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210" windowHeight="7575"/>
  </bookViews>
  <sheets>
    <sheet name="Détail calcul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30" i="1" l="1"/>
  <c r="F17" i="1"/>
  <c r="E24" i="1"/>
  <c r="E20" i="1"/>
  <c r="H12" i="1"/>
  <c r="D20" i="1" s="1"/>
  <c r="H11" i="1"/>
  <c r="E16" i="1"/>
  <c r="F12" i="1"/>
  <c r="D24" i="1" s="1"/>
  <c r="F11" i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3" i="1"/>
  <c r="G3" i="1" s="1"/>
  <c r="D8" i="1"/>
  <c r="D10" i="1"/>
  <c r="C12" i="1"/>
  <c r="D5" i="1" s="1"/>
  <c r="C11" i="1"/>
  <c r="D9" i="1" s="1"/>
  <c r="D6" i="1" l="1"/>
  <c r="D4" i="1"/>
  <c r="D3" i="1"/>
  <c r="D7" i="1"/>
  <c r="D16" i="1"/>
</calcChain>
</file>

<file path=xl/sharedStrings.xml><?xml version="1.0" encoding="utf-8"?>
<sst xmlns="http://schemas.openxmlformats.org/spreadsheetml/2006/main" count="37" uniqueCount="30">
  <si>
    <t>6,3-&gt;12,7</t>
  </si>
  <si>
    <t>&lt;6,3</t>
  </si>
  <si>
    <t>Kg LISI</t>
  </si>
  <si>
    <t>Df</t>
  </si>
  <si>
    <t>Décr. (Df + 10%R/A + 0,3 Ecrout.) en mm</t>
  </si>
  <si>
    <t>Ramené à F2011 en Kg</t>
  </si>
  <si>
    <t xml:space="preserve">Vitesse HETRAN </t>
  </si>
  <si>
    <t>5 m/mn</t>
  </si>
  <si>
    <t>h d'écr.</t>
  </si>
  <si>
    <t>Nb machines</t>
  </si>
  <si>
    <t>Tréfilage</t>
  </si>
  <si>
    <t>D tref. (Décr. + 30%)</t>
  </si>
  <si>
    <t>Long. Écr. en m</t>
  </si>
  <si>
    <t>Long. tref. en m</t>
  </si>
  <si>
    <t>h tref.</t>
  </si>
  <si>
    <t>Vitesse tref.</t>
  </si>
  <si>
    <t>25 m/mn</t>
  </si>
  <si>
    <t>Tréfileuse finition</t>
  </si>
  <si>
    <t>15m/mn</t>
  </si>
  <si>
    <t>Long. Écroutée</t>
  </si>
  <si>
    <t>Coûts</t>
  </si>
  <si>
    <t>2 founées/j</t>
  </si>
  <si>
    <t>227j/an</t>
  </si>
  <si>
    <t>Fours (idem vide)</t>
  </si>
  <si>
    <t>1200 Kg/fournée</t>
  </si>
  <si>
    <t>544 T</t>
  </si>
  <si>
    <t>Nb fours</t>
  </si>
  <si>
    <t>Phase 4</t>
  </si>
  <si>
    <t>Phase 3</t>
  </si>
  <si>
    <t>Dispo. sur barres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</si>
</sst>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2" fontId="0" fillId="0" borderId="0" xfId="0" applyNumberFormat="1"/>
    <xf numFmtId="164" fontId="0" fillId="0" borderId="2" xfId="0" applyNumberFormat="1" applyBorder="1"/>
    <xf numFmtId="2" fontId="0" fillId="0" borderId="3" xfId="0" applyNumberFormat="1" applyBorder="1"/>
    <xf numFmtId="164" fontId="0" fillId="0" borderId="4" xfId="0" applyNumberFormat="1" applyBorder="1"/>
    <xf numFmtId="2" fontId="0" fillId="0" borderId="5" xfId="0" applyNumberFormat="1" applyBorder="1"/>
    <xf numFmtId="164" fontId="0" fillId="0" borderId="6" xfId="0" applyNumberFormat="1" applyBorder="1"/>
    <xf numFmtId="2" fontId="0" fillId="0" borderId="7" xfId="0" applyNumberFormat="1" applyBorder="1"/>
    <xf numFmtId="1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Border="1"/>
    <xf numFmtId="0" fontId="0" fillId="0" borderId="9" xfId="0" applyBorder="1"/>
    <xf numFmtId="1" fontId="0" fillId="0" borderId="9" xfId="0" applyNumberFormat="1" applyBorder="1"/>
    <xf numFmtId="0" fontId="0" fillId="0" borderId="10" xfId="0" applyBorder="1"/>
    <xf numFmtId="0" fontId="0" fillId="0" borderId="11" xfId="0" applyBorder="1"/>
    <xf numFmtId="2" fontId="0" fillId="0" borderId="12" xfId="0" applyNumberFormat="1" applyBorder="1"/>
    <xf numFmtId="0" fontId="0" fillId="0" borderId="12" xfId="0" applyBorder="1"/>
    <xf numFmtId="2" fontId="0" fillId="0" borderId="11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0" fillId="0" borderId="8" xfId="0" applyBorder="1" applyAlignment="1">
      <alignment wrapText="1"/>
    </xf>
    <xf numFmtId="1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topLeftCell="A4" workbookViewId="0">
      <selection activeCell="K25" sqref="K25"/>
    </sheetView>
  </sheetViews>
  <sheetFormatPr baseColWidth="10" defaultRowHeight="15" x14ac:dyDescent="0.25"/>
  <cols>
    <col min="2" max="2" width="14.42578125" bestFit="1" customWidth="1"/>
    <col min="4" max="4" width="14.42578125" bestFit="1" customWidth="1"/>
    <col min="5" max="5" width="15.28515625" bestFit="1" customWidth="1"/>
    <col min="6" max="6" width="15.42578125" customWidth="1"/>
    <col min="7" max="7" width="17.5703125" bestFit="1" customWidth="1"/>
  </cols>
  <sheetData>
    <row r="2" spans="1:8" ht="45.75" thickBot="1" x14ac:dyDescent="0.3">
      <c r="B2" t="s">
        <v>3</v>
      </c>
      <c r="C2" t="s">
        <v>2</v>
      </c>
      <c r="D2" s="11" t="s">
        <v>5</v>
      </c>
      <c r="E2" s="10" t="s">
        <v>4</v>
      </c>
      <c r="F2" s="11" t="s">
        <v>12</v>
      </c>
      <c r="G2" s="12" t="s">
        <v>11</v>
      </c>
      <c r="H2" s="11" t="s">
        <v>13</v>
      </c>
    </row>
    <row r="3" spans="1:8" x14ac:dyDescent="0.25">
      <c r="B3" s="3">
        <v>3.3273999999999999</v>
      </c>
      <c r="C3" s="4">
        <v>70.454545454545453</v>
      </c>
      <c r="D3" s="9">
        <f>$A$12*(C3/$C$12)</f>
        <v>316.77356234373303</v>
      </c>
      <c r="E3" s="2">
        <f>(B3/SQRT(0.9))+0.3</f>
        <v>3.8073875621480884</v>
      </c>
      <c r="F3" s="24">
        <v>6179</v>
      </c>
      <c r="G3" s="21">
        <f>E3/SQRT(0.7)</f>
        <v>4.5506985411033272</v>
      </c>
      <c r="H3" s="13">
        <v>4332</v>
      </c>
    </row>
    <row r="4" spans="1:8" x14ac:dyDescent="0.25">
      <c r="B4" s="5">
        <v>3.9623999999999997</v>
      </c>
      <c r="C4" s="6">
        <v>2079.5454545454545</v>
      </c>
      <c r="D4" s="9">
        <f t="shared" ref="D4:D6" si="0">$A$12*(C4/$C$12)</f>
        <v>9349.9293401456689</v>
      </c>
      <c r="E4" s="2">
        <f t="shared" ref="E4:E10" si="1">(B4/SQRT(0.9))+0.3</f>
        <v>4.4767363335503951</v>
      </c>
      <c r="F4" s="14">
        <v>131811</v>
      </c>
      <c r="G4" s="22">
        <f t="shared" ref="G4:G10" si="2">E4/SQRT(0.7)</f>
        <v>5.3507233423061908</v>
      </c>
      <c r="H4" s="14">
        <v>92428</v>
      </c>
    </row>
    <row r="5" spans="1:8" x14ac:dyDescent="0.25">
      <c r="B5" s="5">
        <v>4.7244000000000002</v>
      </c>
      <c r="C5" s="6">
        <v>56072.727272727265</v>
      </c>
      <c r="D5" s="9">
        <f t="shared" si="0"/>
        <v>252110.88161756712</v>
      </c>
      <c r="E5" s="2">
        <f t="shared" si="1"/>
        <v>5.2799548592331638</v>
      </c>
      <c r="F5" s="15">
        <v>2558712.8773748102</v>
      </c>
      <c r="G5" s="22">
        <f t="shared" si="2"/>
        <v>6.3107531037496285</v>
      </c>
      <c r="H5" s="14">
        <v>1791557</v>
      </c>
    </row>
    <row r="6" spans="1:8" ht="15.75" thickBot="1" x14ac:dyDescent="0.3">
      <c r="B6" s="7">
        <v>5.4863999999999997</v>
      </c>
      <c r="C6" s="8">
        <v>4497.7272727272721</v>
      </c>
      <c r="D6" s="9">
        <f t="shared" si="0"/>
        <v>20222.415479943473</v>
      </c>
      <c r="E6" s="2">
        <f t="shared" si="1"/>
        <v>6.0831733849159315</v>
      </c>
      <c r="F6" s="16">
        <v>154780</v>
      </c>
      <c r="G6" s="23">
        <f t="shared" si="2"/>
        <v>7.2707828651930644</v>
      </c>
      <c r="H6" s="16">
        <v>108256</v>
      </c>
    </row>
    <row r="7" spans="1:8" x14ac:dyDescent="0.25">
      <c r="B7" s="3">
        <v>6.1213999999999995</v>
      </c>
      <c r="C7" s="4">
        <v>9722.7272727272721</v>
      </c>
      <c r="D7" s="9">
        <f>$A$11*(C7/$C$11)</f>
        <v>55255.548187103843</v>
      </c>
      <c r="E7" s="2">
        <f t="shared" si="1"/>
        <v>6.7525221563182383</v>
      </c>
      <c r="F7" s="13">
        <v>343139</v>
      </c>
      <c r="G7" s="21">
        <f t="shared" si="2"/>
        <v>8.0708076663959289</v>
      </c>
      <c r="H7" s="13">
        <v>240066</v>
      </c>
    </row>
    <row r="8" spans="1:8" x14ac:dyDescent="0.25">
      <c r="B8" s="5">
        <v>7.3914</v>
      </c>
      <c r="C8" s="6">
        <v>8588.6363636363621</v>
      </c>
      <c r="D8" s="9">
        <f t="shared" ref="D8:D10" si="3">$A$11*(C8/$C$11)</f>
        <v>48810.359186317299</v>
      </c>
      <c r="E8" s="2">
        <f t="shared" si="1"/>
        <v>8.0912196991228527</v>
      </c>
      <c r="F8" s="14">
        <v>211013</v>
      </c>
      <c r="G8" s="22">
        <f t="shared" si="2"/>
        <v>9.6708572688016581</v>
      </c>
      <c r="H8" s="14">
        <v>147691</v>
      </c>
    </row>
    <row r="9" spans="1:8" x14ac:dyDescent="0.25">
      <c r="B9" s="5">
        <v>9.1693999999999996</v>
      </c>
      <c r="C9" s="6">
        <v>24937.272727272724</v>
      </c>
      <c r="D9" s="9">
        <f t="shared" si="3"/>
        <v>141721.82723893833</v>
      </c>
      <c r="E9" s="2">
        <f t="shared" si="1"/>
        <v>9.9653962590493137</v>
      </c>
      <c r="F9" s="14">
        <v>403408</v>
      </c>
      <c r="G9" s="22">
        <f t="shared" si="2"/>
        <v>11.91092671216968</v>
      </c>
      <c r="H9" s="14">
        <v>282691</v>
      </c>
    </row>
    <row r="10" spans="1:8" ht="15.75" thickBot="1" x14ac:dyDescent="0.3">
      <c r="B10" s="5">
        <v>11.074399999999999</v>
      </c>
      <c r="C10" s="6">
        <v>15697.727272727272</v>
      </c>
      <c r="D10" s="9">
        <f t="shared" si="3"/>
        <v>89212.265387640553</v>
      </c>
      <c r="E10" s="2">
        <f t="shared" si="1"/>
        <v>11.973442573256234</v>
      </c>
      <c r="F10" s="14">
        <v>176170</v>
      </c>
      <c r="G10" s="23">
        <f t="shared" si="2"/>
        <v>14.311001115778271</v>
      </c>
      <c r="H10" s="16">
        <v>123266</v>
      </c>
    </row>
    <row r="11" spans="1:8" ht="15.75" thickBot="1" x14ac:dyDescent="0.3">
      <c r="A11">
        <v>335000</v>
      </c>
      <c r="B11" s="17" t="s">
        <v>0</v>
      </c>
      <c r="C11" s="18">
        <f>SUM(C7:C10)</f>
        <v>58946.363636363625</v>
      </c>
      <c r="D11" s="19"/>
      <c r="E11" s="19"/>
      <c r="F11" s="25">
        <f>SUM(F7:F10)</f>
        <v>1133730</v>
      </c>
      <c r="G11" s="26"/>
      <c r="H11" s="25">
        <f>SUM(H7:H10)</f>
        <v>793714</v>
      </c>
    </row>
    <row r="12" spans="1:8" ht="15.75" thickBot="1" x14ac:dyDescent="0.3">
      <c r="A12">
        <v>282000</v>
      </c>
      <c r="B12" t="s">
        <v>1</v>
      </c>
      <c r="C12" s="20">
        <f>SUM(C3:C6)</f>
        <v>62720.454545454537</v>
      </c>
      <c r="D12" s="19"/>
      <c r="E12" s="19"/>
      <c r="F12" s="25">
        <f>SUM(F3:F6)</f>
        <v>2851482.8773748102</v>
      </c>
      <c r="G12" s="16"/>
      <c r="H12" s="25">
        <f>SUM(H3:H6)</f>
        <v>1996573</v>
      </c>
    </row>
    <row r="14" spans="1:8" x14ac:dyDescent="0.25">
      <c r="B14" t="s">
        <v>6</v>
      </c>
      <c r="C14" t="s">
        <v>7</v>
      </c>
      <c r="D14" t="s">
        <v>27</v>
      </c>
      <c r="E14" t="s">
        <v>28</v>
      </c>
      <c r="F14" t="s">
        <v>20</v>
      </c>
    </row>
    <row r="15" spans="1:8" x14ac:dyDescent="0.25">
      <c r="D15" t="s">
        <v>1</v>
      </c>
      <c r="E15" t="s">
        <v>0</v>
      </c>
      <c r="F15" t="s">
        <v>1</v>
      </c>
      <c r="G15" t="s">
        <v>0</v>
      </c>
    </row>
    <row r="16" spans="1:8" x14ac:dyDescent="0.25">
      <c r="C16" t="s">
        <v>8</v>
      </c>
      <c r="D16" s="9">
        <f>(F12/5)/60</f>
        <v>9504.9429245826996</v>
      </c>
      <c r="E16" s="9">
        <f>(F11/5)/60</f>
        <v>3779.1</v>
      </c>
    </row>
    <row r="17" spans="2:7" x14ac:dyDescent="0.25">
      <c r="C17" t="s">
        <v>9</v>
      </c>
      <c r="D17">
        <v>2</v>
      </c>
      <c r="E17">
        <v>1</v>
      </c>
      <c r="F17" s="27">
        <f>D17*1600000</f>
        <v>3200000</v>
      </c>
      <c r="G17">
        <v>1600000</v>
      </c>
    </row>
    <row r="19" spans="2:7" x14ac:dyDescent="0.25">
      <c r="B19" t="s">
        <v>15</v>
      </c>
      <c r="C19" t="s">
        <v>16</v>
      </c>
    </row>
    <row r="20" spans="2:7" x14ac:dyDescent="0.25">
      <c r="B20" t="s">
        <v>10</v>
      </c>
      <c r="C20" t="s">
        <v>14</v>
      </c>
      <c r="D20" s="9">
        <f>(H12/25)/60</f>
        <v>1331.0486666666666</v>
      </c>
      <c r="E20" s="9">
        <f>(H11/25)/60</f>
        <v>529.14266666666674</v>
      </c>
    </row>
    <row r="21" spans="2:7" x14ac:dyDescent="0.25">
      <c r="C21" t="s">
        <v>9</v>
      </c>
      <c r="D21">
        <v>1</v>
      </c>
      <c r="E21">
        <v>0</v>
      </c>
      <c r="F21">
        <v>0</v>
      </c>
      <c r="G21" t="s">
        <v>29</v>
      </c>
    </row>
    <row r="23" spans="2:7" x14ac:dyDescent="0.25">
      <c r="B23" t="s">
        <v>17</v>
      </c>
      <c r="C23" t="s">
        <v>18</v>
      </c>
      <c r="D23" t="s">
        <v>19</v>
      </c>
    </row>
    <row r="24" spans="2:7" x14ac:dyDescent="0.25">
      <c r="C24" t="s">
        <v>8</v>
      </c>
      <c r="D24" s="1">
        <f>(F12/15)/60</f>
        <v>3168.3143081942335</v>
      </c>
      <c r="E24" s="1">
        <f>(F11/15)/60</f>
        <v>1259.7</v>
      </c>
    </row>
    <row r="25" spans="2:7" x14ac:dyDescent="0.25">
      <c r="C25" t="s">
        <v>9</v>
      </c>
      <c r="D25">
        <v>1</v>
      </c>
      <c r="E25">
        <v>0</v>
      </c>
      <c r="F25" s="27">
        <v>400000</v>
      </c>
    </row>
    <row r="27" spans="2:7" x14ac:dyDescent="0.25">
      <c r="B27" t="s">
        <v>23</v>
      </c>
      <c r="C27" t="s">
        <v>21</v>
      </c>
      <c r="D27" t="s">
        <v>24</v>
      </c>
      <c r="E27" t="s">
        <v>22</v>
      </c>
      <c r="F27" t="s">
        <v>25</v>
      </c>
    </row>
    <row r="28" spans="2:7" x14ac:dyDescent="0.25">
      <c r="B28" t="s">
        <v>26</v>
      </c>
      <c r="D28">
        <v>1</v>
      </c>
      <c r="E28">
        <v>1</v>
      </c>
      <c r="F28" s="27">
        <v>1000000</v>
      </c>
      <c r="G28">
        <v>1000000</v>
      </c>
    </row>
    <row r="30" spans="2:7" x14ac:dyDescent="0.25">
      <c r="F30" s="28">
        <f>F17+F25+F28</f>
        <v>4600000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Détail calcul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ROUSSILHE</dc:creator>
  <cp:lastModifiedBy>DELABORDE Patrick</cp:lastModifiedBy>
  <dcterms:created xsi:type="dcterms:W3CDTF">2012-06-19T16:03:05Z</dcterms:created>
  <dcterms:modified xsi:type="dcterms:W3CDTF">2012-06-21T09:04:54Z</dcterms:modified>
</cp:coreProperties>
</file>