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210" windowHeight="7590"/>
  </bookViews>
  <sheets>
    <sheet name="Recap" sheetId="1" r:id="rId1"/>
    <sheet name="Photo 10469" sheetId="2" r:id="rId2"/>
    <sheet name="Photo 10465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1" l="1"/>
  <c r="U6" i="1"/>
  <c r="T6" i="1"/>
  <c r="R6" i="1"/>
  <c r="Q6" i="1"/>
  <c r="P6" i="1"/>
  <c r="O6" i="1"/>
  <c r="W5" i="1"/>
  <c r="U5" i="1"/>
  <c r="T5" i="1"/>
  <c r="R5" i="1"/>
  <c r="P5" i="1"/>
  <c r="O5" i="1"/>
  <c r="W3" i="1"/>
  <c r="U3" i="1"/>
  <c r="T3" i="1"/>
  <c r="S3" i="1"/>
  <c r="R3" i="1"/>
  <c r="Q3" i="1"/>
  <c r="P3" i="1"/>
  <c r="O3" i="1"/>
  <c r="W4" i="1"/>
  <c r="U4" i="1"/>
  <c r="T4" i="1"/>
  <c r="Q4" i="1"/>
  <c r="P4" i="1"/>
  <c r="O4" i="1"/>
</calcChain>
</file>

<file path=xl/sharedStrings.xml><?xml version="1.0" encoding="utf-8"?>
<sst xmlns="http://schemas.openxmlformats.org/spreadsheetml/2006/main" count="91" uniqueCount="48">
  <si>
    <t>OF</t>
  </si>
  <si>
    <t>LI0003</t>
  </si>
  <si>
    <t>LI0017</t>
  </si>
  <si>
    <t>Classe C</t>
  </si>
  <si>
    <t>Briquettes</t>
  </si>
  <si>
    <t>Type Article</t>
  </si>
  <si>
    <t>Remarques</t>
  </si>
  <si>
    <t>Longueur mm</t>
  </si>
  <si>
    <t>Diamétre mm</t>
  </si>
  <si>
    <t>Al</t>
  </si>
  <si>
    <t>V</t>
  </si>
  <si>
    <t>Fe</t>
  </si>
  <si>
    <t>H2</t>
  </si>
  <si>
    <t>O2</t>
  </si>
  <si>
    <t>C</t>
  </si>
  <si>
    <t>N2</t>
  </si>
  <si>
    <t>Y</t>
  </si>
  <si>
    <t>Ti</t>
  </si>
  <si>
    <t>Non</t>
  </si>
  <si>
    <t>Brassage</t>
  </si>
  <si>
    <t>Poteyage</t>
  </si>
  <si>
    <t>Oui</t>
  </si>
  <si>
    <t>Chimie</t>
  </si>
  <si>
    <t>Conforme</t>
  </si>
  <si>
    <t>Poids
 Kg</t>
  </si>
  <si>
    <t>LI0019</t>
  </si>
  <si>
    <t>Classe A</t>
  </si>
  <si>
    <t>Entrée eau Pam</t>
  </si>
  <si>
    <t>Affectation Possible</t>
  </si>
  <si>
    <t>=&gt; LCMA
'=&gt; Safran si validation Classe C (fin novembre)</t>
  </si>
  <si>
    <t>Nb Pin's</t>
  </si>
  <si>
    <t>?</t>
  </si>
  <si>
    <t>Non conforme</t>
  </si>
  <si>
    <t>Masselotage</t>
  </si>
  <si>
    <t>=&gt; Fondeur ?</t>
  </si>
  <si>
    <t>=&gt; Stub UKTMP ?</t>
  </si>
  <si>
    <t>Photos 10465</t>
  </si>
  <si>
    <t>Photos 10469 Ne pas diffuser photo dans atelier</t>
  </si>
  <si>
    <t>Lien vers photos</t>
  </si>
  <si>
    <t>Petit Lingot, chutage masselote,
 plus de retassure</t>
  </si>
  <si>
    <t xml:space="preserve">Meulage
MSZ
</t>
  </si>
  <si>
    <t>Electrode</t>
  </si>
  <si>
    <t>Lingot</t>
  </si>
  <si>
    <t>VRD</t>
  </si>
  <si>
    <t>MQP</t>
  </si>
  <si>
    <t>PROD</t>
  </si>
  <si>
    <t>VRD \ MSZ</t>
  </si>
  <si>
    <t>Suspicion présence vis acier,
non détectable en chimie.
Affectation possible sur non critique.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</si>
</sst>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218476</xdr:colOff>
      <xdr:row>19</xdr:row>
      <xdr:rowOff>18643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4790476" cy="3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85143</xdr:colOff>
      <xdr:row>18</xdr:row>
      <xdr:rowOff>190071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4657143" cy="3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10469%20Ne%20pas%20diffuser%20photo%20dans%20atelier" TargetMode="External"/><Relationship Id="rId1" Type="http://schemas.openxmlformats.org/officeDocument/2006/relationships/hyperlink" Target="1046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abSelected="1" workbookViewId="0">
      <pane xSplit="1" ySplit="2" topLeftCell="B3" activePane="bottomRight" state="frozenSplit"/>
      <selection pane="topRight" activeCell="I1" sqref="I1"/>
      <selection pane="bottomLeft" activeCell="A7" sqref="A7"/>
      <selection pane="bottomRight" activeCell="O7" sqref="O7"/>
    </sheetView>
  </sheetViews>
  <sheetFormatPr baseColWidth="10" defaultRowHeight="15" x14ac:dyDescent="0.25"/>
  <cols>
    <col min="1" max="1" width="6" style="1" bestFit="1" customWidth="1"/>
    <col min="2" max="2" width="11.5703125" style="1" bestFit="1" customWidth="1"/>
    <col min="3" max="3" width="10.28515625" style="1" bestFit="1" customWidth="1"/>
    <col min="4" max="4" width="29.140625" style="1" bestFit="1" customWidth="1"/>
    <col min="5" max="5" width="42.85546875" style="1" bestFit="1" customWidth="1"/>
    <col min="6" max="6" width="10.85546875" style="1" bestFit="1" customWidth="1"/>
    <col min="7" max="7" width="8.85546875" style="1" bestFit="1" customWidth="1"/>
    <col min="8" max="8" width="12.28515625" style="1" bestFit="1" customWidth="1"/>
    <col min="9" max="9" width="8.7109375" style="1" bestFit="1" customWidth="1"/>
    <col min="10" max="12" width="9.28515625" style="1" bestFit="1" customWidth="1"/>
    <col min="13" max="13" width="5.85546875" style="1" bestFit="1" customWidth="1"/>
    <col min="14" max="14" width="13.7109375" style="1" bestFit="1" customWidth="1"/>
    <col min="15" max="22" width="4.42578125" style="1" customWidth="1"/>
    <col min="23" max="23" width="6.42578125" style="1" customWidth="1"/>
    <col min="24" max="24" width="8.28515625" style="1" bestFit="1" customWidth="1"/>
    <col min="25" max="25" width="43.85546875" style="1" bestFit="1" customWidth="1"/>
    <col min="26" max="16384" width="11.42578125" style="1"/>
  </cols>
  <sheetData>
    <row r="1" spans="1:25" s="2" customFormat="1" ht="44.25" customHeight="1" thickBot="1" x14ac:dyDescent="0.3">
      <c r="A1" s="2" t="s">
        <v>43</v>
      </c>
      <c r="B1" s="2" t="s">
        <v>43</v>
      </c>
      <c r="C1" s="2" t="s">
        <v>43</v>
      </c>
      <c r="E1" s="2" t="s">
        <v>46</v>
      </c>
      <c r="F1" s="23" t="s">
        <v>40</v>
      </c>
      <c r="G1" s="24"/>
      <c r="H1" s="2" t="s">
        <v>44</v>
      </c>
      <c r="I1" s="2" t="s">
        <v>44</v>
      </c>
      <c r="J1" s="2" t="s">
        <v>44</v>
      </c>
      <c r="K1" s="2" t="s">
        <v>45</v>
      </c>
      <c r="L1" s="2" t="s">
        <v>45</v>
      </c>
      <c r="M1" s="2" t="s">
        <v>45</v>
      </c>
      <c r="N1" s="2" t="s">
        <v>44</v>
      </c>
      <c r="O1" s="2" t="s">
        <v>44</v>
      </c>
      <c r="P1" s="2" t="s">
        <v>44</v>
      </c>
      <c r="Q1" s="2" t="s">
        <v>44</v>
      </c>
      <c r="R1" s="2" t="s">
        <v>44</v>
      </c>
      <c r="S1" s="2" t="s">
        <v>44</v>
      </c>
      <c r="T1" s="2" t="s">
        <v>44</v>
      </c>
      <c r="U1" s="2" t="s">
        <v>44</v>
      </c>
      <c r="V1" s="2" t="s">
        <v>44</v>
      </c>
      <c r="W1" s="2" t="s">
        <v>44</v>
      </c>
      <c r="X1" s="2" t="s">
        <v>43</v>
      </c>
    </row>
    <row r="2" spans="1:25" s="2" customFormat="1" ht="30.75" thickBot="1" x14ac:dyDescent="0.3">
      <c r="A2" s="3" t="s">
        <v>0</v>
      </c>
      <c r="B2" s="3" t="s">
        <v>5</v>
      </c>
      <c r="C2" s="3"/>
      <c r="D2" s="3" t="s">
        <v>6</v>
      </c>
      <c r="E2" s="4" t="s">
        <v>28</v>
      </c>
      <c r="F2" s="3" t="s">
        <v>41</v>
      </c>
      <c r="G2" s="3" t="s">
        <v>42</v>
      </c>
      <c r="H2" s="3" t="s">
        <v>33</v>
      </c>
      <c r="I2" s="3" t="s">
        <v>19</v>
      </c>
      <c r="J2" s="3" t="s">
        <v>20</v>
      </c>
      <c r="K2" s="3" t="s">
        <v>7</v>
      </c>
      <c r="L2" s="3" t="s">
        <v>8</v>
      </c>
      <c r="M2" s="3" t="s">
        <v>24</v>
      </c>
      <c r="N2" s="3" t="s">
        <v>22</v>
      </c>
      <c r="O2" s="5" t="s">
        <v>9</v>
      </c>
      <c r="P2" s="5" t="s">
        <v>10</v>
      </c>
      <c r="Q2" s="5" t="s">
        <v>11</v>
      </c>
      <c r="R2" s="5" t="s">
        <v>12</v>
      </c>
      <c r="S2" s="5" t="s">
        <v>13</v>
      </c>
      <c r="T2" s="5" t="s">
        <v>14</v>
      </c>
      <c r="U2" s="5" t="s">
        <v>15</v>
      </c>
      <c r="V2" s="5" t="s">
        <v>16</v>
      </c>
      <c r="W2" s="5" t="s">
        <v>17</v>
      </c>
      <c r="X2" s="5" t="s">
        <v>30</v>
      </c>
      <c r="Y2" s="5" t="s">
        <v>38</v>
      </c>
    </row>
    <row r="3" spans="1:25" ht="30.75" thickBot="1" x14ac:dyDescent="0.3">
      <c r="A3" s="14">
        <v>10469</v>
      </c>
      <c r="B3" s="7" t="s">
        <v>2</v>
      </c>
      <c r="C3" s="8" t="s">
        <v>3</v>
      </c>
      <c r="D3" s="8"/>
      <c r="E3" s="15" t="s">
        <v>29</v>
      </c>
      <c r="F3" s="7" t="s">
        <v>18</v>
      </c>
      <c r="G3" s="7" t="s">
        <v>18</v>
      </c>
      <c r="H3" s="7" t="s">
        <v>21</v>
      </c>
      <c r="I3" s="7" t="s">
        <v>21</v>
      </c>
      <c r="J3" s="7" t="s">
        <v>21</v>
      </c>
      <c r="K3" s="7">
        <v>2570</v>
      </c>
      <c r="L3" s="7">
        <v>906</v>
      </c>
      <c r="M3" s="7">
        <v>7380</v>
      </c>
      <c r="N3" s="7" t="s">
        <v>23</v>
      </c>
      <c r="O3" s="25">
        <f>(6.24+6.28+6.21+6.23)/4</f>
        <v>6.24</v>
      </c>
      <c r="P3" s="25">
        <f>(4.16+4.11+4.13+4.16)/4</f>
        <v>4.1399999999999997</v>
      </c>
      <c r="Q3" s="25">
        <f>(0.17+0.17+0.18+0.19)/4</f>
        <v>0.17749999999999999</v>
      </c>
      <c r="R3" s="25">
        <f>(0.0028+0.001+0.001+0.001)/4</f>
        <v>1.4500000000000001E-3</v>
      </c>
      <c r="S3" s="25">
        <f>(0.18+0.19+0.18+0.18)/4</f>
        <v>0.1825</v>
      </c>
      <c r="T3" s="25">
        <f>(0.009+0.008+0.006+0.008)/4</f>
        <v>7.7499999999999999E-3</v>
      </c>
      <c r="U3" s="25">
        <f>(0.005+0.004+0.004+0.004)/4</f>
        <v>4.2500000000000003E-3</v>
      </c>
      <c r="V3" s="25">
        <v>1E-3</v>
      </c>
      <c r="W3" s="25">
        <f>89.2</f>
        <v>89.2</v>
      </c>
      <c r="X3" s="7">
        <v>4</v>
      </c>
      <c r="Y3" s="21" t="s">
        <v>37</v>
      </c>
    </row>
    <row r="4" spans="1:25" ht="45.75" thickBot="1" x14ac:dyDescent="0.3">
      <c r="A4" s="6">
        <v>10465</v>
      </c>
      <c r="B4" s="7" t="s">
        <v>1</v>
      </c>
      <c r="C4" s="8" t="s">
        <v>4</v>
      </c>
      <c r="D4" s="9" t="s">
        <v>39</v>
      </c>
      <c r="E4" s="17" t="s">
        <v>35</v>
      </c>
      <c r="F4" s="7" t="s">
        <v>21</v>
      </c>
      <c r="G4" s="7" t="s">
        <v>18</v>
      </c>
      <c r="H4" s="7" t="s">
        <v>18</v>
      </c>
      <c r="I4" s="7" t="s">
        <v>21</v>
      </c>
      <c r="J4" s="7" t="s">
        <v>21</v>
      </c>
      <c r="K4" s="12">
        <v>1720</v>
      </c>
      <c r="L4" s="13">
        <v>907</v>
      </c>
      <c r="M4" s="7">
        <v>4900</v>
      </c>
      <c r="N4" s="7" t="s">
        <v>23</v>
      </c>
      <c r="O4" s="25">
        <f>(6.44+6.34)/2</f>
        <v>6.3900000000000006</v>
      </c>
      <c r="P4" s="25">
        <f>(4.05+3.94)/2</f>
        <v>3.9950000000000001</v>
      </c>
      <c r="Q4" s="25">
        <f>(0.19+0.15)/2</f>
        <v>0.16999999999999998</v>
      </c>
      <c r="R4" s="25">
        <v>1E-3</v>
      </c>
      <c r="S4" s="25">
        <v>0.18</v>
      </c>
      <c r="T4" s="25">
        <f>(0.026+0.019)/2</f>
        <v>2.2499999999999999E-2</v>
      </c>
      <c r="U4" s="25">
        <f>0.005</f>
        <v>5.0000000000000001E-3</v>
      </c>
      <c r="V4" s="25">
        <v>1E-3</v>
      </c>
      <c r="W4" s="25">
        <f>(89+89.3)/2</f>
        <v>89.15</v>
      </c>
      <c r="X4" s="7">
        <v>2</v>
      </c>
      <c r="Y4" s="22" t="s">
        <v>36</v>
      </c>
    </row>
    <row r="5" spans="1:25" ht="15.75" thickBot="1" x14ac:dyDescent="0.3">
      <c r="A5" s="14">
        <v>10445</v>
      </c>
      <c r="B5" s="7" t="s">
        <v>2</v>
      </c>
      <c r="C5" s="8" t="s">
        <v>3</v>
      </c>
      <c r="D5" s="16" t="s">
        <v>27</v>
      </c>
      <c r="E5" s="17" t="s">
        <v>35</v>
      </c>
      <c r="F5" s="7" t="s">
        <v>18</v>
      </c>
      <c r="G5" s="11" t="s">
        <v>21</v>
      </c>
      <c r="H5" s="11" t="s">
        <v>21</v>
      </c>
      <c r="I5" s="11" t="s">
        <v>18</v>
      </c>
      <c r="J5" s="11" t="s">
        <v>18</v>
      </c>
      <c r="K5" s="11">
        <v>2260</v>
      </c>
      <c r="L5" s="11">
        <v>875</v>
      </c>
      <c r="M5" s="11">
        <v>6000</v>
      </c>
      <c r="N5" s="20" t="s">
        <v>32</v>
      </c>
      <c r="O5" s="26">
        <f>(6.04+6.06+5.97+6.06)/4</f>
        <v>6.0324999999999998</v>
      </c>
      <c r="P5" s="26">
        <f>(3.96+3.97+3.91+3.98)/4</f>
        <v>3.9550000000000001</v>
      </c>
      <c r="Q5" s="26">
        <v>0.19</v>
      </c>
      <c r="R5" s="26">
        <f>(0.001+0.001+0.0011+0.001)/4</f>
        <v>1.0250000000000001E-3</v>
      </c>
      <c r="S5" s="26">
        <v>0.22500000000000001</v>
      </c>
      <c r="T5" s="26">
        <f>(0.015+0.01+0.01+0.01)/4</f>
        <v>1.1250000000000001E-2</v>
      </c>
      <c r="U5" s="26">
        <f>(0.0057+0.0059+0.0073+0.0068)/4</f>
        <v>6.4250000000000002E-3</v>
      </c>
      <c r="V5" s="26">
        <v>1E-3</v>
      </c>
      <c r="W5" s="26">
        <f>(89.5+89.5+89.6+89.4)/4</f>
        <v>89.5</v>
      </c>
      <c r="X5" s="11">
        <v>2</v>
      </c>
      <c r="Y5" s="16"/>
    </row>
    <row r="6" spans="1:25" ht="60.75" thickBot="1" x14ac:dyDescent="0.3">
      <c r="A6" s="6">
        <v>10442</v>
      </c>
      <c r="B6" s="7" t="s">
        <v>1</v>
      </c>
      <c r="C6" s="8" t="s">
        <v>4</v>
      </c>
      <c r="D6" s="9" t="s">
        <v>47</v>
      </c>
      <c r="E6" s="10" t="s">
        <v>31</v>
      </c>
      <c r="F6" s="7" t="s">
        <v>18</v>
      </c>
      <c r="G6" s="7" t="s">
        <v>21</v>
      </c>
      <c r="H6" s="7" t="s">
        <v>21</v>
      </c>
      <c r="I6" s="7" t="s">
        <v>18</v>
      </c>
      <c r="J6" s="7" t="s">
        <v>18</v>
      </c>
      <c r="K6" s="7">
        <v>2365</v>
      </c>
      <c r="L6" s="7">
        <v>869</v>
      </c>
      <c r="M6" s="7">
        <v>6150</v>
      </c>
      <c r="N6" s="7" t="s">
        <v>23</v>
      </c>
      <c r="O6" s="25">
        <f>(6.18+6.23+6.14+6.17)/4</f>
        <v>6.18</v>
      </c>
      <c r="P6" s="25">
        <f>(4.02+3.98+3.96+3.97)/4</f>
        <v>3.9825000000000004</v>
      </c>
      <c r="Q6" s="25">
        <f>(0.19+0.19+0.2+0.19)/4</f>
        <v>0.1925</v>
      </c>
      <c r="R6" s="25">
        <f>(0.001+0.003+0.0017+0.003)/4</f>
        <v>2.1749999999999999E-3</v>
      </c>
      <c r="S6" s="25">
        <v>0.18</v>
      </c>
      <c r="T6" s="25">
        <f>(0.013+0.014+0.014+0.016)/4</f>
        <v>1.4250000000000001E-2</v>
      </c>
      <c r="U6" s="25">
        <f>(0.0056+0.0055+0.0057+0.0048)/4</f>
        <v>5.3999999999999994E-3</v>
      </c>
      <c r="V6" s="25">
        <v>1E-3</v>
      </c>
      <c r="W6" s="25">
        <f>(89.3+89.3+89.4+89.4)/4</f>
        <v>89.35</v>
      </c>
      <c r="X6" s="7">
        <v>4</v>
      </c>
      <c r="Y6" s="16"/>
    </row>
    <row r="7" spans="1:25" ht="15.75" thickBot="1" x14ac:dyDescent="0.3">
      <c r="A7" s="18">
        <v>10585</v>
      </c>
      <c r="B7" s="11" t="s">
        <v>25</v>
      </c>
      <c r="C7" s="16" t="s">
        <v>26</v>
      </c>
      <c r="D7" s="16" t="s">
        <v>27</v>
      </c>
      <c r="E7" s="17" t="s">
        <v>34</v>
      </c>
      <c r="F7" s="11"/>
      <c r="G7" s="11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6"/>
    </row>
  </sheetData>
  <mergeCells count="1">
    <mergeCell ref="F1:G1"/>
  </mergeCells>
  <hyperlinks>
    <hyperlink ref="Y4" r:id="rId1"/>
    <hyperlink ref="Y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E26" sqref="E2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F35" sqref="F3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Photo 10469</vt:lpstr>
      <vt:lpstr>Photo 10465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ROUZAUD Vincent</dc:creator>
  <cp:lastModifiedBy>MARCHE Lucie</cp:lastModifiedBy>
  <dcterms:created xsi:type="dcterms:W3CDTF">2019-10-23T11:42:59Z</dcterms:created>
  <dcterms:modified xsi:type="dcterms:W3CDTF">2019-10-29T13:32:45Z</dcterms:modified>
</cp:coreProperties>
</file>