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6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T12" i="1" l="1"/>
  <c r="W11" i="1"/>
  <c r="W10" i="1"/>
  <c r="M10" i="1"/>
  <c r="M14" i="1" s="1"/>
  <c r="L10" i="1"/>
  <c r="L14" i="1" s="1"/>
  <c r="K10" i="1"/>
  <c r="K14" i="1" s="1"/>
  <c r="J10" i="1"/>
  <c r="J14" i="1" s="1"/>
  <c r="I10" i="1"/>
  <c r="I14" i="1" s="1"/>
  <c r="H10" i="1"/>
  <c r="H14" i="1" s="1"/>
  <c r="G10" i="1"/>
  <c r="G14" i="1" s="1"/>
  <c r="F10" i="1"/>
  <c r="E10" i="1"/>
  <c r="D10" i="1"/>
  <c r="C10" i="1"/>
  <c r="B10" i="1"/>
  <c r="Y9" i="1"/>
  <c r="V9" i="1"/>
  <c r="U9" i="1"/>
  <c r="T9" i="1"/>
  <c r="Y8" i="1"/>
  <c r="V8" i="1"/>
  <c r="U8" i="1"/>
  <c r="T8" i="1"/>
  <c r="T7" i="1"/>
  <c r="V7" i="1" s="1"/>
  <c r="R7" i="1"/>
  <c r="R10" i="1" s="1"/>
  <c r="R14" i="1" s="1"/>
  <c r="Q7" i="1"/>
  <c r="Q10" i="1" s="1"/>
  <c r="Q14" i="1" s="1"/>
  <c r="P7" i="1"/>
  <c r="P10" i="1" s="1"/>
  <c r="P14" i="1" s="1"/>
  <c r="O7" i="1"/>
  <c r="O10" i="1" s="1"/>
  <c r="O14" i="1" s="1"/>
  <c r="N7" i="1"/>
  <c r="N10" i="1" s="1"/>
  <c r="N14" i="1" s="1"/>
  <c r="Y6" i="1"/>
  <c r="V6" i="1"/>
  <c r="U6" i="1"/>
  <c r="T6" i="1"/>
  <c r="T5" i="1"/>
  <c r="V5" i="1" s="1"/>
  <c r="T4" i="1"/>
  <c r="V4" i="1" s="1"/>
  <c r="G4" i="1"/>
  <c r="Y3" i="1"/>
  <c r="V3" i="1"/>
  <c r="U3" i="1"/>
  <c r="T3" i="1"/>
  <c r="Y2" i="1"/>
  <c r="V2" i="1"/>
  <c r="U2" i="1"/>
  <c r="T2" i="1"/>
  <c r="T14" i="1" l="1"/>
  <c r="Y10" i="1"/>
  <c r="Y11" i="1" s="1"/>
  <c r="T10" i="1"/>
  <c r="U4" i="1"/>
  <c r="Y4" i="1"/>
  <c r="U5" i="1"/>
  <c r="U7" i="1"/>
  <c r="U12" i="1" l="1"/>
  <c r="U11" i="1"/>
  <c r="T15" i="1"/>
</calcChain>
</file>

<file path=xl/comments1.xml><?xml version="1.0" encoding="utf-8"?>
<comments xmlns="http://schemas.openxmlformats.org/spreadsheetml/2006/main">
  <authors>
    <author>Xavier Delarbre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Xavier Delarbre:</t>
        </r>
        <r>
          <rPr>
            <sz val="9"/>
            <color indexed="81"/>
            <rFont val="Tahoma"/>
            <family val="2"/>
          </rPr>
          <t xml:space="preserve">
15 lingots rachetés à UTEXAM</t>
        </r>
      </text>
    </comment>
    <comment ref="N7" authorId="0">
      <text>
        <r>
          <rPr>
            <b/>
            <sz val="9"/>
            <color indexed="81"/>
            <rFont val="Tahoma"/>
            <charset val="1"/>
          </rPr>
          <t>Xavier Delarbre:</t>
        </r>
        <r>
          <rPr>
            <sz val="9"/>
            <color indexed="81"/>
            <rFont val="Tahoma"/>
            <charset val="1"/>
          </rPr>
          <t xml:space="preserve">
SWITCH vers ecoti</t>
        </r>
      </text>
    </comment>
    <comment ref="O7" authorId="0">
      <text>
        <r>
          <rPr>
            <b/>
            <sz val="9"/>
            <color indexed="81"/>
            <rFont val="Tahoma"/>
            <charset val="1"/>
          </rPr>
          <t>Xavier Delarbre:</t>
        </r>
        <r>
          <rPr>
            <sz val="9"/>
            <color indexed="81"/>
            <rFont val="Tahoma"/>
            <charset val="1"/>
          </rPr>
          <t xml:space="preserve">
SWITCH vers ecoti</t>
        </r>
      </text>
    </comment>
    <comment ref="P7" authorId="0">
      <text>
        <r>
          <rPr>
            <b/>
            <sz val="9"/>
            <color indexed="81"/>
            <rFont val="Tahoma"/>
            <charset val="1"/>
          </rPr>
          <t>Xavier Delarbre:</t>
        </r>
        <r>
          <rPr>
            <sz val="9"/>
            <color indexed="81"/>
            <rFont val="Tahoma"/>
            <charset val="1"/>
          </rPr>
          <t xml:space="preserve">
SWITCH vers ecoti
</t>
        </r>
      </text>
    </comment>
    <comment ref="Q7" authorId="0">
      <text>
        <r>
          <rPr>
            <b/>
            <sz val="9"/>
            <color indexed="81"/>
            <rFont val="Tahoma"/>
            <charset val="1"/>
          </rPr>
          <t>Xavier Delarbre:</t>
        </r>
        <r>
          <rPr>
            <sz val="9"/>
            <color indexed="81"/>
            <rFont val="Tahoma"/>
            <charset val="1"/>
          </rPr>
          <t xml:space="preserve">
SWITCH vers ecoti</t>
        </r>
      </text>
    </comment>
    <comment ref="R7" authorId="0">
      <text>
        <r>
          <rPr>
            <b/>
            <sz val="9"/>
            <color indexed="81"/>
            <rFont val="Tahoma"/>
            <charset val="1"/>
          </rPr>
          <t>Xavier Delarbre:</t>
        </r>
        <r>
          <rPr>
            <sz val="9"/>
            <color indexed="81"/>
            <rFont val="Tahoma"/>
            <charset val="1"/>
          </rPr>
          <t xml:space="preserve">
SWITCH vers ecoti</t>
        </r>
      </text>
    </comment>
  </commentList>
</comments>
</file>

<file path=xl/sharedStrings.xml><?xml version="1.0" encoding="utf-8"?>
<sst xmlns="http://schemas.openxmlformats.org/spreadsheetml/2006/main" count="39" uniqueCount="37">
  <si>
    <t>Étiquettes de lignes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</si>
  <si>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</si>
  <si>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</si>
  <si>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</si>
  <si>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</si>
  <si>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</si>
  <si>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</si>
  <si>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</si>
  <si>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</si>
  <si>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</si>
  <si>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</si>
  <si>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</si>
  <si>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</si>
  <si>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</si>
  <si>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</si>
  <si>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</si>
  <si>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</si>
  <si>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</si>
  <si>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TOTAL</t>
  </si>
  <si>
    <t>TARGET SS</t>
  </si>
  <si>
    <t>STOCK REEL PRODUIT FIN OCT</t>
  </si>
  <si>
    <t>A PRODUIRE</t>
  </si>
  <si>
    <t>K05L</t>
  </si>
  <si>
    <t>K05S</t>
  </si>
  <si>
    <t>K05H</t>
  </si>
  <si>
    <t>K05A</t>
  </si>
  <si>
    <t>?</t>
  </si>
  <si>
    <t>K05F</t>
  </si>
  <si>
    <t>NB LINGOT</t>
  </si>
  <si>
    <t>T LINGOT</t>
  </si>
  <si>
    <t>ELI mettis pas de prevision</t>
  </si>
  <si>
    <t xml:space="preserve">K15S </t>
  </si>
  <si>
    <t xml:space="preserve">K25B </t>
  </si>
  <si>
    <t>K05B</t>
  </si>
  <si>
    <t>lingot à acheter à UTEXAM</t>
  </si>
  <si>
    <t>nb lingot</t>
  </si>
  <si>
    <t>t lingot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</si>
</sst>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1" fontId="0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3" borderId="0" xfId="0" quotePrefix="1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0" borderId="1" xfId="0" applyNumberFormat="1" applyBorder="1"/>
    <xf numFmtId="0" fontId="0" fillId="0" borderId="1" xfId="0" applyBorder="1"/>
    <xf numFmtId="0" fontId="0" fillId="4" borderId="0" xfId="0" applyFill="1"/>
    <xf numFmtId="164" fontId="0" fillId="0" borderId="0" xfId="0" applyNumberFormat="1" applyAlignment="1">
      <alignment horizontal="center"/>
    </xf>
    <xf numFmtId="164" fontId="0" fillId="2" borderId="1" xfId="0" applyNumberFormat="1" applyFill="1" applyBorder="1"/>
    <xf numFmtId="164" fontId="0" fillId="0" borderId="1" xfId="0" applyNumberFormat="1" applyBorder="1"/>
    <xf numFmtId="0" fontId="0" fillId="4" borderId="1" xfId="0" applyFill="1" applyBorder="1"/>
    <xf numFmtId="16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7"/>
  <sheetViews>
    <sheetView tabSelected="1" topLeftCell="J1" workbookViewId="0">
      <selection activeCell="V14" sqref="V14"/>
    </sheetView>
  </sheetViews>
  <sheetFormatPr baseColWidth="10" defaultRowHeight="15" x14ac:dyDescent="0.25"/>
  <cols>
    <col min="1" max="1" width="13.5703125" customWidth="1"/>
    <col min="2" max="5" width="0" hidden="1" customWidth="1"/>
  </cols>
  <sheetData>
    <row r="1" spans="1:25" ht="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T1" s="1" t="s">
        <v>18</v>
      </c>
      <c r="W1" t="s">
        <v>19</v>
      </c>
      <c r="X1" s="2" t="s">
        <v>20</v>
      </c>
      <c r="Y1" t="s">
        <v>21</v>
      </c>
    </row>
    <row r="2" spans="1:25" x14ac:dyDescent="0.25">
      <c r="A2" s="3" t="s">
        <v>32</v>
      </c>
      <c r="B2" s="4">
        <v>0</v>
      </c>
      <c r="C2" s="5">
        <v>1.0323076923076924</v>
      </c>
      <c r="D2" s="5">
        <v>3.4973076923076922</v>
      </c>
      <c r="E2" s="5">
        <v>6.7478846153846153</v>
      </c>
      <c r="F2" s="5">
        <v>5</v>
      </c>
      <c r="G2" s="5">
        <v>3</v>
      </c>
      <c r="H2" s="5">
        <v>4</v>
      </c>
      <c r="I2" s="5">
        <v>0</v>
      </c>
      <c r="J2" s="5">
        <v>8</v>
      </c>
      <c r="K2" s="5">
        <v>3</v>
      </c>
      <c r="L2" s="5">
        <v>1</v>
      </c>
      <c r="M2" s="5">
        <v>3</v>
      </c>
      <c r="N2" s="5">
        <v>1</v>
      </c>
      <c r="O2" s="5">
        <v>0</v>
      </c>
      <c r="P2" s="5">
        <v>3</v>
      </c>
      <c r="Q2" s="5">
        <v>7</v>
      </c>
      <c r="R2" s="5">
        <v>5</v>
      </c>
      <c r="T2" s="6">
        <f t="shared" ref="T2:T9" si="0">SUM(G2:R2)</f>
        <v>38</v>
      </c>
      <c r="U2" s="6">
        <f>T2/12</f>
        <v>3.1666666666666665</v>
      </c>
      <c r="V2">
        <f>+T2*5200</f>
        <v>197600</v>
      </c>
      <c r="W2" s="4">
        <v>6</v>
      </c>
      <c r="X2">
        <v>13</v>
      </c>
      <c r="Y2" s="6">
        <f>+T2-X2+W2</f>
        <v>31</v>
      </c>
    </row>
    <row r="3" spans="1:25" x14ac:dyDescent="0.25">
      <c r="A3" s="3" t="s">
        <v>22</v>
      </c>
      <c r="B3" s="4">
        <v>0</v>
      </c>
      <c r="C3" s="5">
        <v>0</v>
      </c>
      <c r="D3" s="5">
        <v>0</v>
      </c>
      <c r="E3" s="5">
        <v>1.6878846153846154</v>
      </c>
      <c r="F3" s="5">
        <v>0</v>
      </c>
      <c r="G3" s="5">
        <v>3</v>
      </c>
      <c r="H3" s="5">
        <v>2</v>
      </c>
      <c r="I3" s="5">
        <v>3</v>
      </c>
      <c r="J3" s="5">
        <v>6</v>
      </c>
      <c r="K3" s="5">
        <v>3</v>
      </c>
      <c r="L3" s="5">
        <v>2</v>
      </c>
      <c r="M3" s="5">
        <v>3</v>
      </c>
      <c r="N3" s="5">
        <v>0</v>
      </c>
      <c r="O3" s="5">
        <v>0</v>
      </c>
      <c r="P3" s="5">
        <v>0</v>
      </c>
      <c r="Q3" s="5">
        <v>2</v>
      </c>
      <c r="R3" s="5">
        <v>0</v>
      </c>
      <c r="T3" s="6">
        <f t="shared" si="0"/>
        <v>24</v>
      </c>
      <c r="U3" s="6">
        <f t="shared" ref="U3:U9" si="1">T3/12</f>
        <v>2</v>
      </c>
      <c r="V3">
        <f t="shared" ref="V3:V8" si="2">+T3*5200</f>
        <v>124800</v>
      </c>
      <c r="W3" s="4">
        <v>5</v>
      </c>
      <c r="X3">
        <v>15</v>
      </c>
      <c r="Y3" s="6">
        <f t="shared" ref="Y3:Y9" si="3">+T3-X3+W3</f>
        <v>14</v>
      </c>
    </row>
    <row r="4" spans="1:25" x14ac:dyDescent="0.25">
      <c r="A4" s="7" t="s">
        <v>23</v>
      </c>
      <c r="B4" s="4">
        <v>0</v>
      </c>
      <c r="C4" s="5">
        <v>3.0576923076923075</v>
      </c>
      <c r="D4" s="5">
        <v>27</v>
      </c>
      <c r="E4" s="5">
        <v>27</v>
      </c>
      <c r="F4" s="5">
        <v>29</v>
      </c>
      <c r="G4" s="8">
        <f>21-15</f>
        <v>6</v>
      </c>
      <c r="H4" s="5">
        <v>26</v>
      </c>
      <c r="I4" s="5">
        <v>19</v>
      </c>
      <c r="J4" s="5">
        <v>29</v>
      </c>
      <c r="K4" s="5">
        <v>10</v>
      </c>
      <c r="L4" s="5">
        <v>32</v>
      </c>
      <c r="M4" s="5">
        <v>26</v>
      </c>
      <c r="N4" s="5">
        <v>18</v>
      </c>
      <c r="O4" s="5">
        <v>10</v>
      </c>
      <c r="P4" s="5">
        <v>28</v>
      </c>
      <c r="Q4" s="5">
        <v>27</v>
      </c>
      <c r="R4" s="5">
        <v>30</v>
      </c>
      <c r="T4" s="6">
        <f t="shared" si="0"/>
        <v>261</v>
      </c>
      <c r="U4" s="6">
        <f t="shared" si="1"/>
        <v>21.75</v>
      </c>
      <c r="V4">
        <f t="shared" si="2"/>
        <v>1357200</v>
      </c>
      <c r="W4" s="4">
        <v>50</v>
      </c>
      <c r="X4">
        <v>30</v>
      </c>
      <c r="Y4" s="6">
        <f t="shared" si="3"/>
        <v>281</v>
      </c>
    </row>
    <row r="5" spans="1:25" x14ac:dyDescent="0.25">
      <c r="A5" s="3" t="s">
        <v>31</v>
      </c>
      <c r="B5" s="4">
        <v>0</v>
      </c>
      <c r="C5" s="5">
        <v>0</v>
      </c>
      <c r="D5" s="5">
        <v>1.6803846153846154</v>
      </c>
      <c r="E5" s="5">
        <v>0.48634615384615387</v>
      </c>
      <c r="F5" s="5">
        <v>1</v>
      </c>
      <c r="G5" s="5">
        <v>3</v>
      </c>
      <c r="H5" s="5">
        <v>4</v>
      </c>
      <c r="I5" s="5">
        <v>2</v>
      </c>
      <c r="J5" s="5">
        <v>4</v>
      </c>
      <c r="K5" s="5">
        <v>3</v>
      </c>
      <c r="L5" s="5">
        <v>4</v>
      </c>
      <c r="M5" s="5">
        <v>3</v>
      </c>
      <c r="N5" s="5">
        <v>4</v>
      </c>
      <c r="O5" s="5">
        <v>2</v>
      </c>
      <c r="P5" s="5">
        <v>2</v>
      </c>
      <c r="Q5" s="5">
        <v>0</v>
      </c>
      <c r="R5" s="5">
        <v>1</v>
      </c>
      <c r="T5" s="6">
        <f t="shared" si="0"/>
        <v>32</v>
      </c>
      <c r="U5" s="6">
        <f t="shared" si="1"/>
        <v>2.6666666666666665</v>
      </c>
      <c r="V5">
        <f t="shared" si="2"/>
        <v>166400</v>
      </c>
      <c r="W5" s="4">
        <v>7</v>
      </c>
      <c r="X5">
        <v>64</v>
      </c>
      <c r="Y5" s="6">
        <v>0</v>
      </c>
    </row>
    <row r="6" spans="1:25" x14ac:dyDescent="0.25">
      <c r="A6" s="3" t="s">
        <v>24</v>
      </c>
      <c r="B6" s="4">
        <v>2.835</v>
      </c>
      <c r="C6" s="5">
        <v>1.7446153846153847</v>
      </c>
      <c r="D6" s="5">
        <v>0</v>
      </c>
      <c r="E6" s="5">
        <v>3.0530769230769232</v>
      </c>
      <c r="F6" s="5">
        <v>0</v>
      </c>
      <c r="G6" s="5">
        <v>3</v>
      </c>
      <c r="H6" s="5">
        <v>0</v>
      </c>
      <c r="I6" s="5">
        <v>2</v>
      </c>
      <c r="J6" s="5">
        <v>0</v>
      </c>
      <c r="K6" s="5">
        <v>3</v>
      </c>
      <c r="L6" s="5">
        <v>0</v>
      </c>
      <c r="M6" s="5">
        <v>3</v>
      </c>
      <c r="N6" s="5">
        <v>0</v>
      </c>
      <c r="O6" s="5">
        <v>3</v>
      </c>
      <c r="P6" s="5">
        <v>2</v>
      </c>
      <c r="Q6" s="5">
        <v>5</v>
      </c>
      <c r="R6" s="5">
        <v>4</v>
      </c>
      <c r="T6" s="6">
        <f t="shared" si="0"/>
        <v>25</v>
      </c>
      <c r="U6" s="6">
        <f t="shared" si="1"/>
        <v>2.0833333333333335</v>
      </c>
      <c r="V6">
        <f t="shared" si="2"/>
        <v>130000</v>
      </c>
      <c r="W6" s="4">
        <v>6</v>
      </c>
      <c r="X6">
        <v>4</v>
      </c>
      <c r="Y6" s="6">
        <f t="shared" si="3"/>
        <v>27</v>
      </c>
    </row>
    <row r="7" spans="1:25" x14ac:dyDescent="0.25">
      <c r="A7" s="7" t="s">
        <v>33</v>
      </c>
      <c r="B7" s="4"/>
      <c r="C7" s="4"/>
      <c r="D7" s="5">
        <v>4.1730769230769234</v>
      </c>
      <c r="E7" s="5">
        <v>3.1153846153846154</v>
      </c>
      <c r="F7" s="5">
        <v>2</v>
      </c>
      <c r="G7" s="8">
        <v>3</v>
      </c>
      <c r="H7" s="8">
        <v>2</v>
      </c>
      <c r="I7" s="8">
        <v>3</v>
      </c>
      <c r="J7" s="8">
        <v>5</v>
      </c>
      <c r="K7" s="8">
        <v>4</v>
      </c>
      <c r="L7" s="8">
        <v>4</v>
      </c>
      <c r="M7" s="8">
        <v>4</v>
      </c>
      <c r="N7" s="8">
        <f>3-1</f>
        <v>2</v>
      </c>
      <c r="O7" s="8">
        <f>3-1</f>
        <v>2</v>
      </c>
      <c r="P7" s="8">
        <f>4-2</f>
        <v>2</v>
      </c>
      <c r="Q7" s="8">
        <f>3-2</f>
        <v>1</v>
      </c>
      <c r="R7" s="8">
        <f>2-1</f>
        <v>1</v>
      </c>
      <c r="T7" s="6">
        <f t="shared" si="0"/>
        <v>33</v>
      </c>
      <c r="U7" s="6">
        <f t="shared" si="1"/>
        <v>2.75</v>
      </c>
      <c r="V7">
        <f t="shared" si="2"/>
        <v>171600</v>
      </c>
      <c r="W7" s="4"/>
      <c r="Y7" s="6"/>
    </row>
    <row r="8" spans="1:25" x14ac:dyDescent="0.25">
      <c r="A8" s="7" t="s">
        <v>25</v>
      </c>
      <c r="B8" s="4"/>
      <c r="C8" s="4"/>
      <c r="D8" s="5"/>
      <c r="E8" s="5"/>
      <c r="F8" s="5"/>
      <c r="G8" s="5">
        <v>3</v>
      </c>
      <c r="H8" s="5">
        <v>6</v>
      </c>
      <c r="I8" s="5">
        <v>7</v>
      </c>
      <c r="J8" s="5">
        <v>7</v>
      </c>
      <c r="K8" s="5" t="s">
        <v>26</v>
      </c>
      <c r="L8" s="5"/>
      <c r="M8" s="5"/>
      <c r="N8" s="5"/>
      <c r="O8" s="5"/>
      <c r="P8" s="9"/>
      <c r="Q8" s="10"/>
      <c r="R8" s="5"/>
      <c r="T8" s="6">
        <f t="shared" si="0"/>
        <v>23</v>
      </c>
      <c r="U8" s="6">
        <f t="shared" si="1"/>
        <v>1.9166666666666667</v>
      </c>
      <c r="V8">
        <f t="shared" si="2"/>
        <v>119600</v>
      </c>
      <c r="W8" s="4">
        <v>14</v>
      </c>
      <c r="X8">
        <v>13</v>
      </c>
      <c r="Y8" s="6">
        <f t="shared" si="3"/>
        <v>24</v>
      </c>
    </row>
    <row r="9" spans="1:25" x14ac:dyDescent="0.25">
      <c r="A9" s="7" t="s">
        <v>27</v>
      </c>
      <c r="B9" s="4"/>
      <c r="C9" s="4"/>
      <c r="D9" s="5"/>
      <c r="E9" s="5"/>
      <c r="F9" s="5"/>
      <c r="G9" s="11">
        <v>4</v>
      </c>
      <c r="H9" s="11">
        <v>4</v>
      </c>
      <c r="I9" s="11">
        <v>8</v>
      </c>
      <c r="J9" s="11">
        <v>4</v>
      </c>
      <c r="K9" s="11">
        <v>8</v>
      </c>
      <c r="L9" s="11">
        <v>8</v>
      </c>
      <c r="M9" s="11">
        <v>8</v>
      </c>
      <c r="N9" s="11">
        <v>8</v>
      </c>
      <c r="O9" s="11">
        <v>8</v>
      </c>
      <c r="P9" s="12">
        <v>8</v>
      </c>
      <c r="Q9" s="13">
        <v>8</v>
      </c>
      <c r="R9" s="11">
        <v>8</v>
      </c>
      <c r="T9" s="6">
        <f t="shared" si="0"/>
        <v>84</v>
      </c>
      <c r="U9" s="6">
        <f t="shared" si="1"/>
        <v>7</v>
      </c>
      <c r="V9">
        <f>+T9*6000</f>
        <v>504000</v>
      </c>
      <c r="W9" s="4">
        <v>16</v>
      </c>
      <c r="X9">
        <v>28</v>
      </c>
      <c r="Y9" s="6">
        <f t="shared" si="3"/>
        <v>72</v>
      </c>
    </row>
    <row r="10" spans="1:25" x14ac:dyDescent="0.25">
      <c r="A10" s="1" t="s">
        <v>18</v>
      </c>
      <c r="B10" s="5">
        <f t="shared" ref="B10:R10" si="4">SUM(B2:B9)</f>
        <v>2.835</v>
      </c>
      <c r="C10" s="5">
        <f t="shared" si="4"/>
        <v>5.8346153846153843</v>
      </c>
      <c r="D10" s="5">
        <f t="shared" si="4"/>
        <v>36.350769230769231</v>
      </c>
      <c r="E10" s="5">
        <f t="shared" si="4"/>
        <v>42.090576923076924</v>
      </c>
      <c r="F10" s="5">
        <f t="shared" si="4"/>
        <v>37</v>
      </c>
      <c r="G10" s="5">
        <f t="shared" si="4"/>
        <v>28</v>
      </c>
      <c r="H10" s="5">
        <f t="shared" si="4"/>
        <v>48</v>
      </c>
      <c r="I10" s="5">
        <f t="shared" si="4"/>
        <v>44</v>
      </c>
      <c r="J10" s="5">
        <f t="shared" si="4"/>
        <v>63</v>
      </c>
      <c r="K10" s="5">
        <f t="shared" si="4"/>
        <v>34</v>
      </c>
      <c r="L10" s="5">
        <f t="shared" si="4"/>
        <v>51</v>
      </c>
      <c r="M10" s="5">
        <f t="shared" si="4"/>
        <v>50</v>
      </c>
      <c r="N10" s="5">
        <f t="shared" si="4"/>
        <v>33</v>
      </c>
      <c r="O10" s="5">
        <f t="shared" si="4"/>
        <v>25</v>
      </c>
      <c r="P10" s="5">
        <f t="shared" si="4"/>
        <v>45</v>
      </c>
      <c r="Q10" s="5">
        <f t="shared" si="4"/>
        <v>50</v>
      </c>
      <c r="R10" s="5">
        <f t="shared" si="4"/>
        <v>49</v>
      </c>
      <c r="S10" t="s">
        <v>28</v>
      </c>
      <c r="T10" s="14">
        <f>SUM(G10:R10)</f>
        <v>520</v>
      </c>
      <c r="W10" s="15">
        <f>SUM(W2:W9)</f>
        <v>104</v>
      </c>
      <c r="Y10" s="14">
        <f>SUM(Y2:Y9)</f>
        <v>449</v>
      </c>
    </row>
    <row r="11" spans="1:2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t="s">
        <v>29</v>
      </c>
      <c r="U11" s="16">
        <f>T10*7.2</f>
        <v>3744</v>
      </c>
      <c r="W11" s="16">
        <f>W10*7.2</f>
        <v>748.80000000000007</v>
      </c>
      <c r="Y11" s="16">
        <f>Y10*7.2</f>
        <v>3232.8</v>
      </c>
    </row>
    <row r="12" spans="1:25" ht="45" x14ac:dyDescent="0.25">
      <c r="A12" s="22" t="s">
        <v>34</v>
      </c>
      <c r="B12" s="4"/>
      <c r="C12" s="4"/>
      <c r="D12" s="17"/>
      <c r="E12" s="17"/>
      <c r="F12" s="17"/>
      <c r="G12" s="23">
        <v>18</v>
      </c>
      <c r="H12" s="23">
        <v>2</v>
      </c>
      <c r="I12" s="23">
        <v>3</v>
      </c>
      <c r="J12" s="23">
        <v>5</v>
      </c>
      <c r="K12" s="23">
        <v>4</v>
      </c>
      <c r="L12" s="23">
        <v>4</v>
      </c>
      <c r="M12" s="23">
        <v>4</v>
      </c>
      <c r="N12" s="23">
        <v>2</v>
      </c>
      <c r="O12" s="23">
        <v>3</v>
      </c>
      <c r="P12" s="23">
        <v>2</v>
      </c>
      <c r="Q12" s="24">
        <v>1</v>
      </c>
      <c r="R12" s="24">
        <v>1</v>
      </c>
      <c r="T12" s="18">
        <f>SUM(G12:S12)</f>
        <v>49</v>
      </c>
      <c r="U12">
        <f>T10*5200</f>
        <v>2704000</v>
      </c>
    </row>
    <row r="13" spans="1:25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5" x14ac:dyDescent="0.25">
      <c r="A14" s="1" t="s">
        <v>18</v>
      </c>
      <c r="B14" s="4"/>
      <c r="C14" s="4"/>
      <c r="D14" s="4"/>
      <c r="E14" s="4"/>
      <c r="F14" s="4"/>
      <c r="G14" s="25">
        <f>+G10-G12</f>
        <v>10</v>
      </c>
      <c r="H14" s="25">
        <f t="shared" ref="H14:R14" si="5">+H10-H12</f>
        <v>46</v>
      </c>
      <c r="I14" s="25">
        <f t="shared" si="5"/>
        <v>41</v>
      </c>
      <c r="J14" s="25">
        <f t="shared" si="5"/>
        <v>58</v>
      </c>
      <c r="K14" s="25">
        <f t="shared" si="5"/>
        <v>30</v>
      </c>
      <c r="L14" s="25">
        <f t="shared" si="5"/>
        <v>47</v>
      </c>
      <c r="M14" s="25">
        <f t="shared" si="5"/>
        <v>46</v>
      </c>
      <c r="N14" s="25">
        <f t="shared" si="5"/>
        <v>31</v>
      </c>
      <c r="O14" s="25">
        <f t="shared" si="5"/>
        <v>22</v>
      </c>
      <c r="P14" s="25">
        <f t="shared" si="5"/>
        <v>43</v>
      </c>
      <c r="Q14" s="25">
        <f t="shared" si="5"/>
        <v>49</v>
      </c>
      <c r="R14" s="25">
        <f t="shared" si="5"/>
        <v>48</v>
      </c>
      <c r="S14" t="s">
        <v>35</v>
      </c>
      <c r="T14" s="19">
        <f>SUM(G14:S14)</f>
        <v>471</v>
      </c>
    </row>
    <row r="15" spans="1:25" x14ac:dyDescent="0.25">
      <c r="S15" t="s">
        <v>36</v>
      </c>
      <c r="T15" s="20">
        <f>+T14*7.2</f>
        <v>3391.2000000000003</v>
      </c>
    </row>
    <row r="16" spans="1:25" x14ac:dyDescent="0.25">
      <c r="T16" s="21"/>
    </row>
    <row r="17" spans="1:1" x14ac:dyDescent="0.25">
      <c r="A17" s="1" t="s">
        <v>30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Delarbre</dc:creator>
  <cp:lastModifiedBy>Xavier Delarbre</cp:lastModifiedBy>
  <dcterms:created xsi:type="dcterms:W3CDTF">2018-11-22T13:28:23Z</dcterms:created>
  <dcterms:modified xsi:type="dcterms:W3CDTF">2018-11-22T13:37:32Z</dcterms:modified>
</cp:coreProperties>
</file>