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05" windowWidth="20115" windowHeight="8505" tabRatio="561" activeTab="1"/>
  </bookViews>
  <sheets>
    <sheet name="Conbid 15 mai" sheetId="55" r:id="rId1"/>
    <sheet name="Prévisions 15 mai" sheetId="54" r:id="rId2"/>
    <sheet name="Carnet 15 mai" sheetId="53" r:id="rId3"/>
    <sheet name="Conbid 18 avr" sheetId="52" r:id="rId4"/>
    <sheet name="Prévisions 18 avr" sheetId="51" r:id="rId5"/>
    <sheet name="Carnet 18 avr" sheetId="50" r:id="rId6"/>
    <sheet name="Conbid 05 mrs" sheetId="49" r:id="rId7"/>
    <sheet name="Prévisions 05 mrs" sheetId="48" r:id="rId8"/>
    <sheet name="Carnet 05 mrs" sheetId="47" r:id="rId9"/>
    <sheet name="Conbid 06fev" sheetId="46" r:id="rId10"/>
    <sheet name="Prévisions 06fev" sheetId="45" r:id="rId11"/>
    <sheet name="Carnet 06fev" sheetId="44" r:id="rId12"/>
    <sheet name="Conbid 23jan" sheetId="43" r:id="rId13"/>
    <sheet name="Prévisions 23jan" sheetId="42" r:id="rId14"/>
    <sheet name="Carnet 23jan" sheetId="41" r:id="rId15"/>
    <sheet name="Conbid 20dec2018" sheetId="39" r:id="rId16"/>
    <sheet name="Prévisions 20dec2018" sheetId="38" r:id="rId17"/>
    <sheet name="Carnet 20dec2018" sheetId="40" r:id="rId18"/>
    <sheet name="Ref Conbid" sheetId="12" r:id="rId19"/>
  </sheets>
  <definedNames>
    <definedName name="_xlnm._FilterDatabase" localSheetId="8" hidden="1">'Carnet 05 mrs'!$A$3:$J$157</definedName>
    <definedName name="_xlnm._FilterDatabase" localSheetId="11" hidden="1">'Carnet 06fev'!$A$3:$K$157</definedName>
    <definedName name="_xlnm._FilterDatabase" localSheetId="2" hidden="1">'Carnet 15 mai'!$A$3:$K$3</definedName>
    <definedName name="_xlnm._FilterDatabase" localSheetId="5" hidden="1">'Carnet 18 avr'!$A$3:$K$183</definedName>
    <definedName name="_xlnm._FilterDatabase" localSheetId="17" hidden="1">'Carnet 20dec2018'!$A$4:$L$4</definedName>
    <definedName name="_xlnm._FilterDatabase" localSheetId="14" hidden="1">'Carnet 23jan'!$A$3:$K$167</definedName>
    <definedName name="_xlnm.Print_Area" localSheetId="6">'Conbid 05 mrs'!$A$2:$N$24</definedName>
    <definedName name="_xlnm.Print_Area" localSheetId="9">'Conbid 06fev'!$A$2:$M$24</definedName>
    <definedName name="_xlnm.Print_Area" localSheetId="0">'Conbid 15 mai'!$A$2:$P$23</definedName>
    <definedName name="_xlnm.Print_Area" localSheetId="3">'Conbid 18 avr'!$A$2:$O$24</definedName>
    <definedName name="_xlnm.Print_Area" localSheetId="12">'Conbid 23jan'!$A$3:$L$25</definedName>
    <definedName name="_xlnm.Print_Area" localSheetId="7">'Prévisions 05 mrs'!$A$1:$V$4</definedName>
    <definedName name="_xlnm.Print_Area" localSheetId="10">'Prévisions 06fev'!$A$1:$V$3</definedName>
    <definedName name="_xlnm.Print_Area" localSheetId="1">'Prévisions 15 mai'!$A$1:$U$3</definedName>
    <definedName name="_xlnm.Print_Area" localSheetId="4">'Prévisions 18 avr'!$A$1:$U$3</definedName>
    <definedName name="_xlnm.Print_Area" localSheetId="13">'Prévisions 23jan'!$A$1:$V$38</definedName>
  </definedNames>
  <calcPr calcId="145621"/>
</workbook>
</file>

<file path=xl/calcChain.xml><?xml version="1.0" encoding="utf-8"?>
<calcChain xmlns="http://schemas.openxmlformats.org/spreadsheetml/2006/main">
  <c r="D37" i="55" l="1"/>
  <c r="D39" i="55" s="1"/>
  <c r="G34" i="55"/>
  <c r="G39" i="55" s="1"/>
  <c r="G43" i="55" s="1"/>
  <c r="F38" i="55"/>
  <c r="H38" i="55" s="1"/>
  <c r="C39" i="55"/>
  <c r="F36" i="55"/>
  <c r="H36" i="55" s="1"/>
  <c r="B39" i="55"/>
  <c r="F34" i="55"/>
  <c r="F33" i="55"/>
  <c r="H33" i="55" s="1"/>
  <c r="F32" i="55"/>
  <c r="H32" i="55" s="1"/>
  <c r="F31" i="55"/>
  <c r="H31" i="55" s="1"/>
  <c r="F30" i="55"/>
  <c r="H30" i="55" s="1"/>
  <c r="F29" i="55"/>
  <c r="H29" i="55" s="1"/>
  <c r="F28" i="55"/>
  <c r="H28" i="55" s="1"/>
  <c r="F27" i="55"/>
  <c r="H27" i="55" s="1"/>
  <c r="B13" i="55"/>
  <c r="F35" i="55" l="1"/>
  <c r="F37" i="55"/>
  <c r="H37" i="55" s="1"/>
  <c r="C15" i="55"/>
  <c r="C17" i="55" s="1"/>
  <c r="G19" i="55"/>
  <c r="G17" i="55"/>
  <c r="G21" i="55" s="1"/>
  <c r="D17" i="55"/>
  <c r="F16" i="55"/>
  <c r="H16" i="55" s="1"/>
  <c r="F14" i="55"/>
  <c r="H14" i="55" s="1"/>
  <c r="F13" i="55"/>
  <c r="F12" i="55"/>
  <c r="F11" i="55"/>
  <c r="H11" i="55" s="1"/>
  <c r="F10" i="55"/>
  <c r="H10" i="55" s="1"/>
  <c r="F9" i="55"/>
  <c r="H9" i="55" s="1"/>
  <c r="F8" i="55"/>
  <c r="H8" i="55" s="1"/>
  <c r="F7" i="55"/>
  <c r="H7" i="55" s="1"/>
  <c r="F6" i="55"/>
  <c r="H6" i="55" s="1"/>
  <c r="F5" i="55"/>
  <c r="H5" i="55" s="1"/>
  <c r="E37" i="54"/>
  <c r="F37" i="54"/>
  <c r="G37" i="54"/>
  <c r="H37" i="54"/>
  <c r="I37" i="54"/>
  <c r="J37" i="54"/>
  <c r="K37" i="54"/>
  <c r="L37" i="54"/>
  <c r="M37" i="54"/>
  <c r="N37" i="54"/>
  <c r="V37" i="54"/>
  <c r="W37" i="54"/>
  <c r="X37" i="54"/>
  <c r="D37" i="54"/>
  <c r="E36" i="54"/>
  <c r="F36" i="54"/>
  <c r="G36" i="54"/>
  <c r="H36" i="54"/>
  <c r="I36" i="54"/>
  <c r="J36" i="54"/>
  <c r="K36" i="54"/>
  <c r="L36" i="54"/>
  <c r="M36" i="54"/>
  <c r="N36" i="54"/>
  <c r="O36" i="54"/>
  <c r="P36" i="54"/>
  <c r="Q36" i="54"/>
  <c r="R36" i="54"/>
  <c r="S36" i="54"/>
  <c r="T36" i="54"/>
  <c r="U36" i="54"/>
  <c r="V36" i="54"/>
  <c r="W36" i="54"/>
  <c r="X36" i="54"/>
  <c r="D36" i="54"/>
  <c r="E19" i="54"/>
  <c r="F19" i="54"/>
  <c r="G19" i="54"/>
  <c r="H19" i="54"/>
  <c r="I19" i="54"/>
  <c r="J19" i="54"/>
  <c r="K19" i="54"/>
  <c r="L19" i="54"/>
  <c r="M19" i="54"/>
  <c r="N19" i="54"/>
  <c r="O19" i="54"/>
  <c r="O37" i="54" s="1"/>
  <c r="P19" i="54"/>
  <c r="P37" i="54" s="1"/>
  <c r="Q19" i="54"/>
  <c r="Q37" i="54" s="1"/>
  <c r="R19" i="54"/>
  <c r="R37" i="54" s="1"/>
  <c r="S19" i="54"/>
  <c r="S37" i="54" s="1"/>
  <c r="T19" i="54"/>
  <c r="T37" i="54" s="1"/>
  <c r="U19" i="54"/>
  <c r="U37" i="54" s="1"/>
  <c r="V19" i="54"/>
  <c r="W19" i="54"/>
  <c r="X19" i="54"/>
  <c r="D19" i="54"/>
  <c r="F39" i="55" l="1"/>
  <c r="H43" i="55" s="1"/>
  <c r="H34" i="55"/>
  <c r="H12" i="55"/>
  <c r="F15" i="55"/>
  <c r="H15" i="55" s="1"/>
  <c r="B17" i="55"/>
  <c r="B13" i="52"/>
  <c r="H39" i="55" l="1"/>
  <c r="F17" i="55"/>
  <c r="C15" i="52"/>
  <c r="F15" i="52" s="1"/>
  <c r="H15" i="52" s="1"/>
  <c r="G19" i="52"/>
  <c r="F38" i="51"/>
  <c r="E20" i="51"/>
  <c r="F20" i="51"/>
  <c r="G20" i="51"/>
  <c r="H20" i="51"/>
  <c r="I20" i="51"/>
  <c r="J20" i="51"/>
  <c r="K20" i="51"/>
  <c r="L20" i="51"/>
  <c r="M20" i="51"/>
  <c r="N20" i="51"/>
  <c r="O20" i="51"/>
  <c r="P20" i="51"/>
  <c r="Q20" i="51"/>
  <c r="R20" i="51"/>
  <c r="S20" i="51"/>
  <c r="T20" i="51"/>
  <c r="U20" i="51"/>
  <c r="V20" i="51"/>
  <c r="W20" i="51"/>
  <c r="X20" i="51"/>
  <c r="Y20" i="51"/>
  <c r="D20" i="51"/>
  <c r="E38" i="51"/>
  <c r="G38" i="51"/>
  <c r="G39" i="51" s="1"/>
  <c r="H38" i="51"/>
  <c r="H39" i="51" s="1"/>
  <c r="I38" i="51"/>
  <c r="I39" i="51" s="1"/>
  <c r="J38" i="51"/>
  <c r="K38" i="51"/>
  <c r="L38" i="51"/>
  <c r="L39" i="51" s="1"/>
  <c r="M38" i="51"/>
  <c r="M39" i="51" s="1"/>
  <c r="N38" i="51"/>
  <c r="O38" i="51"/>
  <c r="P38" i="51"/>
  <c r="Q38" i="51"/>
  <c r="Q39" i="51" s="1"/>
  <c r="R38" i="51"/>
  <c r="S38" i="51"/>
  <c r="T38" i="51"/>
  <c r="U38" i="51"/>
  <c r="U39" i="51" s="1"/>
  <c r="V38" i="51"/>
  <c r="W38" i="51"/>
  <c r="X38" i="51"/>
  <c r="Y38" i="51"/>
  <c r="D38" i="51"/>
  <c r="G17" i="52"/>
  <c r="D17" i="52"/>
  <c r="C17" i="52"/>
  <c r="F16" i="52"/>
  <c r="H16" i="52" s="1"/>
  <c r="F14" i="52"/>
  <c r="H14" i="52" s="1"/>
  <c r="F13" i="52"/>
  <c r="F12" i="52"/>
  <c r="F11" i="52"/>
  <c r="H11" i="52" s="1"/>
  <c r="F10" i="52"/>
  <c r="H10" i="52" s="1"/>
  <c r="F9" i="52"/>
  <c r="H9" i="52" s="1"/>
  <c r="F8" i="52"/>
  <c r="H8" i="52" s="1"/>
  <c r="F7" i="52"/>
  <c r="H7" i="52" s="1"/>
  <c r="F6" i="52"/>
  <c r="H6" i="52" s="1"/>
  <c r="F5" i="52"/>
  <c r="H17" i="55" l="1"/>
  <c r="H21" i="55"/>
  <c r="P39" i="51"/>
  <c r="G21" i="52"/>
  <c r="H12" i="52"/>
  <c r="D39" i="51"/>
  <c r="R39" i="51"/>
  <c r="N39" i="51"/>
  <c r="J39" i="51"/>
  <c r="E39" i="51"/>
  <c r="W39" i="51"/>
  <c r="F39" i="51"/>
  <c r="S39" i="51"/>
  <c r="O39" i="51"/>
  <c r="K39" i="51"/>
  <c r="T39" i="51"/>
  <c r="Y39" i="51"/>
  <c r="X39" i="51"/>
  <c r="V39" i="51"/>
  <c r="F17" i="52"/>
  <c r="B17" i="52"/>
  <c r="H5" i="52"/>
  <c r="B13" i="49"/>
  <c r="B17" i="49"/>
  <c r="C15" i="49"/>
  <c r="F15" i="49" s="1"/>
  <c r="H15" i="49" s="1"/>
  <c r="D15" i="49"/>
  <c r="D6" i="49"/>
  <c r="G21" i="49"/>
  <c r="G17" i="49"/>
  <c r="D17" i="49"/>
  <c r="F16" i="49"/>
  <c r="H16" i="49" s="1"/>
  <c r="C17" i="49"/>
  <c r="F14" i="49"/>
  <c r="H14" i="49" s="1"/>
  <c r="F12" i="49"/>
  <c r="F11" i="49"/>
  <c r="H11" i="49" s="1"/>
  <c r="F10" i="49"/>
  <c r="H10" i="49" s="1"/>
  <c r="F9" i="49"/>
  <c r="H9" i="49" s="1"/>
  <c r="F8" i="49"/>
  <c r="H8" i="49" s="1"/>
  <c r="F7" i="49"/>
  <c r="H7" i="49" s="1"/>
  <c r="F6" i="49"/>
  <c r="F5" i="49"/>
  <c r="H5" i="49" s="1"/>
  <c r="P41" i="48"/>
  <c r="Q41" i="48"/>
  <c r="R41" i="48"/>
  <c r="S41" i="48"/>
  <c r="T41" i="48"/>
  <c r="U41" i="48"/>
  <c r="O41" i="48"/>
  <c r="E41" i="48"/>
  <c r="F41" i="48"/>
  <c r="G41" i="48"/>
  <c r="H41" i="48"/>
  <c r="I41" i="48"/>
  <c r="J41" i="48"/>
  <c r="K41" i="48"/>
  <c r="L41" i="48"/>
  <c r="M41" i="48"/>
  <c r="N41" i="48"/>
  <c r="D41" i="48"/>
  <c r="H32" i="48"/>
  <c r="O40" i="48"/>
  <c r="M40" i="48"/>
  <c r="O33" i="48"/>
  <c r="E23" i="48"/>
  <c r="E42" i="48" s="1"/>
  <c r="F23" i="48"/>
  <c r="G23" i="48"/>
  <c r="G42" i="48" s="1"/>
  <c r="H23" i="48"/>
  <c r="I23" i="48"/>
  <c r="I42" i="48" s="1"/>
  <c r="J23" i="48"/>
  <c r="K23" i="48"/>
  <c r="K42" i="48" s="1"/>
  <c r="L23" i="48"/>
  <c r="L42" i="48" s="1"/>
  <c r="M23" i="48"/>
  <c r="N23" i="48"/>
  <c r="O23" i="48"/>
  <c r="P23" i="48"/>
  <c r="P42" i="48" s="1"/>
  <c r="Q23" i="48"/>
  <c r="Q42" i="48" s="1"/>
  <c r="R23" i="48"/>
  <c r="S23" i="48"/>
  <c r="T23" i="48"/>
  <c r="T42" i="48" s="1"/>
  <c r="U23" i="48"/>
  <c r="D23" i="48"/>
  <c r="H21" i="52" l="1"/>
  <c r="H17" i="52"/>
  <c r="F13" i="49"/>
  <c r="F17" i="49" s="1"/>
  <c r="H6" i="49"/>
  <c r="N42" i="48"/>
  <c r="J42" i="48"/>
  <c r="D42" i="48"/>
  <c r="U42" i="48"/>
  <c r="S42" i="48"/>
  <c r="R42" i="48"/>
  <c r="O42" i="48"/>
  <c r="M42" i="48"/>
  <c r="F42" i="48"/>
  <c r="H42" i="48"/>
  <c r="D15" i="46"/>
  <c r="F15" i="46" s="1"/>
  <c r="H15" i="46" s="1"/>
  <c r="C15" i="46"/>
  <c r="B13" i="46"/>
  <c r="B17" i="46" s="1"/>
  <c r="D10" i="46"/>
  <c r="N22" i="45"/>
  <c r="N39" i="45" s="1"/>
  <c r="E39" i="45"/>
  <c r="F39" i="45"/>
  <c r="G39" i="45"/>
  <c r="H39" i="45"/>
  <c r="I39" i="45"/>
  <c r="J39" i="45"/>
  <c r="K39" i="45"/>
  <c r="L39" i="45"/>
  <c r="M39" i="45"/>
  <c r="D39" i="45"/>
  <c r="E38" i="45"/>
  <c r="F38" i="45"/>
  <c r="G38" i="45"/>
  <c r="H38" i="45"/>
  <c r="I38" i="45"/>
  <c r="J38" i="45"/>
  <c r="K38" i="45"/>
  <c r="L38" i="45"/>
  <c r="M38" i="45"/>
  <c r="N38" i="45"/>
  <c r="O38" i="45"/>
  <c r="P38" i="45"/>
  <c r="Q38" i="45"/>
  <c r="R38" i="45"/>
  <c r="S38" i="45"/>
  <c r="T38" i="45"/>
  <c r="U38" i="45"/>
  <c r="V38" i="45"/>
  <c r="D38" i="45"/>
  <c r="E22" i="45"/>
  <c r="F22" i="45"/>
  <c r="G22" i="45"/>
  <c r="H22" i="45"/>
  <c r="I22" i="45"/>
  <c r="J22" i="45"/>
  <c r="K22" i="45"/>
  <c r="L22" i="45"/>
  <c r="M22" i="45"/>
  <c r="O22" i="45"/>
  <c r="O39" i="45" s="1"/>
  <c r="P22" i="45"/>
  <c r="P39" i="45" s="1"/>
  <c r="Q22" i="45"/>
  <c r="Q39" i="45" s="1"/>
  <c r="R22" i="45"/>
  <c r="R39" i="45" s="1"/>
  <c r="S22" i="45"/>
  <c r="S39" i="45" s="1"/>
  <c r="T22" i="45"/>
  <c r="T39" i="45" s="1"/>
  <c r="U22" i="45"/>
  <c r="U39" i="45" s="1"/>
  <c r="V22" i="45"/>
  <c r="V39" i="45" s="1"/>
  <c r="D22" i="45"/>
  <c r="G21" i="46"/>
  <c r="G17" i="46"/>
  <c r="F16" i="46"/>
  <c r="H16" i="46" s="1"/>
  <c r="F14" i="46"/>
  <c r="H14" i="46" s="1"/>
  <c r="F12" i="46"/>
  <c r="F11" i="46"/>
  <c r="H11" i="46" s="1"/>
  <c r="F10" i="46"/>
  <c r="H10" i="46" s="1"/>
  <c r="F9" i="46"/>
  <c r="H9" i="46" s="1"/>
  <c r="F8" i="46"/>
  <c r="H8" i="46" s="1"/>
  <c r="F7" i="46"/>
  <c r="H7" i="46" s="1"/>
  <c r="F6" i="46"/>
  <c r="H6" i="46" s="1"/>
  <c r="H17" i="49" l="1"/>
  <c r="H21" i="49"/>
  <c r="H12" i="49"/>
  <c r="F13" i="46"/>
  <c r="H12" i="46" s="1"/>
  <c r="D17" i="46"/>
  <c r="F5" i="46"/>
  <c r="C17" i="46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D37" i="42"/>
  <c r="M16" i="42"/>
  <c r="D6" i="43"/>
  <c r="F6" i="43" s="1"/>
  <c r="D7" i="43"/>
  <c r="C16" i="43"/>
  <c r="F16" i="43" s="1"/>
  <c r="F17" i="43"/>
  <c r="F15" i="43"/>
  <c r="F7" i="43"/>
  <c r="F8" i="43"/>
  <c r="F9" i="43"/>
  <c r="F10" i="43"/>
  <c r="F11" i="43"/>
  <c r="F12" i="43"/>
  <c r="F13" i="43"/>
  <c r="F14" i="43"/>
  <c r="H5" i="46" l="1"/>
  <c r="F17" i="46"/>
  <c r="G20" i="43"/>
  <c r="H21" i="46" l="1"/>
  <c r="H17" i="46"/>
  <c r="H7" i="43"/>
  <c r="H8" i="43"/>
  <c r="H9" i="43"/>
  <c r="H10" i="43"/>
  <c r="H11" i="43"/>
  <c r="H12" i="43"/>
  <c r="H15" i="43"/>
  <c r="H17" i="43"/>
  <c r="G18" i="43"/>
  <c r="G22" i="43" s="1"/>
  <c r="B18" i="43"/>
  <c r="D18" i="43"/>
  <c r="C18" i="43"/>
  <c r="S16" i="42"/>
  <c r="R16" i="42"/>
  <c r="P16" i="42"/>
  <c r="H16" i="43" l="1"/>
  <c r="H6" i="43"/>
  <c r="H13" i="43"/>
  <c r="C12" i="39"/>
  <c r="Q31" i="39"/>
  <c r="Q33" i="39" s="1"/>
  <c r="C31" i="39"/>
  <c r="C33" i="39" s="1"/>
  <c r="T33" i="39"/>
  <c r="T37" i="39" s="1"/>
  <c r="B33" i="39"/>
  <c r="S32" i="39"/>
  <c r="U32" i="39" s="1"/>
  <c r="S30" i="39"/>
  <c r="U30" i="39" s="1"/>
  <c r="S29" i="39"/>
  <c r="S28" i="39"/>
  <c r="S27" i="39"/>
  <c r="U27" i="39" s="1"/>
  <c r="S26" i="39"/>
  <c r="U26" i="39" s="1"/>
  <c r="S25" i="39"/>
  <c r="U25" i="39" s="1"/>
  <c r="S24" i="39"/>
  <c r="U24" i="39" s="1"/>
  <c r="S23" i="39"/>
  <c r="U23" i="39" s="1"/>
  <c r="S22" i="39"/>
  <c r="U22" i="39" s="1"/>
  <c r="S21" i="39"/>
  <c r="U21" i="39" s="1"/>
  <c r="T15" i="39"/>
  <c r="P15" i="39"/>
  <c r="O15" i="39"/>
  <c r="N15" i="39"/>
  <c r="M15" i="39"/>
  <c r="L15" i="39"/>
  <c r="K15" i="39"/>
  <c r="J15" i="39"/>
  <c r="I15" i="39"/>
  <c r="H15" i="39"/>
  <c r="G15" i="39"/>
  <c r="F15" i="39"/>
  <c r="E15" i="39"/>
  <c r="Q14" i="39"/>
  <c r="S14" i="39" s="1"/>
  <c r="U14" i="39" s="1"/>
  <c r="Q13" i="39"/>
  <c r="S13" i="39" s="1"/>
  <c r="U13" i="39" s="1"/>
  <c r="Q12" i="39"/>
  <c r="S12" i="39"/>
  <c r="U12" i="39" s="1"/>
  <c r="Q11" i="39"/>
  <c r="C11" i="39"/>
  <c r="B11" i="39"/>
  <c r="B15" i="39" s="1"/>
  <c r="Q10" i="39"/>
  <c r="Q9" i="39"/>
  <c r="S9" i="39" s="1"/>
  <c r="U9" i="39" s="1"/>
  <c r="Q8" i="39"/>
  <c r="S8" i="39" s="1"/>
  <c r="U8" i="39" s="1"/>
  <c r="Q7" i="39"/>
  <c r="S7" i="39" s="1"/>
  <c r="U7" i="39" s="1"/>
  <c r="Q6" i="39"/>
  <c r="S6" i="39" s="1"/>
  <c r="U6" i="39" s="1"/>
  <c r="Q5" i="39"/>
  <c r="S5" i="39" s="1"/>
  <c r="U5" i="39" s="1"/>
  <c r="Q4" i="39"/>
  <c r="S4" i="39" s="1"/>
  <c r="U4" i="39" s="1"/>
  <c r="Q3" i="39"/>
  <c r="S3" i="39" s="1"/>
  <c r="U3" i="39" s="1"/>
  <c r="F33" i="38"/>
  <c r="G33" i="38"/>
  <c r="H33" i="38"/>
  <c r="I33" i="38"/>
  <c r="J33" i="38"/>
  <c r="K33" i="38"/>
  <c r="L33" i="38"/>
  <c r="M33" i="38"/>
  <c r="N33" i="38"/>
  <c r="O33" i="38"/>
  <c r="P33" i="38"/>
  <c r="Q33" i="38"/>
  <c r="R33" i="38"/>
  <c r="S33" i="38"/>
  <c r="E33" i="38"/>
  <c r="D33" i="38"/>
  <c r="F18" i="43" l="1"/>
  <c r="S10" i="39"/>
  <c r="U10" i="39" s="1"/>
  <c r="C15" i="39"/>
  <c r="S15" i="39" s="1"/>
  <c r="U15" i="39" s="1"/>
  <c r="U28" i="39"/>
  <c r="S31" i="39"/>
  <c r="Q15" i="39"/>
  <c r="H18" i="43" l="1"/>
  <c r="H22" i="43"/>
  <c r="S33" i="39"/>
  <c r="U31" i="39"/>
  <c r="U33" i="39" l="1"/>
  <c r="U37" i="39"/>
</calcChain>
</file>

<file path=xl/sharedStrings.xml><?xml version="1.0" encoding="utf-8"?>
<sst xmlns="http://schemas.openxmlformats.org/spreadsheetml/2006/main" count="7516" uniqueCount="753">
  <si>
    <t>Type commande</t>
  </si>
  <si>
    <t>Cde</t>
  </si>
  <si>
    <t>Poste Cde</t>
  </si>
  <si>
    <t>Ressource</t>
  </si>
  <si>
    <t>Description ressource</t>
  </si>
  <si>
    <t>Qté cdée</t>
  </si>
  <si>
    <t>Qté Reçue</t>
  </si>
  <si>
    <t xml:space="preserve">Ref Fournisseur </t>
  </si>
  <si>
    <t>Date besoin (Requis)</t>
  </si>
  <si>
    <t>A/MM
requis</t>
  </si>
  <si>
    <t>AA Requis</t>
  </si>
  <si>
    <t>N</t>
  </si>
  <si>
    <t>T0502LB300</t>
  </si>
  <si>
    <t/>
  </si>
  <si>
    <t>T0500LB350M602</t>
  </si>
  <si>
    <t>T0500LB240M370B</t>
  </si>
  <si>
    <t>TA6V UKAD DIA 240 MULT 370 KG</t>
  </si>
  <si>
    <t>T0500LB180M236B</t>
  </si>
  <si>
    <t>TA6V UKAD DIA 180 MULT 236 KG</t>
  </si>
  <si>
    <t>T0518LB125</t>
  </si>
  <si>
    <t>TA6V STD DIA 125 UKAD</t>
  </si>
  <si>
    <t>T0600LB110</t>
  </si>
  <si>
    <t>TA6V ELI UKAD DIA 110 MM</t>
  </si>
  <si>
    <t>T0518LB330</t>
  </si>
  <si>
    <t>TA6V STD DIA 330  UKAD</t>
  </si>
  <si>
    <t>T0518LB240</t>
  </si>
  <si>
    <t>TA6V STD DIA 240 UKAD</t>
  </si>
  <si>
    <t>TA6V STD DIA 180 UKAD</t>
  </si>
  <si>
    <t>T0518LB200</t>
  </si>
  <si>
    <t>TA6V STD DIA 200 UKAD</t>
  </si>
  <si>
    <t>TA6V STD DIA 220  UKAD</t>
  </si>
  <si>
    <t>T0518LB280</t>
  </si>
  <si>
    <t>TA6V STD DIA 280 UKAD</t>
  </si>
  <si>
    <t>T0517LB180</t>
  </si>
  <si>
    <t>TA6V STD DIA 180  UKAD</t>
  </si>
  <si>
    <t>T0518LB220</t>
  </si>
  <si>
    <t>T0518LB160</t>
  </si>
  <si>
    <t xml:space="preserve">Mis à jour le   </t>
  </si>
  <si>
    <t>Total général</t>
  </si>
  <si>
    <t>ARTICLE</t>
  </si>
  <si>
    <t>Prévisionnel, contenant des besoins fermes et prévisionnelles. Les quantités sont sujets à modification</t>
  </si>
  <si>
    <t>Commandes en signature et sujet à modification</t>
  </si>
  <si>
    <t>Nom Fournisseur</t>
  </si>
  <si>
    <t>UKAD</t>
  </si>
  <si>
    <t>T0518LB180</t>
  </si>
  <si>
    <t>T0500LP650X305</t>
  </si>
  <si>
    <t>Total 2018 (reports 2017 déduits)</t>
  </si>
  <si>
    <t>Conbid 2018</t>
  </si>
  <si>
    <t>Ecarts Conbid 2018</t>
  </si>
  <si>
    <t>écart dû aux éxcédents</t>
  </si>
  <si>
    <t>change request à intégrer dia 160</t>
  </si>
  <si>
    <t>version allégé rajouté non prévu Conbid initial</t>
  </si>
  <si>
    <t>Transfert Conbid 2017  -&gt; 2018</t>
  </si>
  <si>
    <t>baisse A330Neo</t>
  </si>
  <si>
    <t>Commentaires au 06/12/2017</t>
  </si>
  <si>
    <t>TA6V-Beta</t>
  </si>
  <si>
    <t>2018-TIT-UKD-0221</t>
  </si>
  <si>
    <t>Ti-6Al-4V</t>
  </si>
  <si>
    <t>2018-TIT-UKD-0127</t>
  </si>
  <si>
    <t>2018-TIT-UKD-0145</t>
  </si>
  <si>
    <t>2018-TIT-UKD-0248</t>
  </si>
  <si>
    <t>2018-TIT-UKD-0217</t>
  </si>
  <si>
    <t>2018-TIT-UKD-0219</t>
  </si>
  <si>
    <t>2018-TIT-UKD-0215</t>
  </si>
  <si>
    <t>2018-TIT-UKD-0125</t>
  </si>
  <si>
    <t>2018-TIT-UKD-0214</t>
  </si>
  <si>
    <t>2018-TIT-UKD-0171</t>
  </si>
  <si>
    <t>2018-TIT-UKD-0126</t>
  </si>
  <si>
    <t>2018-TIT-UKD-0251</t>
  </si>
  <si>
    <t>2018-TIT-UKD-0687</t>
  </si>
  <si>
    <t>Ti-6Al-4V-ELI</t>
  </si>
  <si>
    <t>2018-TIT-UKD-0249</t>
  </si>
  <si>
    <t>T0518LB330MIL</t>
  </si>
  <si>
    <t xml:space="preserve"> PA23379</t>
  </si>
  <si>
    <t>Dia 240 Ancizes **</t>
  </si>
  <si>
    <t>Qté cdé 2018</t>
  </si>
  <si>
    <t>Qté reçue 2018</t>
  </si>
  <si>
    <t>Changement de dia à venir fin 2018 / 2019</t>
  </si>
  <si>
    <t>baisse A380 + A400M intégrée</t>
  </si>
  <si>
    <t>écart dû aux éxcédents, à réduire avec version allégé en fin d'année</t>
  </si>
  <si>
    <t>** Les quantités Ancizes sont des moyennes par rapport aux EB livrées / commandées</t>
  </si>
  <si>
    <t>Baisse demandée 19T dia 180 / 75T dia 240 / 27T dia 280</t>
  </si>
  <si>
    <t>T0500LB180B</t>
  </si>
  <si>
    <t xml:space="preserve"> PA23721</t>
  </si>
  <si>
    <t>Commentaires au 13/03/2018</t>
  </si>
  <si>
    <t>Baisse demandée 19T dia 180 / 75T dia 240 / 27T dia 280 en décembre 2017, non pris en compte par Airbus à ce jour</t>
  </si>
  <si>
    <t>Baisse quantité pour passage en dia 280, d'autres baisses à prévoir sur fin 2018</t>
  </si>
  <si>
    <t>Modulations à prévoir suivant excédents</t>
  </si>
  <si>
    <t>Annulation demandé à UKAD des 1100kg</t>
  </si>
  <si>
    <t>Baisse et report introduction nvx design A350-900</t>
  </si>
  <si>
    <t>Rajout nvx design A350-900</t>
  </si>
  <si>
    <t>Augmentation suite début transfert Pyramides nvx design</t>
  </si>
  <si>
    <t>Conbid 2019</t>
  </si>
  <si>
    <t>Qté reçue 2019</t>
  </si>
  <si>
    <t>Qté cdé 2019</t>
  </si>
  <si>
    <t>Conbid 2019 (au 24/04/2018)</t>
  </si>
  <si>
    <t>2019-TIT-UKD-0239</t>
  </si>
  <si>
    <t>2019-TIT-UKD-0074</t>
  </si>
  <si>
    <t>2019-TIT-UKD-0123</t>
  </si>
  <si>
    <t>2019-TIT-UKD-0139</t>
  </si>
  <si>
    <t>2019-TIT-UKD-0235</t>
  </si>
  <si>
    <t>2019-TIT-UKD-0202</t>
  </si>
  <si>
    <t>2019-TIT-UKD-0199</t>
  </si>
  <si>
    <t>2019-TIT-UKD-0203</t>
  </si>
  <si>
    <t>2019-TIT-UKD-0076</t>
  </si>
  <si>
    <t>2019-TIT-UKD-0197</t>
  </si>
  <si>
    <t>2019-TIT-UKD-0121</t>
  </si>
  <si>
    <t>2019-TIT-UKD-0196</t>
  </si>
  <si>
    <t>2019-TIT-UKD-0122</t>
  </si>
  <si>
    <t>2019-TIT-UKD-0158</t>
  </si>
  <si>
    <t>2019-TIT-UKD-0642</t>
  </si>
  <si>
    <t>2019-TIT-UKD-0617</t>
  </si>
  <si>
    <t>2019-TIT-UKD-0075</t>
  </si>
  <si>
    <t>Ecarts Conbid 2019</t>
  </si>
  <si>
    <t>Prévisionnel 2019</t>
  </si>
  <si>
    <t>Prévisionnel 2018 (y compris transferts 2017)</t>
  </si>
  <si>
    <t>Commentaires au 14/05/2018</t>
  </si>
  <si>
    <t>T0500LB200B</t>
  </si>
  <si>
    <t>T0500LB240B</t>
  </si>
  <si>
    <t>T0518LB330B_4B</t>
  </si>
  <si>
    <t>T0519LB160</t>
  </si>
  <si>
    <t>T0519LB220</t>
  </si>
  <si>
    <t xml:space="preserve">transfert pyramides "plats" à prévoir </t>
  </si>
  <si>
    <t>baisse à venir  pour transfert Pyramides  vers dia 280</t>
  </si>
  <si>
    <t xml:space="preserve">Total 2019 </t>
  </si>
  <si>
    <t>baisse part de marché non intégré dans Conbid (100% vers 70%)</t>
  </si>
  <si>
    <t>essais pour intégration Longerons Ancizes en cours fin 2018</t>
  </si>
  <si>
    <t>Baisse A330 Neo +  baisse nouveau designs + baisse A380 + baisse part de marché, tous non intégré dans le Conbid 2019 pour l'instant</t>
  </si>
  <si>
    <t>Les prévisions du dernier trimestre 2019 sont sujet à variation suivant carnet Airbus 2020 non complêt à ce jour. Les variations fréquentes des programmes et la baisse des parts de marchées n'ont pas été intégrées. A prendre en compte notre prévisionnel qui semble être plus précis.</t>
  </si>
  <si>
    <t>TA6V UKAD STD D 200BOMBARDIER</t>
  </si>
  <si>
    <t xml:space="preserve"> PA23786</t>
  </si>
  <si>
    <t xml:space="preserve"> PA23787</t>
  </si>
  <si>
    <t xml:space="preserve"> PA23939</t>
  </si>
  <si>
    <t>TA6V STD DIA 330 UKAD 4 BARRES</t>
  </si>
  <si>
    <t>TA6V UKAD STD D 240BOMBARDIER</t>
  </si>
  <si>
    <t>1901</t>
  </si>
  <si>
    <t>1903</t>
  </si>
  <si>
    <t xml:space="preserve"> PA24086</t>
  </si>
  <si>
    <t>TA6V STD DIA 330  UKAD ECOTI</t>
  </si>
  <si>
    <t>T0517LB330</t>
  </si>
  <si>
    <t xml:space="preserve"> PA23987</t>
  </si>
  <si>
    <t xml:space="preserve"> PA23989</t>
  </si>
  <si>
    <t>1902</t>
  </si>
  <si>
    <t xml:space="preserve"> PA23949</t>
  </si>
  <si>
    <t xml:space="preserve"> PA23985</t>
  </si>
  <si>
    <t xml:space="preserve"> PA23986</t>
  </si>
  <si>
    <t xml:space="preserve"> PA23988</t>
  </si>
  <si>
    <t xml:space="preserve"> PA23994</t>
  </si>
  <si>
    <t xml:space="preserve"> PA23995</t>
  </si>
  <si>
    <t xml:space="preserve"> PA24021</t>
  </si>
  <si>
    <t xml:space="preserve"> PA24022</t>
  </si>
  <si>
    <t xml:space="preserve"> PA24023</t>
  </si>
  <si>
    <t xml:space="preserve"> PA24024</t>
  </si>
  <si>
    <t xml:space="preserve"> PA24025</t>
  </si>
  <si>
    <t xml:space="preserve"> PA24026</t>
  </si>
  <si>
    <t xml:space="preserve"> PA24027</t>
  </si>
  <si>
    <t xml:space="preserve"> PA24028</t>
  </si>
  <si>
    <t xml:space="preserve"> PA24029</t>
  </si>
  <si>
    <t xml:space="preserve"> PA24030</t>
  </si>
  <si>
    <t xml:space="preserve"> PA24031</t>
  </si>
  <si>
    <t xml:space="preserve"> PA24032</t>
  </si>
  <si>
    <t xml:space="preserve"> PA24033</t>
  </si>
  <si>
    <t xml:space="preserve"> PA24034</t>
  </si>
  <si>
    <t xml:space="preserve"> PA24035</t>
  </si>
  <si>
    <t xml:space="preserve"> PA24036</t>
  </si>
  <si>
    <t xml:space="preserve"> PA24037</t>
  </si>
  <si>
    <t xml:space="preserve"> PA24038</t>
  </si>
  <si>
    <t xml:space="preserve"> PA24039</t>
  </si>
  <si>
    <t xml:space="preserve"> PA24040</t>
  </si>
  <si>
    <t xml:space="preserve"> PA24041</t>
  </si>
  <si>
    <t xml:space="preserve"> PA24042</t>
  </si>
  <si>
    <t xml:space="preserve"> PA24043</t>
  </si>
  <si>
    <t xml:space="preserve"> PA24044</t>
  </si>
  <si>
    <t xml:space="preserve"> PA24045</t>
  </si>
  <si>
    <t xml:space="preserve"> PA24046</t>
  </si>
  <si>
    <t xml:space="preserve"> PA24047</t>
  </si>
  <si>
    <t xml:space="preserve"> PA24048</t>
  </si>
  <si>
    <t xml:space="preserve"> PA24049</t>
  </si>
  <si>
    <t xml:space="preserve"> PA24050</t>
  </si>
  <si>
    <t xml:space="preserve"> PA24051</t>
  </si>
  <si>
    <t xml:space="preserve"> PA24052</t>
  </si>
  <si>
    <t xml:space="preserve"> PA24053</t>
  </si>
  <si>
    <t>11002101,1</t>
  </si>
  <si>
    <t>11002100,1</t>
  </si>
  <si>
    <t>11002102,1</t>
  </si>
  <si>
    <t xml:space="preserve"> PA24212</t>
  </si>
  <si>
    <t xml:space="preserve"> PA24253</t>
  </si>
  <si>
    <t xml:space="preserve"> PA24279</t>
  </si>
  <si>
    <t xml:space="preserve"> PA24290</t>
  </si>
  <si>
    <t xml:space="preserve"> PA24291</t>
  </si>
  <si>
    <t>11002128</t>
  </si>
  <si>
    <t xml:space="preserve"> PA24124</t>
  </si>
  <si>
    <t xml:space="preserve"> PA24186</t>
  </si>
  <si>
    <t xml:space="preserve"> PA24199</t>
  </si>
  <si>
    <t xml:space="preserve"> PA24241</t>
  </si>
  <si>
    <t xml:space="preserve"> PA24242</t>
  </si>
  <si>
    <t xml:space="preserve"> PA24243</t>
  </si>
  <si>
    <t xml:space="preserve"> PA24185</t>
  </si>
  <si>
    <t xml:space="preserve"> PA24187</t>
  </si>
  <si>
    <t xml:space="preserve"> PA24189</t>
  </si>
  <si>
    <t xml:space="preserve"> PA24190</t>
  </si>
  <si>
    <t xml:space="preserve"> PA24191</t>
  </si>
  <si>
    <t xml:space="preserve"> PA24192</t>
  </si>
  <si>
    <t xml:space="preserve"> PA24193</t>
  </si>
  <si>
    <t xml:space="preserve"> PA24194</t>
  </si>
  <si>
    <t xml:space="preserve"> PA24195</t>
  </si>
  <si>
    <t xml:space="preserve"> PA24196</t>
  </si>
  <si>
    <t xml:space="preserve"> PA24197</t>
  </si>
  <si>
    <t xml:space="preserve"> PA24198</t>
  </si>
  <si>
    <t xml:space="preserve"> PA24200</t>
  </si>
  <si>
    <t xml:space="preserve"> PA24201</t>
  </si>
  <si>
    <t xml:space="preserve"> PA24202</t>
  </si>
  <si>
    <t xml:space="preserve"> PA24203</t>
  </si>
  <si>
    <t xml:space="preserve"> PA24205</t>
  </si>
  <si>
    <t xml:space="preserve"> PA24206</t>
  </si>
  <si>
    <t xml:space="preserve"> PA24244</t>
  </si>
  <si>
    <t xml:space="preserve"> PA24292</t>
  </si>
  <si>
    <t xml:space="preserve"> PA24293</t>
  </si>
  <si>
    <t xml:space="preserve"> PA24294</t>
  </si>
  <si>
    <t xml:space="preserve"> PA24295</t>
  </si>
  <si>
    <t xml:space="preserve"> PA24296</t>
  </si>
  <si>
    <t>T0518LB240DEV</t>
  </si>
  <si>
    <t>11002127</t>
  </si>
  <si>
    <t>11002126</t>
  </si>
  <si>
    <t>1904</t>
  </si>
  <si>
    <t>1905</t>
  </si>
  <si>
    <t>1907</t>
  </si>
  <si>
    <t>Commentaires du 13/06/2018</t>
  </si>
  <si>
    <t>juin 2018 = change request fait pour -32800kg suite baisse A350</t>
  </si>
  <si>
    <t>juin 2018 = change request fait pour -600kg</t>
  </si>
  <si>
    <t>Baisse A330Neo à intégrer</t>
  </si>
  <si>
    <t>Baisse A330Neo à intégrer, change request à faire</t>
  </si>
  <si>
    <t>Baisse A350 à intégrer avec un change request</t>
  </si>
  <si>
    <t>De nombreux change request restent à transmettre dès que l'expression des besoins d'Airbus est clarifié (part de marché et baisse des différents programmes avion).</t>
  </si>
  <si>
    <t>11002167</t>
  </si>
  <si>
    <t xml:space="preserve"> PA24494</t>
  </si>
  <si>
    <t>T0520LB180</t>
  </si>
  <si>
    <t>Airbus</t>
  </si>
  <si>
    <t>Hors Airbus</t>
  </si>
  <si>
    <t>Commentaires du 19/07/2018</t>
  </si>
  <si>
    <t>Baisse &amp; Reports ADI intégré dans prévisionnel, change request à faire</t>
  </si>
  <si>
    <t>Les change request de juin sont toujours sans réponse.
Nous sommes en cours d'éffectuer des demandes de correction et des baisses au niveau des programmes -900 et -1000</t>
  </si>
  <si>
    <t>Baisse et reports ADI &amp; Report version allégée A350_1000 = intégré dans le carnet de commandes, pas de change request possible</t>
  </si>
  <si>
    <t>Rajout pièces A350_1000 (initial dia 240)</t>
  </si>
  <si>
    <t>Baisse A350  intégré, change request à faire pour ensemble des baisses 
Changement dia sur version allégée A350_1000 passe en dia 200</t>
  </si>
  <si>
    <t>juin 2018 = change request fait pour -32800kg suite baisse A350 sans réponse</t>
  </si>
  <si>
    <t>juin 2018 = change request fait pour -600kg sans réponse</t>
  </si>
  <si>
    <t>Conbid 2018 (25/07/2018)</t>
  </si>
  <si>
    <t>T0518LB300SLS</t>
  </si>
  <si>
    <t xml:space="preserve"> PA24621</t>
  </si>
  <si>
    <t>11002229</t>
  </si>
  <si>
    <t>11002226</t>
  </si>
  <si>
    <t>11002227</t>
  </si>
  <si>
    <t>11002242,1</t>
  </si>
  <si>
    <t>11002230</t>
  </si>
  <si>
    <t xml:space="preserve"> PA24586</t>
  </si>
  <si>
    <t xml:space="preserve"> PA24587</t>
  </si>
  <si>
    <t xml:space="preserve"> PA24588</t>
  </si>
  <si>
    <t xml:space="preserve"> PA24589</t>
  </si>
  <si>
    <t xml:space="preserve"> PA24590</t>
  </si>
  <si>
    <t xml:space="preserve"> PA24591</t>
  </si>
  <si>
    <t xml:space="preserve"> PA24592</t>
  </si>
  <si>
    <t xml:space="preserve"> PA24593</t>
  </si>
  <si>
    <t xml:space="preserve"> PA24595</t>
  </si>
  <si>
    <t xml:space="preserve"> PA24598</t>
  </si>
  <si>
    <t xml:space="preserve"> PA24599</t>
  </si>
  <si>
    <t xml:space="preserve"> PA24600</t>
  </si>
  <si>
    <t xml:space="preserve"> PA24601</t>
  </si>
  <si>
    <t xml:space="preserve"> PA24606</t>
  </si>
  <si>
    <t xml:space="preserve"> PA24607</t>
  </si>
  <si>
    <t xml:space="preserve"> PA24608</t>
  </si>
  <si>
    <t xml:space="preserve"> PA24609</t>
  </si>
  <si>
    <t xml:space="preserve"> PA24610</t>
  </si>
  <si>
    <t xml:space="preserve"> PA24611</t>
  </si>
  <si>
    <t xml:space="preserve"> PA24612</t>
  </si>
  <si>
    <t xml:space="preserve"> PA24613</t>
  </si>
  <si>
    <t xml:space="preserve"> PA24614</t>
  </si>
  <si>
    <t xml:space="preserve"> PA24615</t>
  </si>
  <si>
    <t xml:space="preserve"> PA24616</t>
  </si>
  <si>
    <t xml:space="preserve"> PA24624</t>
  </si>
  <si>
    <t xml:space="preserve"> PA24629</t>
  </si>
  <si>
    <t xml:space="preserve"> PA24630</t>
  </si>
  <si>
    <t xml:space="preserve"> PA24631</t>
  </si>
  <si>
    <t xml:space="preserve"> PA24632</t>
  </si>
  <si>
    <t xml:space="preserve"> PA24633</t>
  </si>
  <si>
    <t xml:space="preserve"> PA24634</t>
  </si>
  <si>
    <t xml:space="preserve"> PA24635</t>
  </si>
  <si>
    <t>11002246</t>
  </si>
  <si>
    <t>1906</t>
  </si>
  <si>
    <t>Change request validée (-121 000kg)</t>
  </si>
  <si>
    <t>Commentaires du 07/08/2018</t>
  </si>
  <si>
    <t>Mise à jour carnets clients ok.
Les change request de juin et juillet n'ont pas été traité par Airbus à ce jour</t>
  </si>
  <si>
    <t>à venir  transfert Pyramides  vers dia 280
Nouvelle baisse A350, change request à faire -36T</t>
  </si>
  <si>
    <t>T0500LP650X305S</t>
  </si>
  <si>
    <t>T0510LB330</t>
  </si>
  <si>
    <t>T0502LB330M521</t>
  </si>
  <si>
    <t>Commentaires du 11/10/2018</t>
  </si>
  <si>
    <t>en cours transfert Pyramides  vers dia 280</t>
  </si>
  <si>
    <t xml:space="preserve">en cours transfert pyramides "plats" </t>
  </si>
  <si>
    <t>11002168</t>
  </si>
  <si>
    <t>11002170</t>
  </si>
  <si>
    <t>11002195</t>
  </si>
  <si>
    <t>11002196</t>
  </si>
  <si>
    <t>11002186</t>
  </si>
  <si>
    <t>11002187</t>
  </si>
  <si>
    <t>11002188</t>
  </si>
  <si>
    <t>11002189</t>
  </si>
  <si>
    <t>11002190</t>
  </si>
  <si>
    <t>11002191</t>
  </si>
  <si>
    <t>11002192</t>
  </si>
  <si>
    <t>11002193</t>
  </si>
  <si>
    <t>11002197</t>
  </si>
  <si>
    <t>11002198</t>
  </si>
  <si>
    <t>11002171</t>
  </si>
  <si>
    <t>11002200</t>
  </si>
  <si>
    <t>11002201</t>
  </si>
  <si>
    <t>11002202</t>
  </si>
  <si>
    <t>11002215</t>
  </si>
  <si>
    <t>11002214</t>
  </si>
  <si>
    <t>11002213</t>
  </si>
  <si>
    <t>11002212</t>
  </si>
  <si>
    <t>11002211</t>
  </si>
  <si>
    <t>11002210</t>
  </si>
  <si>
    <t>11002209</t>
  </si>
  <si>
    <t>11002204</t>
  </si>
  <si>
    <t>11002205</t>
  </si>
  <si>
    <t>11002206</t>
  </si>
  <si>
    <t>11002207</t>
  </si>
  <si>
    <t>11002208</t>
  </si>
  <si>
    <t>11002203</t>
  </si>
  <si>
    <t>11002194</t>
  </si>
  <si>
    <t>11002172</t>
  </si>
  <si>
    <t>11002173</t>
  </si>
  <si>
    <t>11002174</t>
  </si>
  <si>
    <t>1910</t>
  </si>
  <si>
    <t xml:space="preserve"> PA24659</t>
  </si>
  <si>
    <t xml:space="preserve"> PA24661</t>
  </si>
  <si>
    <t xml:space="preserve"> PA24662</t>
  </si>
  <si>
    <t xml:space="preserve"> PA24664</t>
  </si>
  <si>
    <t xml:space="preserve"> PA24665</t>
  </si>
  <si>
    <t xml:space="preserve"> PA24667</t>
  </si>
  <si>
    <t xml:space="preserve"> PA24671</t>
  </si>
  <si>
    <t xml:space="preserve"> PA24692</t>
  </si>
  <si>
    <t xml:space="preserve"> PA24707</t>
  </si>
  <si>
    <t>1909</t>
  </si>
  <si>
    <t xml:space="preserve"> PA24669</t>
  </si>
  <si>
    <t xml:space="preserve"> PA24670</t>
  </si>
  <si>
    <t xml:space="preserve"> PA24686</t>
  </si>
  <si>
    <t xml:space="preserve"> PA24687</t>
  </si>
  <si>
    <t xml:space="preserve"> PA24688</t>
  </si>
  <si>
    <t>1908</t>
  </si>
  <si>
    <t xml:space="preserve"> PA24690</t>
  </si>
  <si>
    <t xml:space="preserve"> PA24699</t>
  </si>
  <si>
    <t xml:space="preserve"> PA24810</t>
  </si>
  <si>
    <t>Commentaires du 29/11/2018</t>
  </si>
  <si>
    <t>T0518LB330 &amp; T0517LB330</t>
  </si>
  <si>
    <t>Livraison Conbid 2018 sur 2019</t>
  </si>
  <si>
    <t>Change request fait -76T pyramides &amp; -20T dia 240</t>
  </si>
  <si>
    <t>Quantité livrée au titre du Conbid 2017 = 178 156kg en 2018 au lieu 161 090kg prévu</t>
  </si>
  <si>
    <t>T0518LB140</t>
  </si>
  <si>
    <t>matière pas prévu au Conbid, à intégrer en 2020</t>
  </si>
  <si>
    <t>11002357</t>
  </si>
  <si>
    <t xml:space="preserve"> PA24983</t>
  </si>
  <si>
    <t xml:space="preserve"> PA24984</t>
  </si>
  <si>
    <t xml:space="preserve"> PA24985</t>
  </si>
  <si>
    <t xml:space="preserve"> PA24986</t>
  </si>
  <si>
    <t xml:space="preserve"> PA24987</t>
  </si>
  <si>
    <t xml:space="preserve"> PA24988</t>
  </si>
  <si>
    <t xml:space="preserve"> PA24989</t>
  </si>
  <si>
    <t xml:space="preserve"> PA25012</t>
  </si>
  <si>
    <t>TA6V STD B330 MULT 521 KG</t>
  </si>
  <si>
    <t>11002385</t>
  </si>
  <si>
    <t xml:space="preserve"> PA25013</t>
  </si>
  <si>
    <t>11002388</t>
  </si>
  <si>
    <t xml:space="preserve"> PA25213</t>
  </si>
  <si>
    <t>2018 - 11002058,1</t>
  </si>
  <si>
    <t>11002169</t>
  </si>
  <si>
    <t>11002336</t>
  </si>
  <si>
    <t>11002337</t>
  </si>
  <si>
    <t>11002338</t>
  </si>
  <si>
    <t>11002342</t>
  </si>
  <si>
    <t>11002263</t>
  </si>
  <si>
    <t>11002332</t>
  </si>
  <si>
    <t>11002333</t>
  </si>
  <si>
    <t>11002334</t>
  </si>
  <si>
    <t>11002344</t>
  </si>
  <si>
    <t>11002345</t>
  </si>
  <si>
    <t>11002346</t>
  </si>
  <si>
    <t>11002339</t>
  </si>
  <si>
    <t>11002323</t>
  </si>
  <si>
    <t>11002347</t>
  </si>
  <si>
    <t>11002348</t>
  </si>
  <si>
    <t>11002335</t>
  </si>
  <si>
    <t>11002349</t>
  </si>
  <si>
    <t>11002354</t>
  </si>
  <si>
    <t>11002390</t>
  </si>
  <si>
    <t>11002355</t>
  </si>
  <si>
    <t>11002326</t>
  </si>
  <si>
    <t>11002356</t>
  </si>
  <si>
    <t>11002303</t>
  </si>
  <si>
    <t xml:space="preserve"> PA24977</t>
  </si>
  <si>
    <t>1911</t>
  </si>
  <si>
    <t xml:space="preserve"> PA24978</t>
  </si>
  <si>
    <t xml:space="preserve"> PA24979</t>
  </si>
  <si>
    <t xml:space="preserve"> PA24980</t>
  </si>
  <si>
    <t xml:space="preserve"> PA25189</t>
  </si>
  <si>
    <t xml:space="preserve"> PA25190</t>
  </si>
  <si>
    <t xml:space="preserve"> PA25191</t>
  </si>
  <si>
    <t xml:space="preserve"> PA25192</t>
  </si>
  <si>
    <t xml:space="preserve"> PA25193</t>
  </si>
  <si>
    <t xml:space="preserve"> PA25194</t>
  </si>
  <si>
    <t xml:space="preserve"> PA25195</t>
  </si>
  <si>
    <t xml:space="preserve"> PA25196</t>
  </si>
  <si>
    <t xml:space="preserve"> PA25197</t>
  </si>
  <si>
    <t xml:space="preserve"> PA25198</t>
  </si>
  <si>
    <t xml:space="preserve"> PA25199</t>
  </si>
  <si>
    <t xml:space="preserve"> PA25200</t>
  </si>
  <si>
    <t xml:space="preserve"> PA25201</t>
  </si>
  <si>
    <t xml:space="preserve"> PA25202</t>
  </si>
  <si>
    <t xml:space="preserve"> PA25203</t>
  </si>
  <si>
    <t xml:space="preserve"> PA25205</t>
  </si>
  <si>
    <t xml:space="preserve"> PA25206</t>
  </si>
  <si>
    <t xml:space="preserve"> PA25207</t>
  </si>
  <si>
    <t xml:space="preserve"> PA25208</t>
  </si>
  <si>
    <t xml:space="preserve"> PA25209</t>
  </si>
  <si>
    <t xml:space="preserve"> PA25210</t>
  </si>
  <si>
    <t xml:space="preserve"> PA25211</t>
  </si>
  <si>
    <t xml:space="preserve"> PA25212</t>
  </si>
  <si>
    <t xml:space="preserve"> PA25214</t>
  </si>
  <si>
    <t xml:space="preserve"> PA25218</t>
  </si>
  <si>
    <t xml:space="preserve"> PA25219</t>
  </si>
  <si>
    <t>Change request</t>
  </si>
  <si>
    <t>Commentaires au 20/12/2018</t>
  </si>
  <si>
    <t>Change request à faire en janvier dès étude de la baisse des Pyramides.</t>
  </si>
  <si>
    <t>Changement carnet Airbus pas encore intégré dans ce prévisionnel</t>
  </si>
  <si>
    <t>Baisse reçu d'Airbus -&gt; change request à faire</t>
  </si>
  <si>
    <t>650*305 USI MIN 1020KG MPM132</t>
  </si>
  <si>
    <t>11002375</t>
  </si>
  <si>
    <t>11002363</t>
  </si>
  <si>
    <t>11002376</t>
  </si>
  <si>
    <t>11002327</t>
  </si>
  <si>
    <t>11002329</t>
  </si>
  <si>
    <t>11002350</t>
  </si>
  <si>
    <t>11002374</t>
  </si>
  <si>
    <t>11002330</t>
  </si>
  <si>
    <t>11002378</t>
  </si>
  <si>
    <t>11002377</t>
  </si>
  <si>
    <t>11002328</t>
  </si>
  <si>
    <t>11002379</t>
  </si>
  <si>
    <t>11002351</t>
  </si>
  <si>
    <t>11002359</t>
  </si>
  <si>
    <t>11002331</t>
  </si>
  <si>
    <t>11002383</t>
  </si>
  <si>
    <t>11002360</t>
  </si>
  <si>
    <t>11002361</t>
  </si>
  <si>
    <t>11002358</t>
  </si>
  <si>
    <t>Prévisionnel</t>
  </si>
  <si>
    <t>11002362</t>
  </si>
  <si>
    <t>11002371</t>
  </si>
  <si>
    <t>11002382</t>
  </si>
  <si>
    <t>11002352</t>
  </si>
  <si>
    <t xml:space="preserve"> PA25321</t>
  </si>
  <si>
    <t>11002364</t>
  </si>
  <si>
    <t>11002343</t>
  </si>
  <si>
    <t>11002384</t>
  </si>
  <si>
    <t>11002380</t>
  </si>
  <si>
    <t xml:space="preserve"> PA25345</t>
  </si>
  <si>
    <t xml:space="preserve"> PA25346</t>
  </si>
  <si>
    <t xml:space="preserve"> PA25347</t>
  </si>
  <si>
    <t xml:space="preserve"> PA25439</t>
  </si>
  <si>
    <t xml:space="preserve"> PA25462</t>
  </si>
  <si>
    <t xml:space="preserve"> PA25468</t>
  </si>
  <si>
    <t>RETARD 11002215</t>
  </si>
  <si>
    <t xml:space="preserve"> PA25405</t>
  </si>
  <si>
    <t xml:space="preserve"> PA25406</t>
  </si>
  <si>
    <t xml:space="preserve"> PA25407</t>
  </si>
  <si>
    <t xml:space="preserve"> PA25408</t>
  </si>
  <si>
    <t xml:space="preserve"> PA25409</t>
  </si>
  <si>
    <t xml:space="preserve"> PA25410</t>
  </si>
  <si>
    <t xml:space="preserve"> PA25419</t>
  </si>
  <si>
    <t xml:space="preserve"> PA25420</t>
  </si>
  <si>
    <t xml:space="preserve"> PA25425</t>
  </si>
  <si>
    <t xml:space="preserve"> PA25426</t>
  </si>
  <si>
    <t>T0519LB260</t>
  </si>
  <si>
    <t>T0519LB330</t>
  </si>
  <si>
    <t>Commentaires au 23/01/2019</t>
  </si>
  <si>
    <t>Conbid 2019 (au 04/12/2018)</t>
  </si>
  <si>
    <t>écart = excédents</t>
  </si>
  <si>
    <t>Baisse des pyramides rajusté en janvier</t>
  </si>
  <si>
    <t>Baisses A330 Neo en fin décembre</t>
  </si>
  <si>
    <t>Baisses Airbus : proto ADI &amp; A380 &amp; A400M &amp; A330Neo (Ancizes)
à demander change request - 80T</t>
  </si>
  <si>
    <t>Baisse Airbus : ADI
Change request à demander -20T</t>
  </si>
  <si>
    <t>Baisses A380 en fin décembre</t>
  </si>
  <si>
    <t>Change request à demander pour -100T, à regarder avec prochain bilan Airbus si rajustement dia 200 et 220 à demander.</t>
  </si>
  <si>
    <t>RETARD 11002205</t>
  </si>
  <si>
    <t>RETARD 11002206</t>
  </si>
  <si>
    <t>11002331,1</t>
  </si>
  <si>
    <t>11002411</t>
  </si>
  <si>
    <t>11002412</t>
  </si>
  <si>
    <t>11002414,1</t>
  </si>
  <si>
    <t>TOTAL</t>
  </si>
  <si>
    <t>Totaux</t>
  </si>
  <si>
    <t>Commentaires au 06/02/2019</t>
  </si>
  <si>
    <t>Qté cdé 2019 (non livrée)</t>
  </si>
  <si>
    <t>Changement deuxième pyramide vers dia 280 intégré</t>
  </si>
  <si>
    <t>Transfert des UWF allégées vers dia 330 intégré, à affiner lors du transfert en Avril/Mai</t>
  </si>
  <si>
    <t>Rajout de la deuxième pyramide</t>
  </si>
  <si>
    <t>Rajout des UWF allégées</t>
  </si>
  <si>
    <t>Baisse A330Neo de janvier intégré</t>
  </si>
  <si>
    <t>Maintenir change request sur dia 240 et 330  suite baisses programmes</t>
  </si>
  <si>
    <t>Due date</t>
  </si>
  <si>
    <t xml:space="preserve"> PA25680</t>
  </si>
  <si>
    <t>T0519LB260M278</t>
  </si>
  <si>
    <t>TI UKAD D260 MULT278KG+-1KG</t>
  </si>
  <si>
    <t>11002427</t>
  </si>
  <si>
    <t>11002445</t>
  </si>
  <si>
    <t>11002459</t>
  </si>
  <si>
    <t>11002476</t>
  </si>
  <si>
    <t>11002477</t>
  </si>
  <si>
    <t>11002489</t>
  </si>
  <si>
    <t>11001999,4</t>
  </si>
  <si>
    <t>11001999,5</t>
  </si>
  <si>
    <t>RETARD 11002171</t>
  </si>
  <si>
    <t>RETARD 11002332</t>
  </si>
  <si>
    <t>11002393</t>
  </si>
  <si>
    <t>RETARD 11002172</t>
  </si>
  <si>
    <t>RETARD 11002173</t>
  </si>
  <si>
    <t>RETARD 11002174</t>
  </si>
  <si>
    <t>RETARD 11002335</t>
  </si>
  <si>
    <t>11002341</t>
  </si>
  <si>
    <t>11002394</t>
  </si>
  <si>
    <t>11002395</t>
  </si>
  <si>
    <t>11002396</t>
  </si>
  <si>
    <t>RETARD 11002397</t>
  </si>
  <si>
    <t>11002398</t>
  </si>
  <si>
    <t>11002399</t>
  </si>
  <si>
    <t>11002400</t>
  </si>
  <si>
    <t>11002401</t>
  </si>
  <si>
    <t>11002421</t>
  </si>
  <si>
    <t>11002402</t>
  </si>
  <si>
    <t>11002403</t>
  </si>
  <si>
    <t>11002404</t>
  </si>
  <si>
    <t>11002405</t>
  </si>
  <si>
    <t>11002406</t>
  </si>
  <si>
    <t>11002407</t>
  </si>
  <si>
    <t>11002409</t>
  </si>
  <si>
    <t>11002410</t>
  </si>
  <si>
    <t>11002413</t>
  </si>
  <si>
    <t>11002415</t>
  </si>
  <si>
    <t>11002416</t>
  </si>
  <si>
    <t>11002417</t>
  </si>
  <si>
    <t>11002418</t>
  </si>
  <si>
    <t>11002419</t>
  </si>
  <si>
    <t>11002420</t>
  </si>
  <si>
    <t>11002460</t>
  </si>
  <si>
    <t>11002422</t>
  </si>
  <si>
    <t>11002462</t>
  </si>
  <si>
    <t>11002463</t>
  </si>
  <si>
    <t>11002461</t>
  </si>
  <si>
    <t>11002470</t>
  </si>
  <si>
    <t>11002471</t>
  </si>
  <si>
    <t>11002447</t>
  </si>
  <si>
    <t>11002448</t>
  </si>
  <si>
    <t>11002439</t>
  </si>
  <si>
    <t>11002440</t>
  </si>
  <si>
    <t>11002449</t>
  </si>
  <si>
    <t>11002450</t>
  </si>
  <si>
    <t>11002441</t>
  </si>
  <si>
    <t>11002442</t>
  </si>
  <si>
    <t>11002451</t>
  </si>
  <si>
    <t>11002455</t>
  </si>
  <si>
    <t>11002434</t>
  </si>
  <si>
    <t>11002435</t>
  </si>
  <si>
    <t>11002436</t>
  </si>
  <si>
    <t xml:space="preserve"> PA25412</t>
  </si>
  <si>
    <t xml:space="preserve"> PA25424</t>
  </si>
  <si>
    <t xml:space="preserve"> PA25427</t>
  </si>
  <si>
    <t xml:space="preserve"> PA25521</t>
  </si>
  <si>
    <t xml:space="preserve"> PA25522</t>
  </si>
  <si>
    <t xml:space="preserve"> PA25523</t>
  </si>
  <si>
    <t xml:space="preserve"> PA25533</t>
  </si>
  <si>
    <t xml:space="preserve"> PA25534</t>
  </si>
  <si>
    <t xml:space="preserve"> PA25535</t>
  </si>
  <si>
    <t xml:space="preserve"> PA25536</t>
  </si>
  <si>
    <t xml:space="preserve"> PA25538</t>
  </si>
  <si>
    <t xml:space="preserve"> PA25539</t>
  </si>
  <si>
    <t xml:space="preserve"> PA25562</t>
  </si>
  <si>
    <t xml:space="preserve"> PA25645</t>
  </si>
  <si>
    <t xml:space="preserve"> PA25655</t>
  </si>
  <si>
    <t>11002464</t>
  </si>
  <si>
    <t>11002465</t>
  </si>
  <si>
    <t>11002456</t>
  </si>
  <si>
    <t>11002457</t>
  </si>
  <si>
    <t>11002485</t>
  </si>
  <si>
    <t>11002486</t>
  </si>
  <si>
    <t>11002493</t>
  </si>
  <si>
    <t>11002494</t>
  </si>
  <si>
    <t>CONTRAT</t>
  </si>
  <si>
    <t>Airbus Total</t>
  </si>
  <si>
    <t>Hors Airbus Total</t>
  </si>
  <si>
    <t>Il faut déduire 33T sur le dia 240 sur la période aout / octobre, et rajouter +/- 22T sur le dia 330 ou 240 en mars / avril</t>
  </si>
  <si>
    <t>Le prévisionnel ne tient pas compte de la demande supplémentaire de Bombardier</t>
  </si>
  <si>
    <t>A confirmer si fourniture en multiples pour SLS</t>
  </si>
  <si>
    <t>T0511LB330 (Dassault)</t>
  </si>
  <si>
    <t>T0516LB240 (Dassault)</t>
  </si>
  <si>
    <t>Commentaires au 05/03/2019</t>
  </si>
  <si>
    <t>Maintenir change request sur dia 240 et 330  suite baisses programmes
A venir baisse programme 123 (A350 &amp; A330) et baisse A380</t>
  </si>
  <si>
    <t>RETARD 11002385</t>
  </si>
  <si>
    <t>1912</t>
  </si>
  <si>
    <t xml:space="preserve"> PA25728</t>
  </si>
  <si>
    <t xml:space="preserve"> PA25729</t>
  </si>
  <si>
    <t xml:space="preserve"> PA25730</t>
  </si>
  <si>
    <t xml:space="preserve"> PA25735</t>
  </si>
  <si>
    <t xml:space="preserve"> PA25736</t>
  </si>
  <si>
    <t xml:space="preserve"> PA25737</t>
  </si>
  <si>
    <t xml:space="preserve"> PA25738</t>
  </si>
  <si>
    <t xml:space="preserve"> PA25739</t>
  </si>
  <si>
    <t xml:space="preserve"> PA25740</t>
  </si>
  <si>
    <t xml:space="preserve"> PA25741</t>
  </si>
  <si>
    <t xml:space="preserve"> PA25912</t>
  </si>
  <si>
    <t xml:space="preserve"> PA25919</t>
  </si>
  <si>
    <t xml:space="preserve"> PA25920</t>
  </si>
  <si>
    <t xml:space="preserve"> PA25922</t>
  </si>
  <si>
    <t>TA6V UKAD STD D 180BOMBARDIER</t>
  </si>
  <si>
    <t>T0511LB330</t>
  </si>
  <si>
    <t>T0510LB240B</t>
  </si>
  <si>
    <t>TA6V UKAD ECOTI STD DIA 240</t>
  </si>
  <si>
    <t>T0510LB200B</t>
  </si>
  <si>
    <t>TA6V UKAD ECOTI STD DIA 200</t>
  </si>
  <si>
    <t>RETARD 11002201</t>
  </si>
  <si>
    <t>RETARD 11002334</t>
  </si>
  <si>
    <t>P</t>
  </si>
  <si>
    <t>RETARD 11002398</t>
  </si>
  <si>
    <t>RETARD 11002421</t>
  </si>
  <si>
    <t>RETARD 11002403</t>
  </si>
  <si>
    <t>RETARD 11002448</t>
  </si>
  <si>
    <t xml:space="preserve"> PA25421</t>
  </si>
  <si>
    <t xml:space="preserve"> PA25422</t>
  </si>
  <si>
    <t xml:space="preserve"> PA25525</t>
  </si>
  <si>
    <t xml:space="preserve"> PA25526</t>
  </si>
  <si>
    <t xml:space="preserve"> PA25540</t>
  </si>
  <si>
    <t xml:space="preserve"> PA25664</t>
  </si>
  <si>
    <t xml:space="preserve"> PA25665</t>
  </si>
  <si>
    <t xml:space="preserve"> PA25668</t>
  </si>
  <si>
    <t xml:space="preserve"> PA25696</t>
  </si>
  <si>
    <t xml:space="preserve"> PA25697</t>
  </si>
  <si>
    <t xml:space="preserve"> PA25771</t>
  </si>
  <si>
    <t xml:space="preserve"> PA25413</t>
  </si>
  <si>
    <t xml:space="preserve"> PA25414</t>
  </si>
  <si>
    <t xml:space="preserve"> PA25415</t>
  </si>
  <si>
    <t xml:space="preserve"> PA25416</t>
  </si>
  <si>
    <t xml:space="preserve"> PA25417</t>
  </si>
  <si>
    <t xml:space="preserve"> PA25418</t>
  </si>
  <si>
    <t xml:space="preserve"> PA25434</t>
  </si>
  <si>
    <t xml:space="preserve"> PA25435</t>
  </si>
  <si>
    <t xml:space="preserve"> PA25527</t>
  </si>
  <si>
    <t xml:space="preserve"> PA25528</t>
  </si>
  <si>
    <t xml:space="preserve"> PA25529</t>
  </si>
  <si>
    <t xml:space="preserve"> PA25531</t>
  </si>
  <si>
    <t xml:space="preserve"> PA25532</t>
  </si>
  <si>
    <t xml:space="preserve"> PA25542</t>
  </si>
  <si>
    <t xml:space="preserve"> PA25543</t>
  </si>
  <si>
    <t xml:space="preserve"> PA25560</t>
  </si>
  <si>
    <t xml:space="preserve"> PA25561</t>
  </si>
  <si>
    <t xml:space="preserve"> PA25563</t>
  </si>
  <si>
    <t xml:space="preserve"> PA25564</t>
  </si>
  <si>
    <t xml:space="preserve"> PA25565</t>
  </si>
  <si>
    <t xml:space="preserve"> PA25654</t>
  </si>
  <si>
    <t xml:space="preserve"> PA25656</t>
  </si>
  <si>
    <t xml:space="preserve"> PA25660</t>
  </si>
  <si>
    <t xml:space="preserve"> PA25661</t>
  </si>
  <si>
    <t xml:space="preserve"> PA25662</t>
  </si>
  <si>
    <t xml:space="preserve"> PA25663</t>
  </si>
  <si>
    <t xml:space="preserve"> PA25667</t>
  </si>
  <si>
    <t xml:space="preserve"> PA25669</t>
  </si>
  <si>
    <t xml:space="preserve"> PA25670</t>
  </si>
  <si>
    <t xml:space="preserve"> PA25698</t>
  </si>
  <si>
    <t xml:space="preserve"> PA25699</t>
  </si>
  <si>
    <t xml:space="preserve"> PA25711</t>
  </si>
  <si>
    <t xml:space="preserve"> PA25726</t>
  </si>
  <si>
    <t xml:space="preserve"> PA25727</t>
  </si>
  <si>
    <t xml:space="preserve"> PA25870</t>
  </si>
  <si>
    <t xml:space="preserve"> PA25918</t>
  </si>
  <si>
    <t>TA6V STD DIA 140 UKAD</t>
  </si>
  <si>
    <t>11002523</t>
  </si>
  <si>
    <t>11002506</t>
  </si>
  <si>
    <t>11002507</t>
  </si>
  <si>
    <t>11002508</t>
  </si>
  <si>
    <t>RETARD 11002509</t>
  </si>
  <si>
    <t>RETARD 11002510</t>
  </si>
  <si>
    <t>11002511</t>
  </si>
  <si>
    <t>11002521</t>
  </si>
  <si>
    <t>11002522</t>
  </si>
  <si>
    <t>Les commandes en Prévisionnel sont sujet à modification</t>
  </si>
  <si>
    <t>ANNEE</t>
  </si>
  <si>
    <t>MOIS</t>
  </si>
  <si>
    <t>Dassault</t>
  </si>
  <si>
    <t>SLS</t>
  </si>
  <si>
    <t>T0518LB300M389</t>
  </si>
  <si>
    <t>T0518LB300M397</t>
  </si>
  <si>
    <t xml:space="preserve">Total  </t>
  </si>
  <si>
    <t>T0516LB240</t>
  </si>
  <si>
    <t>Commentaires au 18/04/2019</t>
  </si>
  <si>
    <t>Baisse A380 change request +/- 2T fait</t>
  </si>
  <si>
    <t>Baisse A380 change request +/- 20T fait</t>
  </si>
  <si>
    <t>Baisse A380 change request fait pour - 24T</t>
  </si>
  <si>
    <t xml:space="preserve"> PA25949</t>
  </si>
  <si>
    <t xml:space="preserve"> PA25964</t>
  </si>
  <si>
    <t>TA6V STD DIA 240   DASSAULT</t>
  </si>
  <si>
    <t>TA6V STD DIA 330 UKAD MILITAIR</t>
  </si>
  <si>
    <t>11002478</t>
  </si>
  <si>
    <t>11002487</t>
  </si>
  <si>
    <t>11002488</t>
  </si>
  <si>
    <t>11002579</t>
  </si>
  <si>
    <t>11002444</t>
  </si>
  <si>
    <t>11002479</t>
  </si>
  <si>
    <t>11002480</t>
  </si>
  <si>
    <t>11002481</t>
  </si>
  <si>
    <t>11002482</t>
  </si>
  <si>
    <t>11002483</t>
  </si>
  <si>
    <t>11002484</t>
  </si>
  <si>
    <t>11002536</t>
  </si>
  <si>
    <t>11002520</t>
  </si>
  <si>
    <t xml:space="preserve"> PA25541</t>
  </si>
  <si>
    <t xml:space="preserve"> PA26014</t>
  </si>
  <si>
    <t xml:space="preserve"> PA26016</t>
  </si>
  <si>
    <t xml:space="preserve"> PA26017</t>
  </si>
  <si>
    <t xml:space="preserve"> PA26018</t>
  </si>
  <si>
    <t xml:space="preserve"> PA26019</t>
  </si>
  <si>
    <t>11002540</t>
  </si>
  <si>
    <t>11002534</t>
  </si>
  <si>
    <t>11002533</t>
  </si>
  <si>
    <t>11002537</t>
  </si>
  <si>
    <t>11002535</t>
  </si>
  <si>
    <t>11002541</t>
  </si>
  <si>
    <t>11002542</t>
  </si>
  <si>
    <t>Total</t>
  </si>
  <si>
    <t>Commentaires au 15/05/2019</t>
  </si>
  <si>
    <t>Augmentation besoin suite plus excédents et retards UKAD</t>
  </si>
  <si>
    <t>rendement UKAD inférieur aux prévisions donc besoin augmenté de 16T</t>
  </si>
  <si>
    <t>Change request du 11/04/2019 réduction 24T suite baisse A380 toujours en attente de validation par Airbus</t>
  </si>
  <si>
    <t>Conbid 2020</t>
  </si>
  <si>
    <t>Qté reçue 2020</t>
  </si>
  <si>
    <t>Qté cdé 2020 (non livrée)</t>
  </si>
  <si>
    <t>Prévisionnel 2020</t>
  </si>
  <si>
    <t>Livraison Conbid 2019 sur 2020</t>
  </si>
  <si>
    <t>Total 2020</t>
  </si>
  <si>
    <t>Conbid 2020 (au 15/05/2019)</t>
  </si>
  <si>
    <t>Ecarts Conbid 2020</t>
  </si>
  <si>
    <t>Les doorframe ne font pas partie du Conbid 2020 car passant en Ecoti</t>
  </si>
  <si>
    <t>Fort taux d'excédents à prévoir</t>
  </si>
  <si>
    <t>Contient UWF qui sont passé en dia 330 courant 2019</t>
  </si>
  <si>
    <t>Les previsions du premier trimestre sont conformes, les carnets doivent se concrétiser pour les autres trimestres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</si>
</sst>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&quot;N$&quot;* #,##0.00_);_(&quot;N$&quot;* \(#,##0.00\);_(&quot;N$&quot;* &quot;-&quot;??_);_(@_)"/>
    <numFmt numFmtId="165" formatCode="_-* #,##0\ _€_-;\-* #,##0\ _€_-;_-* &quot;-&quot;??\ _€_-;_-@_-"/>
    <numFmt numFmtId="166" formatCode="#,##0_ ;[Red]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4"/>
      <name val="MS Sans Serif"/>
      <family val="2"/>
    </font>
    <font>
      <u/>
      <sz val="10"/>
      <color indexed="12"/>
      <name val="MS Sans Serif"/>
      <family val="2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5" fillId="0" borderId="0"/>
    <xf numFmtId="0" fontId="21" fillId="0" borderId="0"/>
    <xf numFmtId="43" fontId="21" fillId="0" borderId="0" applyFont="0" applyFill="0" applyBorder="0" applyAlignment="0" applyProtection="0"/>
  </cellStyleXfs>
  <cellXfs count="239">
    <xf numFmtId="0" fontId="0" fillId="0" borderId="0" xfId="0"/>
    <xf numFmtId="0" fontId="7" fillId="7" borderId="0" xfId="0" applyFont="1" applyFill="1" applyBorder="1" applyAlignment="1">
      <alignment horizontal="right" vertical="center"/>
    </xf>
    <xf numFmtId="0" fontId="7" fillId="7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6" borderId="1" xfId="0" applyFill="1" applyBorder="1"/>
    <xf numFmtId="0" fontId="0" fillId="0" borderId="1" xfId="0" applyBorder="1" applyAlignment="1">
      <alignment horizontal="center"/>
    </xf>
    <xf numFmtId="14" fontId="0" fillId="0" borderId="1" xfId="0" applyNumberFormat="1" applyFill="1" applyBorder="1"/>
    <xf numFmtId="0" fontId="0" fillId="0" borderId="1" xfId="0" applyNumberFormat="1" applyFill="1" applyBorder="1"/>
    <xf numFmtId="165" fontId="0" fillId="0" borderId="0" xfId="1" applyNumberFormat="1" applyFont="1" applyFill="1" applyBorder="1" applyAlignment="1">
      <alignment horizontal="left"/>
    </xf>
    <xf numFmtId="14" fontId="0" fillId="0" borderId="0" xfId="0" applyNumberFormat="1"/>
    <xf numFmtId="0" fontId="2" fillId="0" borderId="0" xfId="0" applyFont="1"/>
    <xf numFmtId="0" fontId="0" fillId="0" borderId="0" xfId="0" applyAlignment="1">
      <alignment horizontal="left"/>
    </xf>
    <xf numFmtId="166" fontId="0" fillId="0" borderId="0" xfId="0" applyNumberFormat="1"/>
    <xf numFmtId="0" fontId="2" fillId="0" borderId="0" xfId="0" applyFont="1" applyAlignment="1">
      <alignment horizontal="left"/>
    </xf>
    <xf numFmtId="165" fontId="2" fillId="0" borderId="0" xfId="1" applyNumberFormat="1" applyFont="1"/>
    <xf numFmtId="166" fontId="2" fillId="0" borderId="0" xfId="0" applyNumberFormat="1" applyFont="1"/>
    <xf numFmtId="0" fontId="0" fillId="8" borderId="0" xfId="0" applyFill="1"/>
    <xf numFmtId="165" fontId="0" fillId="8" borderId="0" xfId="1" applyNumberFormat="1" applyFont="1" applyFill="1"/>
    <xf numFmtId="165" fontId="2" fillId="8" borderId="3" xfId="1" applyNumberFormat="1" applyFont="1" applyFill="1" applyBorder="1"/>
    <xf numFmtId="0" fontId="2" fillId="0" borderId="0" xfId="0" applyFont="1" applyAlignment="1">
      <alignment horizontal="left" wrapText="1"/>
    </xf>
    <xf numFmtId="165" fontId="2" fillId="0" borderId="3" xfId="0" applyNumberFormat="1" applyFont="1" applyBorder="1"/>
    <xf numFmtId="0" fontId="0" fillId="0" borderId="0" xfId="0" applyAlignment="1">
      <alignment wrapText="1"/>
    </xf>
    <xf numFmtId="0" fontId="0" fillId="8" borderId="0" xfId="0" applyFill="1" applyAlignment="1">
      <alignment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Alignment="1">
      <alignment horizontal="left" wrapText="1"/>
    </xf>
    <xf numFmtId="0" fontId="9" fillId="0" borderId="4" xfId="0" applyFont="1" applyBorder="1" applyAlignment="1">
      <alignment horizontal="left"/>
    </xf>
    <xf numFmtId="4" fontId="9" fillId="0" borderId="0" xfId="0" applyNumberFormat="1" applyFont="1" applyAlignment="1">
      <alignment horizontal="left" indent="1"/>
    </xf>
    <xf numFmtId="0" fontId="0" fillId="0" borderId="0" xfId="0" applyAlignment="1">
      <alignment horizontal="left" indent="2"/>
    </xf>
    <xf numFmtId="0" fontId="0" fillId="4" borderId="1" xfId="0" applyFill="1" applyBorder="1"/>
    <xf numFmtId="0" fontId="0" fillId="0" borderId="1" xfId="0" applyFill="1" applyBorder="1"/>
    <xf numFmtId="165" fontId="0" fillId="0" borderId="0" xfId="1" applyNumberFormat="1" applyFont="1" applyFill="1"/>
    <xf numFmtId="0" fontId="0" fillId="0" borderId="0" xfId="0" applyFont="1"/>
    <xf numFmtId="166" fontId="0" fillId="0" borderId="0" xfId="0" applyNumberFormat="1" applyFill="1"/>
    <xf numFmtId="0" fontId="0" fillId="0" borderId="0" xfId="0" applyFont="1" applyFill="1" applyAlignment="1">
      <alignment horizontal="left" wrapText="1"/>
    </xf>
    <xf numFmtId="165" fontId="1" fillId="0" borderId="0" xfId="1" applyNumberFormat="1" applyFont="1" applyFill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/>
    <xf numFmtId="165" fontId="2" fillId="0" borderId="0" xfId="0" applyNumberFormat="1" applyFont="1"/>
    <xf numFmtId="0" fontId="2" fillId="5" borderId="0" xfId="0" applyFont="1" applyFill="1"/>
    <xf numFmtId="165" fontId="13" fillId="5" borderId="0" xfId="0" applyNumberFormat="1" applyFont="1" applyFill="1" applyAlignment="1">
      <alignment horizontal="center"/>
    </xf>
    <xf numFmtId="165" fontId="13" fillId="5" borderId="2" xfId="0" applyNumberFormat="1" applyFont="1" applyFill="1" applyBorder="1" applyAlignment="1">
      <alignment horizontal="center"/>
    </xf>
    <xf numFmtId="0" fontId="0" fillId="5" borderId="0" xfId="0" applyFont="1" applyFill="1"/>
    <xf numFmtId="0" fontId="0" fillId="5" borderId="0" xfId="0" applyFont="1" applyFill="1" applyAlignment="1">
      <alignment horizontal="center"/>
    </xf>
    <xf numFmtId="0" fontId="0" fillId="5" borderId="2" xfId="0" applyFont="1" applyFill="1" applyBorder="1" applyAlignment="1">
      <alignment horizontal="center"/>
    </xf>
    <xf numFmtId="165" fontId="0" fillId="5" borderId="0" xfId="0" applyNumberFormat="1" applyFont="1" applyFill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13" fillId="5" borderId="0" xfId="0" applyFont="1" applyFill="1"/>
    <xf numFmtId="165" fontId="2" fillId="5" borderId="0" xfId="1" applyNumberFormat="1" applyFont="1" applyFill="1"/>
    <xf numFmtId="165" fontId="2" fillId="0" borderId="0" xfId="1" applyNumberFormat="1" applyFont="1" applyFill="1" applyBorder="1" applyAlignment="1">
      <alignment horizontal="left"/>
    </xf>
    <xf numFmtId="0" fontId="14" fillId="0" borderId="0" xfId="0" applyFont="1" applyAlignment="1"/>
    <xf numFmtId="0" fontId="14" fillId="0" borderId="0" xfId="0" applyNumberFormat="1" applyFont="1" applyAlignment="1"/>
    <xf numFmtId="0" fontId="14" fillId="0" borderId="0" xfId="0" applyNumberFormat="1" applyFont="1" applyFill="1" applyAlignment="1"/>
    <xf numFmtId="0" fontId="14" fillId="0" borderId="0" xfId="0" applyFont="1"/>
    <xf numFmtId="0" fontId="11" fillId="0" borderId="0" xfId="0" applyFont="1"/>
    <xf numFmtId="0" fontId="14" fillId="9" borderId="0" xfId="0" applyFont="1" applyFill="1" applyAlignment="1"/>
    <xf numFmtId="0" fontId="14" fillId="9" borderId="0" xfId="0" applyNumberFormat="1" applyFont="1" applyFill="1" applyAlignment="1"/>
    <xf numFmtId="0" fontId="11" fillId="0" borderId="2" xfId="0" applyFont="1" applyBorder="1"/>
    <xf numFmtId="0" fontId="11" fillId="0" borderId="2" xfId="0" applyFont="1" applyBorder="1" applyAlignment="1">
      <alignment wrapText="1"/>
    </xf>
    <xf numFmtId="0" fontId="16" fillId="0" borderId="2" xfId="0" applyFont="1" applyBorder="1"/>
    <xf numFmtId="0" fontId="7" fillId="0" borderId="2" xfId="0" applyFont="1" applyBorder="1"/>
    <xf numFmtId="0" fontId="16" fillId="9" borderId="2" xfId="0" applyFont="1" applyFill="1" applyBorder="1" applyAlignment="1">
      <alignment wrapText="1"/>
    </xf>
    <xf numFmtId="0" fontId="0" fillId="0" borderId="0" xfId="0" applyFill="1" applyBorder="1"/>
    <xf numFmtId="0" fontId="11" fillId="0" borderId="0" xfId="0" applyFont="1" applyFill="1" applyBorder="1"/>
    <xf numFmtId="4" fontId="2" fillId="0" borderId="0" xfId="0" applyNumberFormat="1" applyFont="1" applyFill="1" applyBorder="1" applyAlignment="1">
      <alignment horizontal="right" indent="2"/>
    </xf>
    <xf numFmtId="0" fontId="16" fillId="0" borderId="0" xfId="0" applyFont="1" applyFill="1" applyBorder="1" applyAlignment="1">
      <alignment wrapText="1"/>
    </xf>
    <xf numFmtId="0" fontId="2" fillId="10" borderId="3" xfId="0" applyFont="1" applyFill="1" applyBorder="1" applyAlignment="1">
      <alignment horizontal="center"/>
    </xf>
    <xf numFmtId="0" fontId="2" fillId="0" borderId="6" xfId="0" applyFont="1" applyBorder="1"/>
    <xf numFmtId="0" fontId="17" fillId="0" borderId="0" xfId="0" applyFont="1"/>
    <xf numFmtId="0" fontId="0" fillId="0" borderId="6" xfId="0" applyBorder="1"/>
    <xf numFmtId="0" fontId="0" fillId="0" borderId="6" xfId="0" applyFont="1" applyBorder="1" applyAlignment="1">
      <alignment wrapText="1"/>
    </xf>
    <xf numFmtId="0" fontId="0" fillId="0" borderId="6" xfId="0" applyFont="1" applyBorder="1"/>
    <xf numFmtId="0" fontId="11" fillId="0" borderId="7" xfId="0" applyFont="1" applyBorder="1"/>
    <xf numFmtId="0" fontId="14" fillId="0" borderId="6" xfId="0" applyFont="1" applyBorder="1"/>
    <xf numFmtId="0" fontId="0" fillId="0" borderId="2" xfId="0" applyBorder="1"/>
    <xf numFmtId="0" fontId="0" fillId="0" borderId="7" xfId="0" applyBorder="1"/>
    <xf numFmtId="0" fontId="14" fillId="0" borderId="2" xfId="0" applyFont="1" applyBorder="1"/>
    <xf numFmtId="0" fontId="14" fillId="0" borderId="2" xfId="0" applyFont="1" applyFill="1" applyBorder="1" applyAlignment="1">
      <alignment wrapText="1"/>
    </xf>
    <xf numFmtId="0" fontId="14" fillId="9" borderId="2" xfId="0" applyFont="1" applyFill="1" applyBorder="1" applyAlignment="1">
      <alignment wrapText="1"/>
    </xf>
    <xf numFmtId="0" fontId="0" fillId="0" borderId="0" xfId="0" applyFill="1" applyAlignment="1">
      <alignment horizontal="left"/>
    </xf>
    <xf numFmtId="166" fontId="2" fillId="0" borderId="0" xfId="0" applyNumberFormat="1" applyFont="1" applyFill="1"/>
    <xf numFmtId="0" fontId="18" fillId="0" borderId="2" xfId="0" applyFont="1" applyBorder="1"/>
    <xf numFmtId="0" fontId="2" fillId="0" borderId="0" xfId="0" applyFont="1" applyAlignment="1">
      <alignment horizontal="right"/>
    </xf>
    <xf numFmtId="165" fontId="12" fillId="7" borderId="3" xfId="0" applyNumberFormat="1" applyFont="1" applyFill="1" applyBorder="1"/>
    <xf numFmtId="0" fontId="2" fillId="0" borderId="0" xfId="0" applyFont="1" applyFill="1" applyAlignment="1">
      <alignment horizontal="left"/>
    </xf>
    <xf numFmtId="165" fontId="2" fillId="0" borderId="0" xfId="1" applyNumberFormat="1" applyFont="1" applyFill="1"/>
    <xf numFmtId="0" fontId="2" fillId="0" borderId="0" xfId="0" applyFont="1" applyFill="1"/>
    <xf numFmtId="0" fontId="16" fillId="0" borderId="2" xfId="0" applyFont="1" applyFill="1" applyBorder="1" applyAlignment="1">
      <alignment wrapText="1"/>
    </xf>
    <xf numFmtId="0" fontId="14" fillId="0" borderId="0" xfId="0" applyFont="1" applyFill="1" applyAlignment="1"/>
    <xf numFmtId="0" fontId="0" fillId="0" borderId="0" xfId="0" applyFill="1"/>
    <xf numFmtId="0" fontId="0" fillId="8" borderId="0" xfId="0" applyNumberFormat="1" applyFill="1"/>
    <xf numFmtId="165" fontId="13" fillId="0" borderId="0" xfId="1" applyNumberFormat="1" applyFont="1" applyFill="1"/>
    <xf numFmtId="0" fontId="16" fillId="0" borderId="2" xfId="0" quotePrefix="1" applyFont="1" applyFill="1" applyBorder="1" applyAlignment="1">
      <alignment wrapText="1"/>
    </xf>
    <xf numFmtId="0" fontId="14" fillId="0" borderId="2" xfId="0" applyFont="1" applyBorder="1" applyAlignment="1">
      <alignment wrapText="1"/>
    </xf>
    <xf numFmtId="165" fontId="0" fillId="0" borderId="0" xfId="0" applyNumberFormat="1"/>
    <xf numFmtId="0" fontId="19" fillId="0" borderId="2" xfId="0" applyFont="1" applyBorder="1"/>
    <xf numFmtId="0" fontId="11" fillId="7" borderId="0" xfId="0" applyFont="1" applyFill="1" applyBorder="1" applyAlignment="1">
      <alignment horizontal="left" vertical="center"/>
    </xf>
    <xf numFmtId="14" fontId="11" fillId="7" borderId="0" xfId="0" quotePrefix="1" applyNumberFormat="1" applyFont="1" applyFill="1" applyBorder="1" applyAlignment="1">
      <alignment horizontal="right" vertical="center"/>
    </xf>
    <xf numFmtId="0" fontId="12" fillId="8" borderId="0" xfId="0" applyFont="1" applyFill="1"/>
    <xf numFmtId="165" fontId="13" fillId="8" borderId="0" xfId="1" applyNumberFormat="1" applyFont="1" applyFill="1"/>
    <xf numFmtId="165" fontId="13" fillId="0" borderId="0" xfId="1" applyNumberFormat="1" applyFont="1" applyFill="1" applyBorder="1" applyAlignment="1">
      <alignment horizontal="left"/>
    </xf>
    <xf numFmtId="165" fontId="13" fillId="0" borderId="0" xfId="0" applyNumberFormat="1" applyFont="1" applyFill="1"/>
    <xf numFmtId="165" fontId="12" fillId="0" borderId="0" xfId="0" applyNumberFormat="1" applyFont="1"/>
    <xf numFmtId="165" fontId="20" fillId="0" borderId="0" xfId="1" applyNumberFormat="1" applyFont="1" applyFill="1" applyBorder="1" applyAlignment="1">
      <alignment horizontal="left"/>
    </xf>
    <xf numFmtId="0" fontId="12" fillId="8" borderId="6" xfId="0" applyFont="1" applyFill="1" applyBorder="1"/>
    <xf numFmtId="165" fontId="13" fillId="8" borderId="6" xfId="1" applyNumberFormat="1" applyFont="1" applyFill="1" applyBorder="1"/>
    <xf numFmtId="0" fontId="0" fillId="0" borderId="0" xfId="0"/>
    <xf numFmtId="0" fontId="0" fillId="7" borderId="0" xfId="0" applyFont="1" applyFill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8" xfId="0" pivotButton="1" applyFont="1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0" fontId="0" fillId="0" borderId="0" xfId="0"/>
    <xf numFmtId="0" fontId="0" fillId="0" borderId="8" xfId="0" applyFill="1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7" xfId="0" applyBorder="1"/>
    <xf numFmtId="0" fontId="0" fillId="0" borderId="20" xfId="0" applyBorder="1"/>
    <xf numFmtId="165" fontId="0" fillId="0" borderId="12" xfId="1" applyNumberFormat="1" applyFont="1" applyBorder="1"/>
    <xf numFmtId="165" fontId="0" fillId="0" borderId="1" xfId="1" applyNumberFormat="1" applyFont="1" applyBorder="1"/>
    <xf numFmtId="165" fontId="0" fillId="0" borderId="13" xfId="1" applyNumberFormat="1" applyFont="1" applyBorder="1"/>
    <xf numFmtId="165" fontId="0" fillId="0" borderId="12" xfId="1" applyNumberFormat="1" applyFont="1" applyFill="1" applyBorder="1"/>
    <xf numFmtId="165" fontId="0" fillId="0" borderId="1" xfId="1" applyNumberFormat="1" applyFont="1" applyFill="1" applyBorder="1"/>
    <xf numFmtId="165" fontId="0" fillId="0" borderId="13" xfId="1" applyNumberFormat="1" applyFont="1" applyFill="1" applyBorder="1"/>
    <xf numFmtId="165" fontId="0" fillId="0" borderId="14" xfId="1" applyNumberFormat="1" applyFont="1" applyBorder="1"/>
    <xf numFmtId="165" fontId="0" fillId="0" borderId="15" xfId="1" applyNumberFormat="1" applyFon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165" fontId="0" fillId="0" borderId="5" xfId="1" applyNumberFormat="1" applyFont="1" applyBorder="1"/>
    <xf numFmtId="165" fontId="0" fillId="0" borderId="19" xfId="1" applyNumberFormat="1" applyFont="1" applyBorder="1"/>
    <xf numFmtId="14" fontId="0" fillId="0" borderId="0" xfId="0" applyNumberFormat="1" applyAlignment="1">
      <alignment horizontal="left"/>
    </xf>
    <xf numFmtId="0" fontId="22" fillId="0" borderId="0" xfId="0" applyFont="1"/>
    <xf numFmtId="0" fontId="0" fillId="0" borderId="0" xfId="0"/>
    <xf numFmtId="0" fontId="13" fillId="0" borderId="0" xfId="0" applyFont="1"/>
    <xf numFmtId="0" fontId="2" fillId="0" borderId="8" xfId="0" applyFont="1" applyBorder="1"/>
    <xf numFmtId="165" fontId="13" fillId="0" borderId="1" xfId="1" applyNumberFormat="1" applyFont="1" applyBorder="1"/>
    <xf numFmtId="165" fontId="2" fillId="0" borderId="1" xfId="1" applyNumberFormat="1" applyFont="1" applyBorder="1"/>
    <xf numFmtId="0" fontId="13" fillId="0" borderId="21" xfId="0" applyFont="1" applyBorder="1"/>
    <xf numFmtId="0" fontId="0" fillId="0" borderId="21" xfId="0" applyBorder="1"/>
    <xf numFmtId="165" fontId="13" fillId="0" borderId="13" xfId="1" applyNumberFormat="1" applyFont="1" applyBorder="1"/>
    <xf numFmtId="0" fontId="12" fillId="0" borderId="12" xfId="0" applyFont="1" applyBorder="1"/>
    <xf numFmtId="165" fontId="2" fillId="0" borderId="13" xfId="1" applyNumberFormat="1" applyFont="1" applyBorder="1"/>
    <xf numFmtId="0" fontId="0" fillId="0" borderId="22" xfId="0" applyBorder="1"/>
    <xf numFmtId="0" fontId="0" fillId="0" borderId="23" xfId="0" applyBorder="1"/>
    <xf numFmtId="165" fontId="13" fillId="0" borderId="12" xfId="1" applyNumberFormat="1" applyFont="1" applyBorder="1"/>
    <xf numFmtId="165" fontId="2" fillId="0" borderId="12" xfId="1" applyNumberFormat="1" applyFont="1" applyBorder="1"/>
    <xf numFmtId="0" fontId="0" fillId="0" borderId="8" xfId="0" pivotButton="1" applyBorder="1"/>
    <xf numFmtId="0" fontId="13" fillId="0" borderId="8" xfId="0" applyFont="1" applyBorder="1"/>
    <xf numFmtId="165" fontId="0" fillId="0" borderId="0" xfId="1" applyNumberFormat="1" applyFont="1"/>
    <xf numFmtId="165" fontId="0" fillId="0" borderId="0" xfId="1" applyNumberFormat="1" applyFont="1" applyFill="1" applyBorder="1"/>
    <xf numFmtId="0" fontId="0" fillId="0" borderId="1" xfId="0" applyFill="1" applyBorder="1" applyAlignment="1">
      <alignment horizontal="center"/>
    </xf>
    <xf numFmtId="0" fontId="0" fillId="0" borderId="0" xfId="0"/>
    <xf numFmtId="0" fontId="0" fillId="0" borderId="24" xfId="0" applyBorder="1"/>
    <xf numFmtId="0" fontId="2" fillId="0" borderId="22" xfId="0" applyFont="1" applyBorder="1"/>
    <xf numFmtId="0" fontId="0" fillId="0" borderId="27" xfId="0" applyBorder="1"/>
    <xf numFmtId="0" fontId="0" fillId="0" borderId="13" xfId="0" pivotButton="1" applyBorder="1"/>
    <xf numFmtId="0" fontId="2" fillId="0" borderId="16" xfId="0" applyFont="1" applyBorder="1"/>
    <xf numFmtId="0" fontId="0" fillId="0" borderId="29" xfId="0" applyBorder="1"/>
    <xf numFmtId="0" fontId="2" fillId="0" borderId="21" xfId="0" applyFont="1" applyBorder="1"/>
    <xf numFmtId="0" fontId="0" fillId="0" borderId="12" xfId="0" pivotButton="1" applyBorder="1"/>
    <xf numFmtId="0" fontId="7" fillId="0" borderId="0" xfId="0" applyFont="1" applyFill="1" applyBorder="1" applyAlignment="1">
      <alignment horizontal="right" vertical="center"/>
    </xf>
    <xf numFmtId="14" fontId="11" fillId="0" borderId="0" xfId="0" quotePrefix="1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4" borderId="0" xfId="0" applyFill="1"/>
    <xf numFmtId="165" fontId="0" fillId="0" borderId="24" xfId="1" applyNumberFormat="1" applyFont="1" applyBorder="1"/>
    <xf numFmtId="165" fontId="0" fillId="4" borderId="1" xfId="1" applyNumberFormat="1" applyFont="1" applyFill="1" applyBorder="1"/>
    <xf numFmtId="165" fontId="2" fillId="0" borderId="32" xfId="1" applyNumberFormat="1" applyFont="1" applyBorder="1"/>
    <xf numFmtId="165" fontId="2" fillId="0" borderId="15" xfId="1" applyNumberFormat="1" applyFont="1" applyBorder="1"/>
    <xf numFmtId="165" fontId="2" fillId="0" borderId="16" xfId="1" applyNumberFormat="1" applyFont="1" applyBorder="1"/>
    <xf numFmtId="165" fontId="2" fillId="0" borderId="14" xfId="1" applyNumberFormat="1" applyFont="1" applyBorder="1"/>
    <xf numFmtId="165" fontId="0" fillId="0" borderId="33" xfId="1" applyNumberFormat="1" applyFont="1" applyBorder="1"/>
    <xf numFmtId="165" fontId="0" fillId="0" borderId="25" xfId="1" applyNumberFormat="1" applyFont="1" applyBorder="1"/>
    <xf numFmtId="165" fontId="0" fillId="0" borderId="26" xfId="1" applyNumberFormat="1" applyFont="1" applyBorder="1"/>
    <xf numFmtId="165" fontId="0" fillId="0" borderId="30" xfId="1" applyNumberFormat="1" applyFont="1" applyBorder="1"/>
    <xf numFmtId="165" fontId="0" fillId="0" borderId="34" xfId="1" applyNumberFormat="1" applyFont="1" applyBorder="1"/>
    <xf numFmtId="165" fontId="0" fillId="0" borderId="28" xfId="1" applyNumberFormat="1" applyFont="1" applyBorder="1"/>
    <xf numFmtId="165" fontId="0" fillId="0" borderId="29" xfId="1" applyNumberFormat="1" applyFont="1" applyBorder="1"/>
    <xf numFmtId="165" fontId="0" fillId="0" borderId="31" xfId="1" applyNumberFormat="1" applyFont="1" applyBorder="1"/>
    <xf numFmtId="0" fontId="0" fillId="11" borderId="0" xfId="0" applyFill="1"/>
    <xf numFmtId="0" fontId="0" fillId="11" borderId="13" xfId="0" applyFill="1" applyBorder="1"/>
    <xf numFmtId="0" fontId="0" fillId="11" borderId="26" xfId="0" applyFill="1" applyBorder="1"/>
    <xf numFmtId="0" fontId="0" fillId="12" borderId="13" xfId="0" applyFill="1" applyBorder="1"/>
    <xf numFmtId="0" fontId="0" fillId="12" borderId="0" xfId="0" applyFill="1"/>
    <xf numFmtId="0" fontId="0" fillId="0" borderId="35" xfId="0" applyBorder="1"/>
    <xf numFmtId="165" fontId="0" fillId="0" borderId="36" xfId="1" applyNumberFormat="1" applyFont="1" applyBorder="1"/>
    <xf numFmtId="165" fontId="0" fillId="0" borderId="37" xfId="1" applyNumberFormat="1" applyFont="1" applyBorder="1"/>
    <xf numFmtId="165" fontId="0" fillId="0" borderId="35" xfId="1" applyNumberFormat="1" applyFont="1" applyBorder="1"/>
    <xf numFmtId="165" fontId="0" fillId="0" borderId="38" xfId="1" applyNumberFormat="1" applyFont="1" applyBorder="1"/>
    <xf numFmtId="0" fontId="0" fillId="0" borderId="39" xfId="0" applyFill="1" applyBorder="1"/>
    <xf numFmtId="0" fontId="0" fillId="13" borderId="1" xfId="0" applyFill="1" applyBorder="1"/>
    <xf numFmtId="0" fontId="0" fillId="14" borderId="0" xfId="0" applyFill="1"/>
    <xf numFmtId="0" fontId="0" fillId="14" borderId="1" xfId="0" applyFill="1" applyBorder="1"/>
    <xf numFmtId="0" fontId="0" fillId="0" borderId="0" xfId="0"/>
    <xf numFmtId="165" fontId="7" fillId="7" borderId="0" xfId="1" applyNumberFormat="1" applyFont="1" applyFill="1" applyBorder="1" applyAlignment="1">
      <alignment horizontal="left" vertical="center"/>
    </xf>
    <xf numFmtId="165" fontId="7" fillId="0" borderId="0" xfId="1" applyNumberFormat="1" applyFont="1" applyFill="1" applyBorder="1" applyAlignment="1">
      <alignment horizontal="left" vertical="center"/>
    </xf>
    <xf numFmtId="165" fontId="0" fillId="0" borderId="10" xfId="1" applyNumberFormat="1" applyFont="1" applyBorder="1"/>
    <xf numFmtId="165" fontId="0" fillId="0" borderId="11" xfId="1" applyNumberFormat="1" applyFont="1" applyBorder="1"/>
    <xf numFmtId="165" fontId="0" fillId="0" borderId="9" xfId="1" applyNumberFormat="1" applyFont="1" applyBorder="1"/>
    <xf numFmtId="0" fontId="0" fillId="0" borderId="0" xfId="0" applyBorder="1"/>
    <xf numFmtId="165" fontId="0" fillId="0" borderId="0" xfId="1" applyNumberFormat="1" applyFont="1" applyBorder="1"/>
    <xf numFmtId="165" fontId="0" fillId="0" borderId="0" xfId="1" pivotButton="1" applyNumberFormat="1" applyFont="1" applyBorder="1"/>
    <xf numFmtId="0" fontId="2" fillId="0" borderId="0" xfId="0" applyFont="1" applyBorder="1"/>
    <xf numFmtId="165" fontId="0" fillId="0" borderId="40" xfId="1" applyNumberFormat="1" applyFont="1" applyBorder="1"/>
    <xf numFmtId="165" fontId="0" fillId="0" borderId="41" xfId="1" applyNumberFormat="1" applyFont="1" applyBorder="1"/>
    <xf numFmtId="165" fontId="0" fillId="0" borderId="43" xfId="1" applyNumberFormat="1" applyFont="1" applyBorder="1"/>
    <xf numFmtId="165" fontId="0" fillId="0" borderId="3" xfId="1" applyNumberFormat="1" applyFont="1" applyBorder="1"/>
    <xf numFmtId="0" fontId="0" fillId="0" borderId="26" xfId="0" applyBorder="1"/>
    <xf numFmtId="165" fontId="2" fillId="0" borderId="42" xfId="1" applyNumberFormat="1" applyFont="1" applyBorder="1"/>
    <xf numFmtId="0" fontId="0" fillId="15" borderId="21" xfId="0" applyFill="1" applyBorder="1"/>
    <xf numFmtId="0" fontId="0" fillId="15" borderId="9" xfId="0" applyFill="1" applyBorder="1"/>
    <xf numFmtId="0" fontId="0" fillId="0" borderId="21" xfId="0" applyFill="1" applyBorder="1"/>
    <xf numFmtId="0" fontId="0" fillId="0" borderId="0" xfId="0"/>
    <xf numFmtId="165" fontId="2" fillId="0" borderId="38" xfId="1" applyNumberFormat="1" applyFont="1" applyBorder="1"/>
    <xf numFmtId="165" fontId="2" fillId="0" borderId="37" xfId="1" applyNumberFormat="1" applyFont="1" applyBorder="1"/>
    <xf numFmtId="165" fontId="2" fillId="0" borderId="35" xfId="1" applyNumberFormat="1" applyFont="1" applyBorder="1"/>
    <xf numFmtId="0" fontId="0" fillId="0" borderId="44" xfId="0" applyBorder="1"/>
    <xf numFmtId="0" fontId="0" fillId="0" borderId="9" xfId="0" pivotButton="1" applyBorder="1"/>
    <xf numFmtId="0" fontId="0" fillId="0" borderId="26" xfId="0" pivotButton="1" applyBorder="1"/>
    <xf numFmtId="0" fontId="0" fillId="16" borderId="0" xfId="0" applyFill="1"/>
  </cellXfs>
  <cellStyles count="11">
    <cellStyle name="Followed Hyperlink" xfId="3"/>
    <cellStyle name="Hyperlink" xfId="4"/>
    <cellStyle name="Milliers" xfId="1" builtinId="3"/>
    <cellStyle name="Milliers 2" xfId="5"/>
    <cellStyle name="Milliers 3" xfId="10"/>
    <cellStyle name="Moneda_Solectron" xfId="6"/>
    <cellStyle name="Normal" xfId="0" builtinId="0"/>
    <cellStyle name="Normal 2" xfId="7"/>
    <cellStyle name="Normal 3" xfId="2"/>
    <cellStyle name="Normal 4" xfId="8"/>
    <cellStyle name="Norm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2:V44"/>
  <sheetViews>
    <sheetView workbookViewId="0">
      <selection activeCell="C19" sqref="C19"/>
    </sheetView>
  </sheetViews>
  <sheetFormatPr baseColWidth="10" defaultRowHeight="15" x14ac:dyDescent="0.25"/>
  <cols>
    <col min="1" max="1" width="25.28515625" style="231" customWidth="1"/>
    <col min="2" max="2" width="11.85546875" style="231" bestFit="1" customWidth="1"/>
    <col min="3" max="3" width="12.85546875" style="231" bestFit="1" customWidth="1"/>
    <col min="4" max="4" width="11.85546875" style="231" bestFit="1" customWidth="1"/>
    <col min="5" max="5" width="9.5703125" style="231" customWidth="1"/>
    <col min="6" max="9" width="11.42578125" style="231"/>
    <col min="10" max="10" width="50" style="231" bestFit="1" customWidth="1"/>
    <col min="11" max="15" width="31.7109375" style="231" bestFit="1" customWidth="1"/>
    <col min="16" max="16" width="33.85546875" style="231" bestFit="1" customWidth="1"/>
    <col min="17" max="17" width="25.85546875" style="231" bestFit="1" customWidth="1"/>
    <col min="18" max="18" width="26.140625" style="231" bestFit="1" customWidth="1"/>
    <col min="19" max="19" width="54" style="231" bestFit="1" customWidth="1"/>
    <col min="20" max="20" width="44.42578125" style="231" bestFit="1" customWidth="1"/>
    <col min="21" max="21" width="44.5703125" style="231" bestFit="1" customWidth="1"/>
    <col min="22" max="16384" width="11.42578125" style="231"/>
  </cols>
  <sheetData>
    <row r="2" spans="1:21" x14ac:dyDescent="0.25">
      <c r="A2" s="149">
        <v>43600</v>
      </c>
    </row>
    <row r="3" spans="1:21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737</v>
      </c>
      <c r="K3" s="61" t="s">
        <v>702</v>
      </c>
      <c r="L3" s="61" t="s">
        <v>605</v>
      </c>
      <c r="M3" s="61" t="s">
        <v>502</v>
      </c>
      <c r="N3" s="61" t="s">
        <v>485</v>
      </c>
      <c r="O3" s="61" t="s">
        <v>432</v>
      </c>
      <c r="P3" s="61" t="s">
        <v>354</v>
      </c>
      <c r="Q3" s="61" t="s">
        <v>296</v>
      </c>
      <c r="R3" s="61" t="s">
        <v>290</v>
      </c>
      <c r="S3" s="61" t="s">
        <v>239</v>
      </c>
      <c r="T3" s="61" t="s">
        <v>227</v>
      </c>
      <c r="U3" s="61" t="s">
        <v>116</v>
      </c>
    </row>
    <row r="4" spans="1:21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</row>
    <row r="5" spans="1:21" ht="51.75" customHeight="1" x14ac:dyDescent="0.25">
      <c r="A5" s="17" t="s">
        <v>45</v>
      </c>
      <c r="B5" s="167">
        <v>84456</v>
      </c>
      <c r="C5" s="167">
        <v>77000</v>
      </c>
      <c r="D5" s="167">
        <v>16500</v>
      </c>
      <c r="E5" s="105"/>
      <c r="F5" s="106">
        <f>D5+C5+B5</f>
        <v>177956</v>
      </c>
      <c r="G5" s="103">
        <v>234000</v>
      </c>
      <c r="H5" s="36">
        <f t="shared" ref="H5:H11" si="0">F5-G5</f>
        <v>-56044</v>
      </c>
      <c r="J5" s="97"/>
      <c r="K5" s="97"/>
      <c r="L5" s="97"/>
      <c r="M5" s="97" t="s">
        <v>504</v>
      </c>
      <c r="N5" s="97" t="s">
        <v>488</v>
      </c>
      <c r="O5" s="97" t="s">
        <v>434</v>
      </c>
      <c r="P5" s="97" t="s">
        <v>297</v>
      </c>
      <c r="Q5" s="97" t="s">
        <v>297</v>
      </c>
      <c r="R5" s="97" t="s">
        <v>292</v>
      </c>
      <c r="S5" s="80" t="s">
        <v>123</v>
      </c>
      <c r="T5" s="80" t="s">
        <v>123</v>
      </c>
      <c r="U5" s="80" t="s">
        <v>123</v>
      </c>
    </row>
    <row r="6" spans="1:21" x14ac:dyDescent="0.25">
      <c r="A6" s="17" t="s">
        <v>33</v>
      </c>
      <c r="B6" s="167">
        <v>37376</v>
      </c>
      <c r="C6" s="167">
        <v>81000</v>
      </c>
      <c r="D6" s="167">
        <v>43200</v>
      </c>
      <c r="E6" s="107"/>
      <c r="F6" s="106">
        <f t="shared" ref="F6:F13" si="1">D6+C6+B6</f>
        <v>161576</v>
      </c>
      <c r="G6" s="103">
        <v>135200</v>
      </c>
      <c r="H6" s="36">
        <f t="shared" si="0"/>
        <v>26376</v>
      </c>
      <c r="J6" s="99" t="s">
        <v>738</v>
      </c>
      <c r="K6" s="99"/>
      <c r="L6" s="99"/>
      <c r="M6" s="99"/>
      <c r="N6" s="99"/>
      <c r="O6" s="99"/>
      <c r="P6" s="99"/>
      <c r="Q6" s="99"/>
      <c r="R6" s="99"/>
      <c r="S6" s="85" t="s">
        <v>245</v>
      </c>
      <c r="T6" s="85" t="s">
        <v>228</v>
      </c>
      <c r="U6" s="78"/>
    </row>
    <row r="7" spans="1:21" x14ac:dyDescent="0.25">
      <c r="A7" s="17" t="s">
        <v>19</v>
      </c>
      <c r="B7" s="167">
        <v>2922</v>
      </c>
      <c r="C7" s="167">
        <v>8250</v>
      </c>
      <c r="D7" s="167">
        <v>0</v>
      </c>
      <c r="E7" s="107"/>
      <c r="F7" s="106">
        <f t="shared" si="1"/>
        <v>11172</v>
      </c>
      <c r="G7" s="103">
        <v>13860</v>
      </c>
      <c r="H7" s="36">
        <f t="shared" si="0"/>
        <v>-2688</v>
      </c>
      <c r="J7" s="85"/>
      <c r="K7" s="85"/>
      <c r="L7" s="85"/>
      <c r="M7" s="85"/>
      <c r="N7" s="85"/>
      <c r="O7" s="85"/>
      <c r="P7" s="85"/>
      <c r="Q7" s="85"/>
      <c r="R7" s="85"/>
      <c r="S7" s="85" t="s">
        <v>246</v>
      </c>
      <c r="T7" s="85" t="s">
        <v>229</v>
      </c>
      <c r="U7" s="80" t="s">
        <v>125</v>
      </c>
    </row>
    <row r="8" spans="1:21" x14ac:dyDescent="0.25">
      <c r="A8" s="17" t="s">
        <v>359</v>
      </c>
      <c r="B8" s="168">
        <v>0</v>
      </c>
      <c r="C8" s="167">
        <v>2750</v>
      </c>
      <c r="D8" s="167">
        <v>2750</v>
      </c>
      <c r="E8" s="107"/>
      <c r="F8" s="106">
        <f t="shared" si="1"/>
        <v>5500</v>
      </c>
      <c r="G8" s="103">
        <v>0</v>
      </c>
      <c r="H8" s="36">
        <f t="shared" si="0"/>
        <v>5500</v>
      </c>
      <c r="J8" s="99"/>
      <c r="K8" s="99"/>
      <c r="L8" s="99"/>
      <c r="M8" s="99"/>
      <c r="N8" s="99"/>
      <c r="O8" s="99"/>
      <c r="P8" s="99" t="s">
        <v>360</v>
      </c>
      <c r="Q8" s="85"/>
      <c r="R8" s="85"/>
      <c r="S8" s="85"/>
      <c r="T8" s="85"/>
      <c r="U8" s="80"/>
    </row>
    <row r="9" spans="1:21" x14ac:dyDescent="0.25">
      <c r="A9" s="17" t="s">
        <v>44</v>
      </c>
      <c r="B9" s="168">
        <v>7794</v>
      </c>
      <c r="C9" s="167">
        <v>16500</v>
      </c>
      <c r="D9" s="167">
        <v>0</v>
      </c>
      <c r="E9" s="107"/>
      <c r="F9" s="106">
        <f t="shared" si="1"/>
        <v>24294</v>
      </c>
      <c r="G9" s="103">
        <v>18000</v>
      </c>
      <c r="H9" s="36">
        <f t="shared" si="0"/>
        <v>6294</v>
      </c>
      <c r="J9" s="80"/>
      <c r="K9" s="80"/>
      <c r="L9" s="80"/>
      <c r="M9" s="80"/>
      <c r="N9" s="80" t="s">
        <v>487</v>
      </c>
      <c r="O9" s="80"/>
      <c r="P9" s="78"/>
      <c r="Q9" s="78"/>
      <c r="R9" s="78"/>
      <c r="S9" s="78"/>
      <c r="T9" s="78"/>
      <c r="U9" s="78"/>
    </row>
    <row r="10" spans="1:21" x14ac:dyDescent="0.25">
      <c r="A10" s="17" t="s">
        <v>28</v>
      </c>
      <c r="B10" s="168">
        <v>26502</v>
      </c>
      <c r="C10" s="167">
        <v>38500</v>
      </c>
      <c r="D10" s="167">
        <v>8250</v>
      </c>
      <c r="E10" s="107"/>
      <c r="F10" s="106">
        <f t="shared" si="1"/>
        <v>73252</v>
      </c>
      <c r="G10" s="103">
        <v>74600</v>
      </c>
      <c r="H10" s="36">
        <f t="shared" si="0"/>
        <v>-1348</v>
      </c>
      <c r="J10" s="80"/>
      <c r="K10" s="80"/>
      <c r="L10" s="80"/>
      <c r="M10" s="80"/>
      <c r="N10" s="80" t="s">
        <v>489</v>
      </c>
      <c r="O10" s="80"/>
      <c r="P10" s="80"/>
      <c r="Q10" s="80"/>
      <c r="R10" s="80"/>
      <c r="S10" s="80" t="s">
        <v>243</v>
      </c>
      <c r="T10" s="80" t="s">
        <v>230</v>
      </c>
      <c r="U10" s="80" t="s">
        <v>126</v>
      </c>
    </row>
    <row r="11" spans="1:21" x14ac:dyDescent="0.25">
      <c r="A11" s="17" t="s">
        <v>35</v>
      </c>
      <c r="B11" s="168">
        <v>12484</v>
      </c>
      <c r="C11" s="167">
        <v>15201</v>
      </c>
      <c r="D11" s="167">
        <v>5500</v>
      </c>
      <c r="E11" s="107"/>
      <c r="F11" s="106">
        <f t="shared" si="1"/>
        <v>33185</v>
      </c>
      <c r="G11" s="103">
        <v>39600</v>
      </c>
      <c r="H11" s="36">
        <f t="shared" si="0"/>
        <v>-6415</v>
      </c>
      <c r="J11" s="80"/>
      <c r="K11" s="80" t="s">
        <v>703</v>
      </c>
      <c r="L11" s="80"/>
      <c r="M11" s="80"/>
      <c r="N11" s="80" t="s">
        <v>492</v>
      </c>
      <c r="O11" s="80"/>
      <c r="P11" s="80"/>
      <c r="Q11" s="80"/>
      <c r="R11" s="80"/>
      <c r="S11" s="80"/>
      <c r="T11" s="78"/>
      <c r="U11" s="78"/>
    </row>
    <row r="12" spans="1:21" ht="34.5" x14ac:dyDescent="0.25">
      <c r="A12" s="17" t="s">
        <v>25</v>
      </c>
      <c r="B12" s="168">
        <v>110254</v>
      </c>
      <c r="C12" s="167">
        <v>29196</v>
      </c>
      <c r="D12" s="167">
        <v>2750</v>
      </c>
      <c r="E12" s="107"/>
      <c r="F12" s="106">
        <f t="shared" si="1"/>
        <v>142200</v>
      </c>
      <c r="G12" s="103">
        <v>354500</v>
      </c>
      <c r="H12" s="36">
        <f>F12-G12+F13</f>
        <v>-169598</v>
      </c>
      <c r="J12" s="80"/>
      <c r="K12" s="80" t="s">
        <v>704</v>
      </c>
      <c r="L12" s="97"/>
      <c r="M12" s="97" t="s">
        <v>505</v>
      </c>
      <c r="N12" s="97" t="s">
        <v>490</v>
      </c>
      <c r="O12" s="97"/>
      <c r="P12" s="97"/>
      <c r="Q12" s="97"/>
      <c r="R12" s="97"/>
      <c r="S12" s="97" t="s">
        <v>244</v>
      </c>
      <c r="T12" s="80" t="s">
        <v>232</v>
      </c>
      <c r="U12" s="81" t="s">
        <v>127</v>
      </c>
    </row>
    <row r="13" spans="1:21" x14ac:dyDescent="0.25">
      <c r="A13" s="17" t="s">
        <v>74</v>
      </c>
      <c r="B13" s="167">
        <f>12*510</f>
        <v>6120</v>
      </c>
      <c r="C13" s="167">
        <v>36582</v>
      </c>
      <c r="D13" s="167">
        <v>0</v>
      </c>
      <c r="E13" s="107"/>
      <c r="F13" s="106">
        <f t="shared" si="1"/>
        <v>42702</v>
      </c>
      <c r="G13" s="103"/>
      <c r="H13" s="36"/>
      <c r="J13" s="99"/>
      <c r="K13" s="99"/>
      <c r="L13" s="99"/>
      <c r="M13" s="99" t="s">
        <v>508</v>
      </c>
      <c r="N13" s="85"/>
      <c r="O13" s="85" t="s">
        <v>435</v>
      </c>
      <c r="P13" s="80"/>
      <c r="Q13" s="80"/>
      <c r="R13" s="80"/>
      <c r="S13" s="80"/>
      <c r="T13" s="80" t="s">
        <v>231</v>
      </c>
      <c r="U13" s="80"/>
    </row>
    <row r="14" spans="1:21" ht="23.25" x14ac:dyDescent="0.25">
      <c r="A14" s="17" t="s">
        <v>31</v>
      </c>
      <c r="B14" s="167">
        <v>34782</v>
      </c>
      <c r="C14" s="167">
        <v>95302</v>
      </c>
      <c r="D14" s="167">
        <v>37400</v>
      </c>
      <c r="E14" s="107">
        <v>-7480</v>
      </c>
      <c r="F14" s="106">
        <f>D14+C14+E14+B14</f>
        <v>160004</v>
      </c>
      <c r="G14" s="103">
        <v>13000</v>
      </c>
      <c r="H14" s="36">
        <f>F14-G14</f>
        <v>147004</v>
      </c>
      <c r="J14" s="80" t="s">
        <v>739</v>
      </c>
      <c r="K14" s="80" t="s">
        <v>703</v>
      </c>
      <c r="L14" s="97"/>
      <c r="M14" s="97" t="s">
        <v>506</v>
      </c>
      <c r="N14" s="97"/>
      <c r="O14" s="97" t="s">
        <v>434</v>
      </c>
      <c r="P14" s="80" t="s">
        <v>298</v>
      </c>
      <c r="Q14" s="80" t="s">
        <v>298</v>
      </c>
      <c r="R14" s="80" t="s">
        <v>122</v>
      </c>
      <c r="S14" s="80" t="s">
        <v>122</v>
      </c>
      <c r="T14" s="80" t="s">
        <v>122</v>
      </c>
      <c r="U14" s="80" t="s">
        <v>122</v>
      </c>
    </row>
    <row r="15" spans="1:21" ht="23.25" x14ac:dyDescent="0.25">
      <c r="A15" s="17" t="s">
        <v>355</v>
      </c>
      <c r="B15" s="167">
        <v>66886</v>
      </c>
      <c r="C15" s="167">
        <f>16500+138894</f>
        <v>155394</v>
      </c>
      <c r="D15" s="167">
        <v>49500</v>
      </c>
      <c r="E15" s="107"/>
      <c r="F15" s="106">
        <f>D15+C15+B15</f>
        <v>271780</v>
      </c>
      <c r="G15" s="103">
        <v>156200</v>
      </c>
      <c r="H15" s="36">
        <f>F15-G15</f>
        <v>115580</v>
      </c>
      <c r="J15" s="97"/>
      <c r="K15" s="97"/>
      <c r="L15" s="97"/>
      <c r="M15" s="97" t="s">
        <v>507</v>
      </c>
      <c r="N15" s="97" t="s">
        <v>491</v>
      </c>
      <c r="O15" s="80"/>
      <c r="P15" s="80"/>
      <c r="Q15" s="80"/>
      <c r="R15" s="80"/>
      <c r="S15" s="80" t="s">
        <v>240</v>
      </c>
      <c r="T15" s="80" t="s">
        <v>232</v>
      </c>
      <c r="U15" s="80" t="s">
        <v>125</v>
      </c>
    </row>
    <row r="16" spans="1:21" ht="15.75" thickBot="1" x14ac:dyDescent="0.3">
      <c r="A16" s="17" t="s">
        <v>21</v>
      </c>
      <c r="B16" s="167">
        <v>1300</v>
      </c>
      <c r="C16" s="167"/>
      <c r="D16" s="167">
        <v>0</v>
      </c>
      <c r="E16" s="107"/>
      <c r="F16" s="106">
        <f>D16+C16+B16</f>
        <v>1300</v>
      </c>
      <c r="G16" s="103">
        <v>1500</v>
      </c>
      <c r="H16" s="36">
        <f>F16-G16</f>
        <v>-200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</row>
    <row r="17" spans="1:22" ht="33.75" customHeight="1" thickBot="1" x14ac:dyDescent="0.3">
      <c r="A17" s="17" t="s">
        <v>38</v>
      </c>
      <c r="B17" s="18">
        <f>SUM(B5:B16)</f>
        <v>390876</v>
      </c>
      <c r="C17" s="18">
        <f>SUM(C5:C16)</f>
        <v>555675</v>
      </c>
      <c r="D17" s="12">
        <f>SUM(D5:D16)</f>
        <v>165850</v>
      </c>
      <c r="E17" s="14"/>
      <c r="F17" s="24">
        <f>SUM(F5:F16)</f>
        <v>1104921</v>
      </c>
      <c r="G17" s="22">
        <f>SUM(G5:G16)</f>
        <v>1040460</v>
      </c>
      <c r="H17" s="84">
        <f>F17-G17</f>
        <v>64461</v>
      </c>
      <c r="I17" s="14"/>
      <c r="J17" s="82" t="s">
        <v>740</v>
      </c>
      <c r="K17" s="82" t="s">
        <v>705</v>
      </c>
      <c r="L17" s="82" t="s">
        <v>606</v>
      </c>
      <c r="M17" s="82" t="s">
        <v>509</v>
      </c>
      <c r="N17" s="82" t="s">
        <v>493</v>
      </c>
      <c r="O17" s="82" t="s">
        <v>433</v>
      </c>
      <c r="P17" s="82" t="s">
        <v>357</v>
      </c>
      <c r="Q17" s="82"/>
      <c r="R17" s="82" t="s">
        <v>291</v>
      </c>
      <c r="S17" s="82" t="s">
        <v>241</v>
      </c>
      <c r="T17" s="82" t="s">
        <v>233</v>
      </c>
      <c r="U17" s="82" t="s">
        <v>128</v>
      </c>
    </row>
    <row r="18" spans="1:22" x14ac:dyDescent="0.25">
      <c r="B18" s="98"/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1:22" x14ac:dyDescent="0.25">
      <c r="E19" s="66"/>
      <c r="F19" s="86" t="s">
        <v>431</v>
      </c>
      <c r="G19" s="36">
        <f>-2200-19600-2200</f>
        <v>-24000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57"/>
    </row>
    <row r="20" spans="1:22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57"/>
    </row>
    <row r="21" spans="1:22" ht="15.75" thickBot="1" x14ac:dyDescent="0.3">
      <c r="F21" s="68"/>
      <c r="G21" s="87">
        <f>G17+G19+G20</f>
        <v>1016460</v>
      </c>
      <c r="H21" s="84">
        <f>F17-G21</f>
        <v>88461</v>
      </c>
    </row>
    <row r="22" spans="1:22" x14ac:dyDescent="0.25">
      <c r="A22" s="15" t="s">
        <v>80</v>
      </c>
    </row>
    <row r="24" spans="1:22" ht="9" customHeight="1" x14ac:dyDescent="0.25">
      <c r="A24" s="238"/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</row>
    <row r="25" spans="1:22" ht="60" x14ac:dyDescent="0.25">
      <c r="A25" s="72" t="s">
        <v>741</v>
      </c>
      <c r="B25" s="25" t="s">
        <v>742</v>
      </c>
      <c r="C25" s="25" t="s">
        <v>743</v>
      </c>
      <c r="D25" s="39" t="s">
        <v>744</v>
      </c>
      <c r="E25" s="28" t="s">
        <v>745</v>
      </c>
      <c r="F25" s="23" t="s">
        <v>746</v>
      </c>
      <c r="G25" s="26" t="s">
        <v>747</v>
      </c>
      <c r="H25" s="25" t="s">
        <v>748</v>
      </c>
      <c r="J25" s="61" t="s">
        <v>737</v>
      </c>
    </row>
    <row r="26" spans="1:22" x14ac:dyDescent="0.25">
      <c r="D26" s="27"/>
      <c r="E26" s="98"/>
      <c r="F26" s="14"/>
      <c r="G26" s="20"/>
      <c r="H26" s="83"/>
      <c r="J26" s="78"/>
    </row>
    <row r="27" spans="1:22" x14ac:dyDescent="0.25">
      <c r="A27" s="17" t="s">
        <v>45</v>
      </c>
      <c r="B27" s="167"/>
      <c r="C27" s="167"/>
      <c r="D27" s="167">
        <v>44000</v>
      </c>
      <c r="E27" s="105"/>
      <c r="F27" s="106">
        <f>D27+C27+B27</f>
        <v>44000</v>
      </c>
      <c r="G27" s="103">
        <v>64000</v>
      </c>
      <c r="H27" s="36">
        <f t="shared" ref="H27:H33" si="2">F27-G27</f>
        <v>-20000</v>
      </c>
      <c r="J27" s="97"/>
      <c r="K27" s="98"/>
    </row>
    <row r="28" spans="1:22" x14ac:dyDescent="0.25">
      <c r="A28" s="17" t="s">
        <v>33</v>
      </c>
      <c r="B28" s="167"/>
      <c r="C28" s="167"/>
      <c r="D28" s="167">
        <v>0</v>
      </c>
      <c r="E28" s="107"/>
      <c r="F28" s="106">
        <f t="shared" ref="F28:F35" si="3">D28+C28+B28</f>
        <v>0</v>
      </c>
      <c r="G28" s="103">
        <v>0</v>
      </c>
      <c r="H28" s="36">
        <f t="shared" si="2"/>
        <v>0</v>
      </c>
      <c r="J28" s="99" t="s">
        <v>749</v>
      </c>
      <c r="K28" s="98"/>
    </row>
    <row r="29" spans="1:22" x14ac:dyDescent="0.25">
      <c r="A29" s="17" t="s">
        <v>19</v>
      </c>
      <c r="B29" s="167"/>
      <c r="C29" s="167"/>
      <c r="D29" s="167">
        <v>8250</v>
      </c>
      <c r="E29" s="107"/>
      <c r="F29" s="106">
        <f t="shared" si="3"/>
        <v>8250</v>
      </c>
      <c r="G29" s="103">
        <v>11700</v>
      </c>
      <c r="H29" s="36">
        <f t="shared" si="2"/>
        <v>-3450</v>
      </c>
      <c r="J29" s="85"/>
      <c r="K29" s="98"/>
    </row>
    <row r="30" spans="1:22" x14ac:dyDescent="0.25">
      <c r="A30" s="17" t="s">
        <v>359</v>
      </c>
      <c r="B30" s="168"/>
      <c r="C30" s="167"/>
      <c r="D30" s="167">
        <v>8250</v>
      </c>
      <c r="E30" s="107"/>
      <c r="F30" s="106">
        <f t="shared" si="3"/>
        <v>8250</v>
      </c>
      <c r="G30" s="103">
        <v>7400</v>
      </c>
      <c r="H30" s="36">
        <f t="shared" si="2"/>
        <v>850</v>
      </c>
      <c r="J30" s="99"/>
      <c r="K30" s="98"/>
    </row>
    <row r="31" spans="1:22" x14ac:dyDescent="0.25">
      <c r="A31" s="17" t="s">
        <v>44</v>
      </c>
      <c r="B31" s="168"/>
      <c r="C31" s="167"/>
      <c r="D31" s="167">
        <v>27500</v>
      </c>
      <c r="E31" s="107"/>
      <c r="F31" s="106">
        <f t="shared" si="3"/>
        <v>27500</v>
      </c>
      <c r="G31" s="103">
        <v>14000</v>
      </c>
      <c r="H31" s="36">
        <f t="shared" si="2"/>
        <v>13500</v>
      </c>
      <c r="J31" s="80" t="s">
        <v>750</v>
      </c>
      <c r="K31" s="98"/>
    </row>
    <row r="32" spans="1:22" x14ac:dyDescent="0.25">
      <c r="A32" s="17" t="s">
        <v>28</v>
      </c>
      <c r="B32" s="168"/>
      <c r="C32" s="167"/>
      <c r="D32" s="167">
        <v>52250</v>
      </c>
      <c r="E32" s="107"/>
      <c r="F32" s="106">
        <f t="shared" si="3"/>
        <v>52250</v>
      </c>
      <c r="G32" s="103">
        <v>54900</v>
      </c>
      <c r="H32" s="36">
        <f t="shared" si="2"/>
        <v>-2650</v>
      </c>
      <c r="J32" s="80"/>
      <c r="K32" s="98"/>
    </row>
    <row r="33" spans="1:11" x14ac:dyDescent="0.25">
      <c r="A33" s="17" t="s">
        <v>35</v>
      </c>
      <c r="B33" s="168"/>
      <c r="C33" s="167"/>
      <c r="D33" s="167">
        <v>27500</v>
      </c>
      <c r="E33" s="107"/>
      <c r="F33" s="106">
        <f t="shared" si="3"/>
        <v>27500</v>
      </c>
      <c r="G33" s="103">
        <v>32000</v>
      </c>
      <c r="H33" s="36">
        <f t="shared" si="2"/>
        <v>-4500</v>
      </c>
      <c r="J33" s="80"/>
      <c r="K33" s="98"/>
    </row>
    <row r="34" spans="1:11" x14ac:dyDescent="0.25">
      <c r="A34" s="17" t="s">
        <v>25</v>
      </c>
      <c r="B34" s="168"/>
      <c r="C34" s="167"/>
      <c r="D34" s="167">
        <v>33000</v>
      </c>
      <c r="E34" s="107"/>
      <c r="F34" s="106">
        <f t="shared" si="3"/>
        <v>33000</v>
      </c>
      <c r="G34" s="103">
        <f>265600-G35</f>
        <v>178000</v>
      </c>
      <c r="H34" s="36">
        <f>F34-G34+F35</f>
        <v>-90040</v>
      </c>
      <c r="J34" s="80" t="s">
        <v>751</v>
      </c>
      <c r="K34" s="98"/>
    </row>
    <row r="35" spans="1:11" x14ac:dyDescent="0.25">
      <c r="A35" s="17" t="s">
        <v>74</v>
      </c>
      <c r="B35" s="167"/>
      <c r="C35" s="167"/>
      <c r="D35" s="167">
        <v>54960</v>
      </c>
      <c r="E35" s="107"/>
      <c r="F35" s="106">
        <f t="shared" si="3"/>
        <v>54960</v>
      </c>
      <c r="G35" s="103">
        <v>87600</v>
      </c>
      <c r="H35" s="36"/>
      <c r="J35" s="99"/>
      <c r="K35" s="98"/>
    </row>
    <row r="36" spans="1:11" x14ac:dyDescent="0.25">
      <c r="A36" s="17" t="s">
        <v>31</v>
      </c>
      <c r="B36" s="167"/>
      <c r="C36" s="167"/>
      <c r="D36" s="167">
        <v>89760</v>
      </c>
      <c r="E36" s="107"/>
      <c r="F36" s="106">
        <f>D36+C36+E36+B36</f>
        <v>89760</v>
      </c>
      <c r="G36" s="103">
        <v>154000</v>
      </c>
      <c r="H36" s="36">
        <f>F36-G36</f>
        <v>-64240</v>
      </c>
      <c r="J36" s="80"/>
      <c r="K36" s="98"/>
    </row>
    <row r="37" spans="1:11" x14ac:dyDescent="0.25">
      <c r="A37" s="17" t="s">
        <v>355</v>
      </c>
      <c r="B37" s="167"/>
      <c r="C37" s="167"/>
      <c r="D37" s="167">
        <f>38500+87003</f>
        <v>125503</v>
      </c>
      <c r="E37" s="107"/>
      <c r="F37" s="106">
        <f>D37+C37+B37</f>
        <v>125503</v>
      </c>
      <c r="G37" s="103">
        <v>138000</v>
      </c>
      <c r="H37" s="36">
        <f>F37-G37</f>
        <v>-12497</v>
      </c>
      <c r="J37" s="97"/>
      <c r="K37" s="98"/>
    </row>
    <row r="38" spans="1:11" ht="15.75" thickBot="1" x14ac:dyDescent="0.3">
      <c r="A38" s="17" t="s">
        <v>21</v>
      </c>
      <c r="B38" s="167"/>
      <c r="C38" s="167"/>
      <c r="D38" s="167">
        <v>1250</v>
      </c>
      <c r="E38" s="107"/>
      <c r="F38" s="106">
        <f>D38+C38+B38</f>
        <v>1250</v>
      </c>
      <c r="G38" s="103">
        <v>1500</v>
      </c>
      <c r="H38" s="36">
        <f>F38-G38</f>
        <v>-250</v>
      </c>
      <c r="J38" s="78"/>
      <c r="K38" s="98"/>
    </row>
    <row r="39" spans="1:11" ht="27.75" customHeight="1" thickBot="1" x14ac:dyDescent="0.3">
      <c r="A39" s="17" t="s">
        <v>38</v>
      </c>
      <c r="B39" s="18">
        <f>SUM(B27:B38)</f>
        <v>0</v>
      </c>
      <c r="C39" s="18">
        <f>SUM(C27:C38)</f>
        <v>0</v>
      </c>
      <c r="D39" s="12">
        <f>SUM(D27:D38)</f>
        <v>472223</v>
      </c>
      <c r="E39" s="14"/>
      <c r="F39" s="24">
        <f>SUM(F27:F38)</f>
        <v>472223</v>
      </c>
      <c r="G39" s="22">
        <f>SUM(G27:G38)</f>
        <v>743100</v>
      </c>
      <c r="H39" s="84">
        <f>F39-G39</f>
        <v>-270877</v>
      </c>
      <c r="I39" s="14"/>
      <c r="J39" s="82" t="s">
        <v>752</v>
      </c>
      <c r="K39" s="98"/>
    </row>
    <row r="40" spans="1:11" x14ac:dyDescent="0.25">
      <c r="B40" s="98"/>
      <c r="E40" s="66"/>
      <c r="H40" s="66"/>
      <c r="I40" s="66"/>
      <c r="J40" s="66"/>
      <c r="K40" s="98"/>
    </row>
    <row r="41" spans="1:11" ht="15.75" thickBot="1" x14ac:dyDescent="0.3">
      <c r="E41" s="66"/>
      <c r="F41" s="86" t="s">
        <v>431</v>
      </c>
      <c r="G41" s="36"/>
      <c r="H41" s="66"/>
      <c r="I41" s="66"/>
      <c r="J41" s="66"/>
      <c r="K41" s="98"/>
    </row>
    <row r="42" spans="1:11" ht="15.75" thickBot="1" x14ac:dyDescent="0.3">
      <c r="E42" s="66"/>
      <c r="F42" s="86"/>
      <c r="G42" s="36"/>
      <c r="H42" s="66"/>
      <c r="I42" s="66"/>
      <c r="J42" s="66"/>
      <c r="K42" s="98"/>
    </row>
    <row r="43" spans="1:11" ht="15.75" thickBot="1" x14ac:dyDescent="0.3">
      <c r="F43" s="68"/>
      <c r="G43" s="87">
        <f>G39+G41+G42</f>
        <v>743100</v>
      </c>
      <c r="H43" s="84">
        <f>F39-G43</f>
        <v>-270877</v>
      </c>
      <c r="K43" s="98"/>
    </row>
    <row r="44" spans="1:11" x14ac:dyDescent="0.25">
      <c r="A44" s="15" t="s">
        <v>80</v>
      </c>
    </row>
  </sheetData>
  <pageMargins left="0.7" right="0.7" top="0.75" bottom="0.75" header="0.3" footer="0.3"/>
  <pageSetup paperSize="9" scale="3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2:S23"/>
  <sheetViews>
    <sheetView workbookViewId="0">
      <selection activeCell="B13" sqref="B13"/>
    </sheetView>
  </sheetViews>
  <sheetFormatPr baseColWidth="10" defaultRowHeight="15" x14ac:dyDescent="0.25"/>
  <cols>
    <col min="1" max="1" width="25.28515625" style="130" customWidth="1"/>
    <col min="2" max="2" width="11.85546875" style="130" bestFit="1" customWidth="1"/>
    <col min="3" max="3" width="12.85546875" style="130" bestFit="1" customWidth="1"/>
    <col min="4" max="4" width="11.85546875" style="130" bestFit="1" customWidth="1"/>
    <col min="5" max="5" width="9.5703125" style="130" customWidth="1"/>
    <col min="6" max="9" width="11.42578125" style="130"/>
    <col min="10" max="10" width="31.7109375" style="151" bestFit="1" customWidth="1"/>
    <col min="11" max="12" width="31.7109375" style="130" bestFit="1" customWidth="1"/>
    <col min="13" max="13" width="33.85546875" style="130" bestFit="1" customWidth="1"/>
    <col min="14" max="14" width="25.85546875" style="130" bestFit="1" customWidth="1"/>
    <col min="15" max="15" width="26.140625" style="130" bestFit="1" customWidth="1"/>
    <col min="16" max="16" width="54" style="130" bestFit="1" customWidth="1"/>
    <col min="17" max="17" width="44.42578125" style="130" bestFit="1" customWidth="1"/>
    <col min="18" max="18" width="44.5703125" style="130" bestFit="1" customWidth="1"/>
    <col min="19" max="16384" width="11.42578125" style="130"/>
  </cols>
  <sheetData>
    <row r="2" spans="1:18" x14ac:dyDescent="0.25">
      <c r="A2" s="149">
        <v>43502</v>
      </c>
    </row>
    <row r="3" spans="1:18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502</v>
      </c>
      <c r="K3" s="61" t="s">
        <v>485</v>
      </c>
      <c r="L3" s="61" t="s">
        <v>432</v>
      </c>
      <c r="M3" s="61" t="s">
        <v>354</v>
      </c>
      <c r="N3" s="61" t="s">
        <v>296</v>
      </c>
      <c r="O3" s="61" t="s">
        <v>290</v>
      </c>
      <c r="P3" s="61" t="s">
        <v>239</v>
      </c>
      <c r="Q3" s="61" t="s">
        <v>227</v>
      </c>
      <c r="R3" s="61" t="s">
        <v>116</v>
      </c>
    </row>
    <row r="4" spans="1:18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</row>
    <row r="5" spans="1:18" ht="51.75" customHeight="1" x14ac:dyDescent="0.25">
      <c r="A5" s="17" t="s">
        <v>45</v>
      </c>
      <c r="B5" s="167">
        <v>28030</v>
      </c>
      <c r="C5" s="167">
        <v>115500</v>
      </c>
      <c r="D5" s="167">
        <v>27500</v>
      </c>
      <c r="E5" s="105"/>
      <c r="F5" s="106">
        <f>D5+C5+B5</f>
        <v>171030</v>
      </c>
      <c r="G5" s="103">
        <v>234000</v>
      </c>
      <c r="H5" s="36">
        <f t="shared" ref="H5:H11" si="0">F5-G5</f>
        <v>-62970</v>
      </c>
      <c r="J5" s="97" t="s">
        <v>504</v>
      </c>
      <c r="K5" s="97" t="s">
        <v>488</v>
      </c>
      <c r="L5" s="97" t="s">
        <v>434</v>
      </c>
      <c r="M5" s="97" t="s">
        <v>297</v>
      </c>
      <c r="N5" s="97" t="s">
        <v>297</v>
      </c>
      <c r="O5" s="97" t="s">
        <v>292</v>
      </c>
      <c r="P5" s="80" t="s">
        <v>123</v>
      </c>
      <c r="Q5" s="80" t="s">
        <v>123</v>
      </c>
      <c r="R5" s="80" t="s">
        <v>123</v>
      </c>
    </row>
    <row r="6" spans="1:18" x14ac:dyDescent="0.25">
      <c r="A6" s="17" t="s">
        <v>33</v>
      </c>
      <c r="B6" s="167">
        <v>10958</v>
      </c>
      <c r="C6" s="167">
        <v>81000</v>
      </c>
      <c r="D6" s="167">
        <v>43200</v>
      </c>
      <c r="E6" s="107"/>
      <c r="F6" s="106">
        <f t="shared" ref="F6:F13" si="1">D6+C6+B6</f>
        <v>135158</v>
      </c>
      <c r="G6" s="103">
        <v>135200</v>
      </c>
      <c r="H6" s="36">
        <f t="shared" si="0"/>
        <v>-42</v>
      </c>
      <c r="J6" s="99"/>
      <c r="K6" s="99"/>
      <c r="L6" s="99"/>
      <c r="M6" s="99"/>
      <c r="N6" s="99"/>
      <c r="O6" s="99"/>
      <c r="P6" s="85" t="s">
        <v>245</v>
      </c>
      <c r="Q6" s="85" t="s">
        <v>228</v>
      </c>
      <c r="R6" s="78"/>
    </row>
    <row r="7" spans="1:18" x14ac:dyDescent="0.25">
      <c r="A7" s="17" t="s">
        <v>19</v>
      </c>
      <c r="B7" s="167">
        <v>0</v>
      </c>
      <c r="C7" s="167">
        <v>11000</v>
      </c>
      <c r="D7" s="167">
        <v>0</v>
      </c>
      <c r="E7" s="107"/>
      <c r="F7" s="106">
        <f t="shared" si="1"/>
        <v>11000</v>
      </c>
      <c r="G7" s="103">
        <v>13860</v>
      </c>
      <c r="H7" s="36">
        <f t="shared" si="0"/>
        <v>-2860</v>
      </c>
      <c r="J7" s="85"/>
      <c r="K7" s="85"/>
      <c r="L7" s="85"/>
      <c r="M7" s="85"/>
      <c r="N7" s="85"/>
      <c r="O7" s="85"/>
      <c r="P7" s="85" t="s">
        <v>246</v>
      </c>
      <c r="Q7" s="85" t="s">
        <v>229</v>
      </c>
      <c r="R7" s="80" t="s">
        <v>125</v>
      </c>
    </row>
    <row r="8" spans="1:18" x14ac:dyDescent="0.25">
      <c r="A8" s="17" t="s">
        <v>359</v>
      </c>
      <c r="B8" s="168">
        <v>0</v>
      </c>
      <c r="C8" s="167">
        <v>0</v>
      </c>
      <c r="D8" s="167">
        <v>900</v>
      </c>
      <c r="E8" s="107"/>
      <c r="F8" s="106">
        <f t="shared" si="1"/>
        <v>900</v>
      </c>
      <c r="G8" s="103">
        <v>0</v>
      </c>
      <c r="H8" s="36">
        <f t="shared" si="0"/>
        <v>900</v>
      </c>
      <c r="J8" s="99"/>
      <c r="K8" s="99"/>
      <c r="L8" s="99"/>
      <c r="M8" s="99" t="s">
        <v>360</v>
      </c>
      <c r="N8" s="85"/>
      <c r="O8" s="85"/>
      <c r="P8" s="85"/>
      <c r="Q8" s="85"/>
      <c r="R8" s="80"/>
    </row>
    <row r="9" spans="1:18" x14ac:dyDescent="0.25">
      <c r="A9" s="17" t="s">
        <v>44</v>
      </c>
      <c r="B9" s="168">
        <v>2692</v>
      </c>
      <c r="C9" s="167">
        <v>22000</v>
      </c>
      <c r="D9" s="167">
        <v>0</v>
      </c>
      <c r="E9" s="107"/>
      <c r="F9" s="106">
        <f t="shared" si="1"/>
        <v>24692</v>
      </c>
      <c r="G9" s="103">
        <v>18000</v>
      </c>
      <c r="H9" s="36">
        <f t="shared" si="0"/>
        <v>6692</v>
      </c>
      <c r="J9" s="80"/>
      <c r="K9" s="80" t="s">
        <v>487</v>
      </c>
      <c r="L9" s="80"/>
      <c r="M9" s="78"/>
      <c r="N9" s="78"/>
      <c r="O9" s="78"/>
      <c r="P9" s="78"/>
      <c r="Q9" s="78"/>
      <c r="R9" s="78"/>
    </row>
    <row r="10" spans="1:18" x14ac:dyDescent="0.25">
      <c r="A10" s="17" t="s">
        <v>28</v>
      </c>
      <c r="B10" s="168">
        <v>5114</v>
      </c>
      <c r="C10" s="167">
        <v>46750</v>
      </c>
      <c r="D10" s="167">
        <f>11000-2750</f>
        <v>8250</v>
      </c>
      <c r="E10" s="107"/>
      <c r="F10" s="106">
        <f t="shared" si="1"/>
        <v>60114</v>
      </c>
      <c r="G10" s="103">
        <v>74600</v>
      </c>
      <c r="H10" s="36">
        <f t="shared" si="0"/>
        <v>-14486</v>
      </c>
      <c r="J10" s="80"/>
      <c r="K10" s="80" t="s">
        <v>489</v>
      </c>
      <c r="L10" s="80"/>
      <c r="M10" s="80"/>
      <c r="N10" s="80"/>
      <c r="O10" s="80"/>
      <c r="P10" s="80" t="s">
        <v>243</v>
      </c>
      <c r="Q10" s="80" t="s">
        <v>230</v>
      </c>
      <c r="R10" s="80" t="s">
        <v>126</v>
      </c>
    </row>
    <row r="11" spans="1:18" x14ac:dyDescent="0.25">
      <c r="A11" s="17" t="s">
        <v>35</v>
      </c>
      <c r="B11" s="168">
        <v>4126</v>
      </c>
      <c r="C11" s="167">
        <v>22000</v>
      </c>
      <c r="D11" s="167">
        <v>5500</v>
      </c>
      <c r="E11" s="107"/>
      <c r="F11" s="106">
        <f t="shared" si="1"/>
        <v>31626</v>
      </c>
      <c r="G11" s="103">
        <v>39600</v>
      </c>
      <c r="H11" s="36">
        <f t="shared" si="0"/>
        <v>-7974</v>
      </c>
      <c r="J11" s="80"/>
      <c r="K11" s="80" t="s">
        <v>492</v>
      </c>
      <c r="L11" s="80"/>
      <c r="M11" s="80"/>
      <c r="N11" s="80"/>
      <c r="O11" s="80"/>
      <c r="P11" s="80"/>
      <c r="Q11" s="78"/>
      <c r="R11" s="78"/>
    </row>
    <row r="12" spans="1:18" ht="34.5" x14ac:dyDescent="0.25">
      <c r="A12" s="17" t="s">
        <v>25</v>
      </c>
      <c r="B12" s="168">
        <v>29206</v>
      </c>
      <c r="C12" s="167">
        <v>146308</v>
      </c>
      <c r="D12" s="167">
        <v>27500</v>
      </c>
      <c r="E12" s="107"/>
      <c r="F12" s="106">
        <f t="shared" si="1"/>
        <v>203014</v>
      </c>
      <c r="G12" s="103">
        <v>354500</v>
      </c>
      <c r="H12" s="36">
        <f>F12-G12+F13</f>
        <v>-114646</v>
      </c>
      <c r="J12" s="97" t="s">
        <v>505</v>
      </c>
      <c r="K12" s="97" t="s">
        <v>490</v>
      </c>
      <c r="L12" s="97"/>
      <c r="M12" s="97"/>
      <c r="N12" s="97"/>
      <c r="O12" s="97"/>
      <c r="P12" s="97" t="s">
        <v>244</v>
      </c>
      <c r="Q12" s="80" t="s">
        <v>232</v>
      </c>
      <c r="R12" s="81" t="s">
        <v>127</v>
      </c>
    </row>
    <row r="13" spans="1:18" x14ac:dyDescent="0.25">
      <c r="A13" s="17" t="s">
        <v>74</v>
      </c>
      <c r="B13" s="167">
        <f>6*510</f>
        <v>3060</v>
      </c>
      <c r="C13" s="167">
        <v>33780</v>
      </c>
      <c r="D13" s="167"/>
      <c r="E13" s="107"/>
      <c r="F13" s="106">
        <f t="shared" si="1"/>
        <v>36840</v>
      </c>
      <c r="G13" s="103"/>
      <c r="H13" s="36"/>
      <c r="J13" s="99" t="s">
        <v>508</v>
      </c>
      <c r="K13" s="85"/>
      <c r="L13" s="85" t="s">
        <v>435</v>
      </c>
      <c r="M13" s="80"/>
      <c r="N13" s="80"/>
      <c r="O13" s="80"/>
      <c r="P13" s="80"/>
      <c r="Q13" s="80" t="s">
        <v>231</v>
      </c>
      <c r="R13" s="80"/>
    </row>
    <row r="14" spans="1:18" ht="23.25" x14ac:dyDescent="0.25">
      <c r="A14" s="17" t="s">
        <v>31</v>
      </c>
      <c r="B14" s="167">
        <v>16408</v>
      </c>
      <c r="C14" s="167">
        <v>59840</v>
      </c>
      <c r="D14" s="167">
        <v>59840</v>
      </c>
      <c r="E14" s="107">
        <v>-7480</v>
      </c>
      <c r="F14" s="106">
        <f>D14+C14+E14+B14</f>
        <v>128608</v>
      </c>
      <c r="G14" s="103">
        <v>13000</v>
      </c>
      <c r="H14" s="36">
        <f>F14-G14</f>
        <v>115608</v>
      </c>
      <c r="J14" s="97" t="s">
        <v>506</v>
      </c>
      <c r="K14" s="97"/>
      <c r="L14" s="97" t="s">
        <v>434</v>
      </c>
      <c r="M14" s="80" t="s">
        <v>298</v>
      </c>
      <c r="N14" s="80" t="s">
        <v>298</v>
      </c>
      <c r="O14" s="80" t="s">
        <v>122</v>
      </c>
      <c r="P14" s="80" t="s">
        <v>122</v>
      </c>
      <c r="Q14" s="80" t="s">
        <v>122</v>
      </c>
      <c r="R14" s="80" t="s">
        <v>122</v>
      </c>
    </row>
    <row r="15" spans="1:18" ht="23.25" x14ac:dyDescent="0.25">
      <c r="A15" s="17" t="s">
        <v>355</v>
      </c>
      <c r="B15" s="167">
        <v>21604</v>
      </c>
      <c r="C15" s="167">
        <f>22000+121000</f>
        <v>143000</v>
      </c>
      <c r="D15" s="167">
        <f>22000+49500</f>
        <v>71500</v>
      </c>
      <c r="E15" s="107"/>
      <c r="F15" s="106">
        <f>D15+C15+B15</f>
        <v>236104</v>
      </c>
      <c r="G15" s="103">
        <v>156200</v>
      </c>
      <c r="H15" s="36">
        <f>F15-G15</f>
        <v>79904</v>
      </c>
      <c r="J15" s="97" t="s">
        <v>507</v>
      </c>
      <c r="K15" s="97" t="s">
        <v>491</v>
      </c>
      <c r="L15" s="80"/>
      <c r="M15" s="80"/>
      <c r="N15" s="80"/>
      <c r="O15" s="80"/>
      <c r="P15" s="80" t="s">
        <v>240</v>
      </c>
      <c r="Q15" s="80" t="s">
        <v>232</v>
      </c>
      <c r="R15" s="80" t="s">
        <v>125</v>
      </c>
    </row>
    <row r="16" spans="1:18" ht="15.75" thickBot="1" x14ac:dyDescent="0.3">
      <c r="A16" s="17" t="s">
        <v>21</v>
      </c>
      <c r="B16" s="167">
        <v>0</v>
      </c>
      <c r="C16" s="167">
        <v>1250</v>
      </c>
      <c r="D16" s="167">
        <v>0</v>
      </c>
      <c r="E16" s="107"/>
      <c r="F16" s="106">
        <f>D16+C16+B16</f>
        <v>1250</v>
      </c>
      <c r="G16" s="103">
        <v>1500</v>
      </c>
      <c r="H16" s="36">
        <f>F16-G16</f>
        <v>-250</v>
      </c>
      <c r="J16" s="78"/>
      <c r="K16" s="78"/>
      <c r="L16" s="78"/>
      <c r="M16" s="78"/>
      <c r="N16" s="78"/>
      <c r="O16" s="78"/>
      <c r="P16" s="78"/>
      <c r="Q16" s="78"/>
      <c r="R16" s="78"/>
    </row>
    <row r="17" spans="1:19" ht="71.25" customHeight="1" thickBot="1" x14ac:dyDescent="0.3">
      <c r="A17" s="17" t="s">
        <v>38</v>
      </c>
      <c r="B17" s="18">
        <f>SUM(B5:B16)</f>
        <v>121198</v>
      </c>
      <c r="C17" s="18">
        <f>SUM(C5:C16)</f>
        <v>682428</v>
      </c>
      <c r="D17" s="12">
        <f>SUM(D5:D16)</f>
        <v>244190</v>
      </c>
      <c r="E17" s="14"/>
      <c r="F17" s="24">
        <f>SUM(F5:F16)</f>
        <v>1040336</v>
      </c>
      <c r="G17" s="22">
        <f>SUM(G5:G16)</f>
        <v>1040460</v>
      </c>
      <c r="H17" s="84">
        <f>F17-G17</f>
        <v>-124</v>
      </c>
      <c r="I17" s="14"/>
      <c r="J17" s="82" t="s">
        <v>509</v>
      </c>
      <c r="K17" s="82" t="s">
        <v>493</v>
      </c>
      <c r="L17" s="82" t="s">
        <v>433</v>
      </c>
      <c r="M17" s="82" t="s">
        <v>357</v>
      </c>
      <c r="N17" s="82"/>
      <c r="O17" s="82" t="s">
        <v>291</v>
      </c>
      <c r="P17" s="82" t="s">
        <v>241</v>
      </c>
      <c r="Q17" s="82" t="s">
        <v>233</v>
      </c>
      <c r="R17" s="82" t="s">
        <v>128</v>
      </c>
    </row>
    <row r="18" spans="1:19" x14ac:dyDescent="0.25"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</row>
    <row r="19" spans="1:19" x14ac:dyDescent="0.25">
      <c r="E19" s="66"/>
      <c r="F19" s="86" t="s">
        <v>431</v>
      </c>
      <c r="G19" s="36">
        <v>-100000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57"/>
    </row>
    <row r="20" spans="1:19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57"/>
    </row>
    <row r="21" spans="1:19" ht="15.75" thickBot="1" x14ac:dyDescent="0.3">
      <c r="F21" s="68"/>
      <c r="G21" s="87">
        <f>G17+G19+G20</f>
        <v>940460</v>
      </c>
      <c r="H21" s="84">
        <f>F17-G21</f>
        <v>99876</v>
      </c>
    </row>
    <row r="23" spans="1:19" x14ac:dyDescent="0.25">
      <c r="A23" s="15" t="s">
        <v>80</v>
      </c>
    </row>
  </sheetData>
  <pageMargins left="0.7" right="0.7" top="0.75" bottom="0.75" header="0.3" footer="0.3"/>
  <pageSetup paperSize="9"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X39"/>
  <sheetViews>
    <sheetView topLeftCell="B8" workbookViewId="0">
      <selection activeCell="L29" sqref="L29"/>
    </sheetView>
  </sheetViews>
  <sheetFormatPr baseColWidth="10" defaultRowHeight="15" outlineLevelRow="1" x14ac:dyDescent="0.25"/>
  <cols>
    <col min="1" max="2" width="11.42578125" style="130"/>
    <col min="3" max="3" width="17" style="130" bestFit="1" customWidth="1"/>
    <col min="4" max="6" width="12" style="130" bestFit="1" customWidth="1"/>
    <col min="7" max="7" width="13" style="130" bestFit="1" customWidth="1"/>
    <col min="8" max="8" width="12" style="130" bestFit="1" customWidth="1"/>
    <col min="9" max="9" width="12.85546875" style="130" bestFit="1" customWidth="1"/>
    <col min="10" max="10" width="13" style="130" bestFit="1" customWidth="1"/>
    <col min="11" max="11" width="12" style="130" bestFit="1" customWidth="1"/>
    <col min="12" max="14" width="13" style="130" bestFit="1" customWidth="1"/>
    <col min="15" max="15" width="12" style="130" bestFit="1" customWidth="1"/>
    <col min="16" max="17" width="13" style="130" bestFit="1" customWidth="1"/>
    <col min="18" max="18" width="12" style="130" bestFit="1" customWidth="1"/>
    <col min="19" max="19" width="13" style="130" bestFit="1" customWidth="1"/>
    <col min="20" max="22" width="12" style="130" bestFit="1" customWidth="1"/>
    <col min="23" max="16384" width="11.42578125" style="130"/>
  </cols>
  <sheetData>
    <row r="1" spans="1:24" x14ac:dyDescent="0.25">
      <c r="A1" s="2" t="s">
        <v>40</v>
      </c>
      <c r="B1" s="111"/>
      <c r="C1" s="100"/>
      <c r="D1" s="2"/>
      <c r="E1" s="2"/>
      <c r="F1" s="2"/>
      <c r="G1" s="2"/>
    </row>
    <row r="2" spans="1:24" x14ac:dyDescent="0.25">
      <c r="A2" s="1" t="s">
        <v>37</v>
      </c>
      <c r="B2" s="101">
        <v>43502</v>
      </c>
      <c r="C2" s="100"/>
      <c r="D2" s="2"/>
      <c r="E2" s="2"/>
      <c r="F2" s="2"/>
      <c r="G2" s="2"/>
    </row>
    <row r="5" spans="1:24" ht="15.75" outlineLevel="1" thickBot="1" x14ac:dyDescent="0.3"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</row>
    <row r="6" spans="1:24" outlineLevel="1" x14ac:dyDescent="0.25">
      <c r="B6" s="132"/>
      <c r="C6" s="121"/>
      <c r="D6" s="132">
        <v>2019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2"/>
      <c r="P6" s="132">
        <v>2020</v>
      </c>
      <c r="Q6" s="121"/>
      <c r="R6" s="121"/>
      <c r="S6" s="121"/>
      <c r="T6" s="121"/>
      <c r="U6" s="121"/>
      <c r="V6" s="122"/>
    </row>
    <row r="7" spans="1:24" outlineLevel="1" x14ac:dyDescent="0.25">
      <c r="B7" s="157"/>
      <c r="C7" s="165" t="s">
        <v>39</v>
      </c>
      <c r="D7" s="133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134">
        <v>12</v>
      </c>
      <c r="P7" s="133">
        <v>1</v>
      </c>
      <c r="Q7" s="7">
        <v>2</v>
      </c>
      <c r="R7" s="7">
        <v>3</v>
      </c>
      <c r="S7" s="7">
        <v>4</v>
      </c>
      <c r="T7" s="7">
        <v>5</v>
      </c>
      <c r="U7" s="7">
        <v>6</v>
      </c>
      <c r="V7" s="134">
        <v>7</v>
      </c>
    </row>
    <row r="8" spans="1:24" s="150" customFormat="1" outlineLevel="1" x14ac:dyDescent="0.25">
      <c r="B8" s="156" t="s">
        <v>237</v>
      </c>
      <c r="C8" s="119" t="s">
        <v>293</v>
      </c>
      <c r="D8" s="137"/>
      <c r="E8" s="138">
        <v>16500</v>
      </c>
      <c r="F8" s="138">
        <v>11000</v>
      </c>
      <c r="G8" s="138">
        <v>16500</v>
      </c>
      <c r="H8" s="138">
        <v>22000</v>
      </c>
      <c r="I8" s="138">
        <v>11000</v>
      </c>
      <c r="J8" s="138">
        <v>27500</v>
      </c>
      <c r="K8" s="138"/>
      <c r="L8" s="138">
        <v>11000</v>
      </c>
      <c r="M8" s="138">
        <v>5500</v>
      </c>
      <c r="N8" s="138">
        <v>11000</v>
      </c>
      <c r="O8" s="139">
        <v>11000</v>
      </c>
      <c r="P8" s="137"/>
      <c r="Q8" s="138">
        <v>5500</v>
      </c>
      <c r="R8" s="138">
        <v>11000</v>
      </c>
      <c r="S8" s="138">
        <v>11000</v>
      </c>
      <c r="T8" s="138">
        <v>11000</v>
      </c>
      <c r="U8" s="138">
        <v>11000</v>
      </c>
      <c r="V8" s="139">
        <v>5500</v>
      </c>
      <c r="W8" s="130"/>
      <c r="X8" s="130"/>
    </row>
    <row r="9" spans="1:24" outlineLevel="1" x14ac:dyDescent="0.25">
      <c r="B9" s="157"/>
      <c r="C9" s="119" t="s">
        <v>294</v>
      </c>
      <c r="D9" s="137"/>
      <c r="E9" s="138">
        <v>520</v>
      </c>
      <c r="F9" s="138"/>
      <c r="G9" s="138"/>
      <c r="H9" s="138"/>
      <c r="I9" s="138"/>
      <c r="J9" s="138"/>
      <c r="K9" s="138"/>
      <c r="L9" s="138"/>
      <c r="M9" s="138"/>
      <c r="N9" s="138"/>
      <c r="O9" s="139"/>
      <c r="P9" s="137"/>
      <c r="Q9" s="138"/>
      <c r="R9" s="138"/>
      <c r="S9" s="138"/>
      <c r="T9" s="138"/>
      <c r="U9" s="138"/>
      <c r="V9" s="139"/>
    </row>
    <row r="10" spans="1:24" outlineLevel="1" x14ac:dyDescent="0.25">
      <c r="B10" s="157"/>
      <c r="C10" s="119" t="s">
        <v>33</v>
      </c>
      <c r="D10" s="137"/>
      <c r="E10" s="138">
        <v>10800</v>
      </c>
      <c r="F10" s="138">
        <v>10800</v>
      </c>
      <c r="G10" s="138">
        <v>10800</v>
      </c>
      <c r="H10" s="138">
        <v>5400</v>
      </c>
      <c r="I10" s="138">
        <v>16200</v>
      </c>
      <c r="J10" s="138">
        <v>10800</v>
      </c>
      <c r="K10" s="138">
        <v>5400</v>
      </c>
      <c r="L10" s="138">
        <v>16200</v>
      </c>
      <c r="M10" s="138">
        <v>16200</v>
      </c>
      <c r="N10" s="138">
        <v>10800</v>
      </c>
      <c r="O10" s="139">
        <v>10800</v>
      </c>
      <c r="P10" s="137">
        <v>16200</v>
      </c>
      <c r="Q10" s="138">
        <v>16200</v>
      </c>
      <c r="R10" s="138">
        <v>16200</v>
      </c>
      <c r="S10" s="138">
        <v>10800</v>
      </c>
      <c r="T10" s="138">
        <v>5400</v>
      </c>
      <c r="U10" s="138"/>
      <c r="V10" s="139">
        <v>5400</v>
      </c>
    </row>
    <row r="11" spans="1:24" outlineLevel="1" x14ac:dyDescent="0.25">
      <c r="B11" s="157"/>
      <c r="C11" s="119" t="s">
        <v>139</v>
      </c>
      <c r="D11" s="137"/>
      <c r="E11" s="138"/>
      <c r="F11" s="138"/>
      <c r="G11" s="138">
        <v>5500</v>
      </c>
      <c r="H11" s="138">
        <v>5500</v>
      </c>
      <c r="I11" s="138"/>
      <c r="J11" s="138">
        <v>11000</v>
      </c>
      <c r="K11" s="138"/>
      <c r="L11" s="138">
        <v>5500</v>
      </c>
      <c r="M11" s="138">
        <v>5500</v>
      </c>
      <c r="N11" s="138"/>
      <c r="O11" s="139">
        <v>11000</v>
      </c>
      <c r="P11" s="137"/>
      <c r="Q11" s="138">
        <v>11000</v>
      </c>
      <c r="R11" s="138"/>
      <c r="S11" s="138">
        <v>11000</v>
      </c>
      <c r="T11" s="138">
        <v>5500</v>
      </c>
      <c r="U11" s="138"/>
      <c r="V11" s="139"/>
    </row>
    <row r="12" spans="1:24" outlineLevel="1" x14ac:dyDescent="0.25">
      <c r="B12" s="157"/>
      <c r="C12" s="119" t="s">
        <v>19</v>
      </c>
      <c r="D12" s="137"/>
      <c r="E12" s="138"/>
      <c r="F12" s="138">
        <v>2750</v>
      </c>
      <c r="G12" s="138"/>
      <c r="H12" s="138"/>
      <c r="I12" s="138">
        <v>2750</v>
      </c>
      <c r="J12" s="138"/>
      <c r="K12" s="138"/>
      <c r="L12" s="138">
        <v>2750</v>
      </c>
      <c r="M12" s="138"/>
      <c r="N12" s="138">
        <v>2750</v>
      </c>
      <c r="O12" s="139"/>
      <c r="P12" s="137"/>
      <c r="Q12" s="138">
        <v>2750</v>
      </c>
      <c r="R12" s="138"/>
      <c r="S12" s="138">
        <v>2750</v>
      </c>
      <c r="T12" s="138"/>
      <c r="U12" s="138">
        <v>2750</v>
      </c>
      <c r="V12" s="139"/>
    </row>
    <row r="13" spans="1:24" outlineLevel="1" x14ac:dyDescent="0.25">
      <c r="B13" s="157"/>
      <c r="C13" s="119" t="s">
        <v>36</v>
      </c>
      <c r="D13" s="137"/>
      <c r="E13" s="138"/>
      <c r="F13" s="138"/>
      <c r="G13" s="138"/>
      <c r="H13" s="138"/>
      <c r="I13" s="138"/>
      <c r="J13" s="138"/>
      <c r="K13" s="138"/>
      <c r="L13" s="138">
        <v>900</v>
      </c>
      <c r="M13" s="138"/>
      <c r="N13" s="138"/>
      <c r="O13" s="139"/>
      <c r="P13" s="137"/>
      <c r="Q13" s="138"/>
      <c r="R13" s="138"/>
      <c r="S13" s="138"/>
      <c r="T13" s="138"/>
      <c r="U13" s="138"/>
      <c r="V13" s="139"/>
    </row>
    <row r="14" spans="1:24" outlineLevel="1" x14ac:dyDescent="0.25">
      <c r="B14" s="157"/>
      <c r="C14" s="119" t="s">
        <v>44</v>
      </c>
      <c r="D14" s="137"/>
      <c r="E14" s="138">
        <v>2750</v>
      </c>
      <c r="F14" s="138"/>
      <c r="G14" s="138">
        <v>2750</v>
      </c>
      <c r="H14" s="138"/>
      <c r="I14" s="138">
        <v>2750</v>
      </c>
      <c r="J14" s="138">
        <v>2750</v>
      </c>
      <c r="K14" s="138"/>
      <c r="L14" s="138">
        <v>2750</v>
      </c>
      <c r="M14" s="138">
        <v>5500</v>
      </c>
      <c r="N14" s="138">
        <v>2750</v>
      </c>
      <c r="O14" s="139"/>
      <c r="P14" s="137">
        <v>5500</v>
      </c>
      <c r="Q14" s="138">
        <v>2750</v>
      </c>
      <c r="R14" s="138">
        <v>2750</v>
      </c>
      <c r="S14" s="138">
        <v>8250</v>
      </c>
      <c r="T14" s="138">
        <v>2750</v>
      </c>
      <c r="U14" s="138"/>
      <c r="V14" s="139">
        <v>2750</v>
      </c>
    </row>
    <row r="15" spans="1:24" outlineLevel="1" x14ac:dyDescent="0.25">
      <c r="B15" s="157"/>
      <c r="C15" s="119" t="s">
        <v>28</v>
      </c>
      <c r="D15" s="137"/>
      <c r="E15" s="138">
        <v>5500</v>
      </c>
      <c r="F15" s="138">
        <v>5500</v>
      </c>
      <c r="G15" s="138">
        <v>5500</v>
      </c>
      <c r="H15" s="138">
        <v>5500</v>
      </c>
      <c r="I15" s="138">
        <v>5500</v>
      </c>
      <c r="J15" s="138">
        <v>8250</v>
      </c>
      <c r="K15" s="138"/>
      <c r="L15" s="138">
        <v>11000</v>
      </c>
      <c r="M15" s="138"/>
      <c r="N15" s="138">
        <v>5500</v>
      </c>
      <c r="O15" s="139">
        <v>2750</v>
      </c>
      <c r="P15" s="137">
        <v>8250</v>
      </c>
      <c r="Q15" s="138">
        <v>2750</v>
      </c>
      <c r="R15" s="138">
        <v>8250</v>
      </c>
      <c r="S15" s="138">
        <v>8250</v>
      </c>
      <c r="T15" s="138">
        <v>8250</v>
      </c>
      <c r="U15" s="138">
        <v>5500</v>
      </c>
      <c r="V15" s="139">
        <v>2750</v>
      </c>
    </row>
    <row r="16" spans="1:24" outlineLevel="1" x14ac:dyDescent="0.25">
      <c r="B16" s="157"/>
      <c r="C16" s="119" t="s">
        <v>35</v>
      </c>
      <c r="D16" s="137"/>
      <c r="E16" s="138"/>
      <c r="F16" s="138"/>
      <c r="G16" s="138">
        <v>5500</v>
      </c>
      <c r="H16" s="138"/>
      <c r="I16" s="138">
        <v>5500</v>
      </c>
      <c r="J16" s="138"/>
      <c r="K16" s="138">
        <v>5500</v>
      </c>
      <c r="L16" s="138">
        <v>5500</v>
      </c>
      <c r="M16" s="138">
        <v>5500</v>
      </c>
      <c r="N16" s="138"/>
      <c r="O16" s="139"/>
      <c r="P16" s="137">
        <v>5500</v>
      </c>
      <c r="Q16" s="138">
        <v>5500</v>
      </c>
      <c r="R16" s="138">
        <v>5500</v>
      </c>
      <c r="S16" s="138">
        <v>5500</v>
      </c>
      <c r="T16" s="138"/>
      <c r="U16" s="138">
        <v>5500</v>
      </c>
      <c r="V16" s="139"/>
    </row>
    <row r="17" spans="2:24" s="152" customFormat="1" outlineLevel="1" x14ac:dyDescent="0.25">
      <c r="B17" s="156"/>
      <c r="C17" s="166" t="s">
        <v>25</v>
      </c>
      <c r="D17" s="163">
        <v>3308</v>
      </c>
      <c r="E17" s="154">
        <v>27500</v>
      </c>
      <c r="F17" s="154">
        <v>27500</v>
      </c>
      <c r="G17" s="154">
        <v>11000</v>
      </c>
      <c r="H17" s="154">
        <v>5500</v>
      </c>
      <c r="I17" s="154">
        <v>5500</v>
      </c>
      <c r="J17" s="154">
        <v>5500</v>
      </c>
      <c r="K17" s="154">
        <v>11000</v>
      </c>
      <c r="L17" s="154">
        <v>27500</v>
      </c>
      <c r="M17" s="154">
        <v>16500</v>
      </c>
      <c r="N17" s="154">
        <v>16500</v>
      </c>
      <c r="O17" s="158">
        <v>16500</v>
      </c>
      <c r="P17" s="163">
        <v>11000</v>
      </c>
      <c r="Q17" s="154">
        <v>5500</v>
      </c>
      <c r="R17" s="154">
        <v>16500</v>
      </c>
      <c r="S17" s="154">
        <v>11000</v>
      </c>
      <c r="T17" s="154">
        <v>5500</v>
      </c>
      <c r="U17" s="154">
        <v>11000</v>
      </c>
      <c r="V17" s="158">
        <v>5500</v>
      </c>
    </row>
    <row r="18" spans="2:24" s="152" customFormat="1" outlineLevel="1" x14ac:dyDescent="0.25">
      <c r="B18" s="156"/>
      <c r="C18" s="119" t="s">
        <v>31</v>
      </c>
      <c r="D18" s="137"/>
      <c r="E18" s="138">
        <v>7480</v>
      </c>
      <c r="F18" s="138"/>
      <c r="G18" s="138">
        <v>11220</v>
      </c>
      <c r="H18" s="138">
        <v>11220</v>
      </c>
      <c r="I18" s="138">
        <v>14960</v>
      </c>
      <c r="J18" s="138">
        <v>11220</v>
      </c>
      <c r="K18" s="138">
        <v>3740</v>
      </c>
      <c r="L18" s="138">
        <v>14960</v>
      </c>
      <c r="M18" s="138">
        <v>18700</v>
      </c>
      <c r="N18" s="138">
        <v>18700</v>
      </c>
      <c r="O18" s="139">
        <v>7480</v>
      </c>
      <c r="P18" s="137">
        <v>18700</v>
      </c>
      <c r="Q18" s="138">
        <v>14960</v>
      </c>
      <c r="R18" s="138">
        <v>11220</v>
      </c>
      <c r="S18" s="138">
        <v>14960</v>
      </c>
      <c r="T18" s="138">
        <v>11220</v>
      </c>
      <c r="U18" s="138">
        <v>3740</v>
      </c>
      <c r="V18" s="139"/>
      <c r="W18" s="150"/>
      <c r="X18" s="150"/>
    </row>
    <row r="19" spans="2:24" s="152" customFormat="1" outlineLevel="1" x14ac:dyDescent="0.25">
      <c r="B19" s="156"/>
      <c r="C19" s="166" t="s">
        <v>23</v>
      </c>
      <c r="D19" s="163"/>
      <c r="E19" s="154"/>
      <c r="F19" s="154"/>
      <c r="G19" s="154">
        <v>27500</v>
      </c>
      <c r="H19" s="154">
        <v>22000</v>
      </c>
      <c r="I19" s="154">
        <v>22000</v>
      </c>
      <c r="J19" s="154">
        <v>33000</v>
      </c>
      <c r="K19" s="154">
        <v>5500</v>
      </c>
      <c r="L19" s="154">
        <v>11000</v>
      </c>
      <c r="M19" s="154">
        <v>22000</v>
      </c>
      <c r="N19" s="154">
        <v>22000</v>
      </c>
      <c r="O19" s="158">
        <v>5500</v>
      </c>
      <c r="P19" s="163">
        <v>16500</v>
      </c>
      <c r="Q19" s="154">
        <v>11000</v>
      </c>
      <c r="R19" s="154">
        <v>16500</v>
      </c>
      <c r="S19" s="154">
        <v>22000</v>
      </c>
      <c r="T19" s="154">
        <v>5500</v>
      </c>
      <c r="U19" s="154">
        <v>11000</v>
      </c>
      <c r="V19" s="158">
        <v>16500</v>
      </c>
    </row>
    <row r="20" spans="2:24" outlineLevel="1" x14ac:dyDescent="0.25">
      <c r="B20" s="157"/>
      <c r="C20" s="119" t="s">
        <v>236</v>
      </c>
      <c r="D20" s="137"/>
      <c r="E20" s="138">
        <v>580</v>
      </c>
      <c r="F20" s="138"/>
      <c r="G20" s="138"/>
      <c r="H20" s="138"/>
      <c r="I20" s="138"/>
      <c r="J20" s="138"/>
      <c r="K20" s="138"/>
      <c r="L20" s="138"/>
      <c r="M20" s="138"/>
      <c r="N20" s="138"/>
      <c r="O20" s="139"/>
      <c r="P20" s="137"/>
      <c r="Q20" s="138"/>
      <c r="R20" s="138"/>
      <c r="S20" s="138"/>
      <c r="T20" s="138"/>
      <c r="U20" s="138"/>
      <c r="V20" s="139"/>
    </row>
    <row r="21" spans="2:24" outlineLevel="1" x14ac:dyDescent="0.25">
      <c r="B21" s="157"/>
      <c r="C21" s="119" t="s">
        <v>21</v>
      </c>
      <c r="D21" s="137"/>
      <c r="E21" s="138"/>
      <c r="F21" s="138">
        <v>1250</v>
      </c>
      <c r="G21" s="138"/>
      <c r="H21" s="138"/>
      <c r="I21" s="138"/>
      <c r="J21" s="138"/>
      <c r="K21" s="138"/>
      <c r="L21" s="138"/>
      <c r="M21" s="138"/>
      <c r="N21" s="138"/>
      <c r="O21" s="139"/>
      <c r="P21" s="137"/>
      <c r="Q21" s="138">
        <v>1250</v>
      </c>
      <c r="R21" s="138"/>
      <c r="S21" s="138"/>
      <c r="T21" s="138"/>
      <c r="U21" s="138"/>
      <c r="V21" s="139"/>
    </row>
    <row r="22" spans="2:24" s="151" customFormat="1" outlineLevel="1" x14ac:dyDescent="0.25">
      <c r="B22" s="159" t="s">
        <v>237</v>
      </c>
      <c r="C22" s="153" t="s">
        <v>500</v>
      </c>
      <c r="D22" s="164">
        <f>SUM(D8:D21)</f>
        <v>3308</v>
      </c>
      <c r="E22" s="155">
        <f t="shared" ref="E22:V22" si="0">SUM(E8:E21)</f>
        <v>71630</v>
      </c>
      <c r="F22" s="155">
        <f t="shared" si="0"/>
        <v>58800</v>
      </c>
      <c r="G22" s="155">
        <f t="shared" si="0"/>
        <v>96270</v>
      </c>
      <c r="H22" s="155">
        <f t="shared" si="0"/>
        <v>77120</v>
      </c>
      <c r="I22" s="155">
        <f t="shared" si="0"/>
        <v>86160</v>
      </c>
      <c r="J22" s="155">
        <f t="shared" si="0"/>
        <v>110020</v>
      </c>
      <c r="K22" s="155">
        <f t="shared" si="0"/>
        <v>31140</v>
      </c>
      <c r="L22" s="155">
        <f t="shared" si="0"/>
        <v>109060</v>
      </c>
      <c r="M22" s="155">
        <f t="shared" si="0"/>
        <v>95400</v>
      </c>
      <c r="N22" s="155">
        <f t="shared" si="0"/>
        <v>90000</v>
      </c>
      <c r="O22" s="160">
        <f t="shared" si="0"/>
        <v>65030</v>
      </c>
      <c r="P22" s="164">
        <f t="shared" si="0"/>
        <v>81650</v>
      </c>
      <c r="Q22" s="155">
        <f t="shared" si="0"/>
        <v>79160</v>
      </c>
      <c r="R22" s="155">
        <f t="shared" si="0"/>
        <v>87920</v>
      </c>
      <c r="S22" s="155">
        <f t="shared" si="0"/>
        <v>105510</v>
      </c>
      <c r="T22" s="155">
        <f t="shared" si="0"/>
        <v>55120</v>
      </c>
      <c r="U22" s="155">
        <f t="shared" si="0"/>
        <v>50490</v>
      </c>
      <c r="V22" s="160">
        <f t="shared" si="0"/>
        <v>38400</v>
      </c>
    </row>
    <row r="23" spans="2:24" x14ac:dyDescent="0.25">
      <c r="B23" s="157" t="s">
        <v>238</v>
      </c>
      <c r="C23" s="119" t="s">
        <v>82</v>
      </c>
      <c r="D23" s="137"/>
      <c r="E23" s="138"/>
      <c r="F23" s="138"/>
      <c r="G23" s="138"/>
      <c r="H23" s="138"/>
      <c r="I23" s="138"/>
      <c r="J23" s="138"/>
      <c r="K23" s="138"/>
      <c r="L23" s="138"/>
      <c r="M23" s="138">
        <v>5500</v>
      </c>
      <c r="N23" s="138"/>
      <c r="O23" s="139"/>
      <c r="P23" s="137">
        <v>5500</v>
      </c>
      <c r="Q23" s="138"/>
      <c r="R23" s="138"/>
      <c r="S23" s="138"/>
      <c r="T23" s="138"/>
      <c r="U23" s="138"/>
      <c r="V23" s="139"/>
    </row>
    <row r="24" spans="2:24" x14ac:dyDescent="0.25">
      <c r="B24" s="157"/>
      <c r="C24" s="119" t="s">
        <v>17</v>
      </c>
      <c r="D24" s="137"/>
      <c r="E24" s="138">
        <v>2124</v>
      </c>
      <c r="F24" s="138"/>
      <c r="G24" s="138"/>
      <c r="H24" s="138"/>
      <c r="I24" s="138"/>
      <c r="J24" s="138"/>
      <c r="K24" s="138"/>
      <c r="L24" s="138"/>
      <c r="M24" s="138"/>
      <c r="N24" s="138"/>
      <c r="O24" s="139"/>
      <c r="P24" s="137"/>
      <c r="Q24" s="138"/>
      <c r="R24" s="138"/>
      <c r="S24" s="138"/>
      <c r="T24" s="138"/>
      <c r="U24" s="138"/>
      <c r="V24" s="139"/>
    </row>
    <row r="25" spans="2:24" x14ac:dyDescent="0.25">
      <c r="B25" s="157"/>
      <c r="C25" s="119" t="s">
        <v>117</v>
      </c>
      <c r="D25" s="137"/>
      <c r="E25" s="138"/>
      <c r="F25" s="138"/>
      <c r="G25" s="138"/>
      <c r="H25" s="138">
        <v>5500</v>
      </c>
      <c r="I25" s="138">
        <v>10000</v>
      </c>
      <c r="J25" s="138">
        <v>5000</v>
      </c>
      <c r="K25" s="138"/>
      <c r="L25" s="138">
        <v>1736</v>
      </c>
      <c r="M25" s="138">
        <v>5952</v>
      </c>
      <c r="N25" s="138">
        <v>7484</v>
      </c>
      <c r="O25" s="139"/>
      <c r="P25" s="137">
        <v>5500</v>
      </c>
      <c r="Q25" s="138"/>
      <c r="R25" s="138">
        <v>5500</v>
      </c>
      <c r="S25" s="138">
        <v>5500</v>
      </c>
      <c r="T25" s="138"/>
      <c r="U25" s="138">
        <v>5500</v>
      </c>
      <c r="V25" s="139"/>
    </row>
    <row r="26" spans="2:24" x14ac:dyDescent="0.25">
      <c r="B26" s="157"/>
      <c r="C26" s="119" t="s">
        <v>118</v>
      </c>
      <c r="D26" s="137"/>
      <c r="E26" s="138"/>
      <c r="F26" s="138">
        <v>2750</v>
      </c>
      <c r="G26" s="138">
        <v>2750</v>
      </c>
      <c r="H26" s="138"/>
      <c r="I26" s="138">
        <v>2750</v>
      </c>
      <c r="J26" s="138"/>
      <c r="K26" s="138"/>
      <c r="L26" s="138">
        <v>2750</v>
      </c>
      <c r="M26" s="138">
        <v>2750</v>
      </c>
      <c r="N26" s="138"/>
      <c r="O26" s="139">
        <v>2750</v>
      </c>
      <c r="P26" s="137"/>
      <c r="Q26" s="138">
        <v>2750</v>
      </c>
      <c r="R26" s="138"/>
      <c r="S26" s="138">
        <v>2750</v>
      </c>
      <c r="T26" s="138"/>
      <c r="U26" s="138">
        <v>2750</v>
      </c>
      <c r="V26" s="139"/>
    </row>
    <row r="27" spans="2:24" x14ac:dyDescent="0.25">
      <c r="B27" s="157"/>
      <c r="C27" s="119" t="s">
        <v>15</v>
      </c>
      <c r="D27" s="137"/>
      <c r="E27" s="138">
        <v>2960</v>
      </c>
      <c r="F27" s="138"/>
      <c r="G27" s="138">
        <v>2960</v>
      </c>
      <c r="H27" s="138">
        <v>5920</v>
      </c>
      <c r="I27" s="138">
        <v>2960</v>
      </c>
      <c r="J27" s="138"/>
      <c r="K27" s="138"/>
      <c r="L27" s="138">
        <v>8880</v>
      </c>
      <c r="M27" s="138">
        <v>5920</v>
      </c>
      <c r="N27" s="138">
        <v>5920</v>
      </c>
      <c r="O27" s="139">
        <v>2960</v>
      </c>
      <c r="P27" s="137">
        <v>5920</v>
      </c>
      <c r="Q27" s="138">
        <v>5920</v>
      </c>
      <c r="R27" s="138">
        <v>2960</v>
      </c>
      <c r="S27" s="138">
        <v>11840</v>
      </c>
      <c r="T27" s="138"/>
      <c r="U27" s="138">
        <v>2960</v>
      </c>
      <c r="V27" s="139"/>
    </row>
    <row r="28" spans="2:24" x14ac:dyDescent="0.25">
      <c r="B28" s="157"/>
      <c r="C28" s="119" t="s">
        <v>14</v>
      </c>
      <c r="D28" s="137"/>
      <c r="E28" s="138"/>
      <c r="F28" s="138"/>
      <c r="G28" s="138"/>
      <c r="H28" s="138"/>
      <c r="I28" s="138"/>
      <c r="J28" s="138"/>
      <c r="K28" s="138"/>
      <c r="L28" s="138"/>
      <c r="M28" s="138">
        <v>4816</v>
      </c>
      <c r="N28" s="138"/>
      <c r="O28" s="139"/>
      <c r="P28" s="137"/>
      <c r="Q28" s="138"/>
      <c r="R28" s="138"/>
      <c r="S28" s="138"/>
      <c r="T28" s="138"/>
      <c r="U28" s="138"/>
      <c r="V28" s="139"/>
    </row>
    <row r="29" spans="2:24" x14ac:dyDescent="0.25">
      <c r="B29" s="157"/>
      <c r="C29" s="119" t="s">
        <v>12</v>
      </c>
      <c r="D29" s="137"/>
      <c r="E29" s="138"/>
      <c r="F29" s="138"/>
      <c r="G29" s="138"/>
      <c r="H29" s="138"/>
      <c r="I29" s="138"/>
      <c r="J29" s="138"/>
      <c r="K29" s="138"/>
      <c r="L29" s="138"/>
      <c r="M29" s="138">
        <v>2750</v>
      </c>
      <c r="N29" s="138"/>
      <c r="O29" s="139"/>
      <c r="P29" s="137"/>
      <c r="Q29" s="138"/>
      <c r="R29" s="138"/>
      <c r="S29" s="138"/>
      <c r="T29" s="138"/>
      <c r="U29" s="138"/>
      <c r="V29" s="139"/>
    </row>
    <row r="30" spans="2:24" x14ac:dyDescent="0.25">
      <c r="B30" s="157"/>
      <c r="C30" s="119" t="s">
        <v>295</v>
      </c>
      <c r="D30" s="137"/>
      <c r="E30" s="138"/>
      <c r="F30" s="138">
        <v>3647</v>
      </c>
      <c r="G30" s="138"/>
      <c r="H30" s="138"/>
      <c r="I30" s="138">
        <v>3647</v>
      </c>
      <c r="J30" s="138"/>
      <c r="K30" s="138"/>
      <c r="L30" s="138">
        <v>3126</v>
      </c>
      <c r="M30" s="138"/>
      <c r="N30" s="138"/>
      <c r="O30" s="139">
        <v>3126</v>
      </c>
      <c r="P30" s="137"/>
      <c r="Q30" s="138"/>
      <c r="R30" s="138"/>
      <c r="S30" s="138"/>
      <c r="T30" s="138"/>
      <c r="U30" s="138"/>
      <c r="V30" s="139"/>
    </row>
    <row r="31" spans="2:24" x14ac:dyDescent="0.25">
      <c r="B31" s="157"/>
      <c r="C31" s="119" t="s">
        <v>248</v>
      </c>
      <c r="D31" s="137"/>
      <c r="E31" s="138"/>
      <c r="F31" s="138"/>
      <c r="G31" s="138"/>
      <c r="H31" s="138"/>
      <c r="I31" s="138"/>
      <c r="J31" s="138"/>
      <c r="K31" s="138"/>
      <c r="L31" s="138"/>
      <c r="M31" s="138"/>
      <c r="N31" s="138">
        <v>4000</v>
      </c>
      <c r="O31" s="139"/>
      <c r="P31" s="137">
        <v>4000</v>
      </c>
      <c r="Q31" s="138"/>
      <c r="R31" s="138"/>
      <c r="S31" s="138"/>
      <c r="T31" s="138">
        <v>4000</v>
      </c>
      <c r="U31" s="138"/>
      <c r="V31" s="139"/>
    </row>
    <row r="32" spans="2:24" x14ac:dyDescent="0.25">
      <c r="B32" s="157"/>
      <c r="C32" s="119" t="s">
        <v>119</v>
      </c>
      <c r="D32" s="137"/>
      <c r="E32" s="138">
        <v>5500</v>
      </c>
      <c r="F32" s="138"/>
      <c r="G32" s="138"/>
      <c r="H32" s="138">
        <v>5500</v>
      </c>
      <c r="I32" s="138"/>
      <c r="J32" s="138">
        <v>11000</v>
      </c>
      <c r="K32" s="138"/>
      <c r="L32" s="138"/>
      <c r="M32" s="138">
        <v>5500</v>
      </c>
      <c r="N32" s="138"/>
      <c r="O32" s="139"/>
      <c r="P32" s="137">
        <v>5500</v>
      </c>
      <c r="Q32" s="138"/>
      <c r="R32" s="138"/>
      <c r="S32" s="138"/>
      <c r="T32" s="138"/>
      <c r="U32" s="138"/>
      <c r="V32" s="139"/>
    </row>
    <row r="33" spans="2:22" x14ac:dyDescent="0.25">
      <c r="B33" s="157"/>
      <c r="C33" s="119" t="s">
        <v>72</v>
      </c>
      <c r="D33" s="137"/>
      <c r="E33" s="138"/>
      <c r="F33" s="138"/>
      <c r="G33" s="138"/>
      <c r="H33" s="138"/>
      <c r="I33" s="138"/>
      <c r="J33" s="138"/>
      <c r="K33" s="138"/>
      <c r="L33" s="138"/>
      <c r="M33" s="138">
        <v>5500</v>
      </c>
      <c r="N33" s="138"/>
      <c r="O33" s="139"/>
      <c r="P33" s="137"/>
      <c r="Q33" s="138"/>
      <c r="R33" s="138"/>
      <c r="S33" s="138"/>
      <c r="T33" s="138">
        <v>5500</v>
      </c>
      <c r="U33" s="138"/>
      <c r="V33" s="139"/>
    </row>
    <row r="34" spans="2:22" x14ac:dyDescent="0.25">
      <c r="B34" s="157"/>
      <c r="C34" s="119" t="s">
        <v>120</v>
      </c>
      <c r="D34" s="137"/>
      <c r="E34" s="138"/>
      <c r="F34" s="138">
        <v>560</v>
      </c>
      <c r="G34" s="138"/>
      <c r="H34" s="138"/>
      <c r="I34" s="138"/>
      <c r="J34" s="138"/>
      <c r="K34" s="138">
        <v>2750</v>
      </c>
      <c r="L34" s="138"/>
      <c r="M34" s="138">
        <v>2750</v>
      </c>
      <c r="N34" s="138"/>
      <c r="O34" s="139"/>
      <c r="P34" s="137"/>
      <c r="Q34" s="138"/>
      <c r="R34" s="138"/>
      <c r="S34" s="138"/>
      <c r="T34" s="138"/>
      <c r="U34" s="138"/>
      <c r="V34" s="139"/>
    </row>
    <row r="35" spans="2:22" x14ac:dyDescent="0.25">
      <c r="B35" s="157"/>
      <c r="C35" s="119" t="s">
        <v>121</v>
      </c>
      <c r="D35" s="137"/>
      <c r="E35" s="138"/>
      <c r="F35" s="138"/>
      <c r="G35" s="138"/>
      <c r="H35" s="138"/>
      <c r="I35" s="138"/>
      <c r="J35" s="138"/>
      <c r="K35" s="138"/>
      <c r="L35" s="138"/>
      <c r="M35" s="138"/>
      <c r="N35" s="138">
        <v>2750</v>
      </c>
      <c r="O35" s="139"/>
      <c r="P35" s="137"/>
      <c r="Q35" s="138">
        <v>2750</v>
      </c>
      <c r="R35" s="138"/>
      <c r="S35" s="138"/>
      <c r="T35" s="138"/>
      <c r="U35" s="138"/>
      <c r="V35" s="139"/>
    </row>
    <row r="36" spans="2:22" s="151" customFormat="1" x14ac:dyDescent="0.25">
      <c r="B36" s="157"/>
      <c r="C36" s="119" t="s">
        <v>483</v>
      </c>
      <c r="D36" s="137"/>
      <c r="E36" s="138"/>
      <c r="F36" s="138"/>
      <c r="G36" s="138"/>
      <c r="H36" s="138"/>
      <c r="I36" s="138">
        <v>560</v>
      </c>
      <c r="J36" s="138"/>
      <c r="K36" s="138"/>
      <c r="L36" s="138">
        <v>5500</v>
      </c>
      <c r="M36" s="138"/>
      <c r="N36" s="138">
        <v>5500</v>
      </c>
      <c r="O36" s="139">
        <v>2750</v>
      </c>
      <c r="P36" s="137"/>
      <c r="Q36" s="138"/>
      <c r="R36" s="138"/>
      <c r="S36" s="138"/>
      <c r="T36" s="138"/>
      <c r="U36" s="138"/>
      <c r="V36" s="139"/>
    </row>
    <row r="37" spans="2:22" s="151" customFormat="1" x14ac:dyDescent="0.25">
      <c r="B37" s="157"/>
      <c r="C37" s="119" t="s">
        <v>484</v>
      </c>
      <c r="D37" s="137"/>
      <c r="E37" s="138"/>
      <c r="F37" s="138"/>
      <c r="G37" s="138"/>
      <c r="H37" s="138"/>
      <c r="I37" s="138"/>
      <c r="J37" s="138"/>
      <c r="K37" s="138"/>
      <c r="L37" s="138"/>
      <c r="M37" s="138"/>
      <c r="N37" s="138">
        <v>19250</v>
      </c>
      <c r="O37" s="139"/>
      <c r="P37" s="137">
        <v>16500</v>
      </c>
      <c r="Q37" s="138"/>
      <c r="R37" s="138"/>
      <c r="S37" s="138"/>
      <c r="T37" s="138"/>
      <c r="U37" s="138"/>
      <c r="V37" s="139"/>
    </row>
    <row r="38" spans="2:22" x14ac:dyDescent="0.25">
      <c r="B38" s="159" t="s">
        <v>237</v>
      </c>
      <c r="C38" s="153" t="s">
        <v>500</v>
      </c>
      <c r="D38" s="164">
        <f>SUM(D23:D37)</f>
        <v>0</v>
      </c>
      <c r="E38" s="155">
        <f t="shared" ref="E38:V38" si="1">SUM(E23:E37)</f>
        <v>10584</v>
      </c>
      <c r="F38" s="155">
        <f t="shared" si="1"/>
        <v>6957</v>
      </c>
      <c r="G38" s="155">
        <f t="shared" si="1"/>
        <v>5710</v>
      </c>
      <c r="H38" s="155">
        <f t="shared" si="1"/>
        <v>16920</v>
      </c>
      <c r="I38" s="155">
        <f t="shared" si="1"/>
        <v>19917</v>
      </c>
      <c r="J38" s="155">
        <f t="shared" si="1"/>
        <v>16000</v>
      </c>
      <c r="K38" s="155">
        <f t="shared" si="1"/>
        <v>2750</v>
      </c>
      <c r="L38" s="155">
        <f t="shared" si="1"/>
        <v>21992</v>
      </c>
      <c r="M38" s="155">
        <f t="shared" si="1"/>
        <v>41438</v>
      </c>
      <c r="N38" s="155">
        <f t="shared" si="1"/>
        <v>44904</v>
      </c>
      <c r="O38" s="160">
        <f t="shared" si="1"/>
        <v>11586</v>
      </c>
      <c r="P38" s="164">
        <f t="shared" si="1"/>
        <v>42920</v>
      </c>
      <c r="Q38" s="155">
        <f t="shared" si="1"/>
        <v>11420</v>
      </c>
      <c r="R38" s="155">
        <f t="shared" si="1"/>
        <v>8460</v>
      </c>
      <c r="S38" s="155">
        <f t="shared" si="1"/>
        <v>20090</v>
      </c>
      <c r="T38" s="155">
        <f t="shared" si="1"/>
        <v>9500</v>
      </c>
      <c r="U38" s="155">
        <f t="shared" si="1"/>
        <v>11210</v>
      </c>
      <c r="V38" s="160">
        <f t="shared" si="1"/>
        <v>0</v>
      </c>
    </row>
    <row r="39" spans="2:22" ht="15.75" thickBot="1" x14ac:dyDescent="0.3">
      <c r="B39" s="161" t="s">
        <v>501</v>
      </c>
      <c r="C39" s="162"/>
      <c r="D39" s="143">
        <f>SUM(D22,D38)</f>
        <v>3308</v>
      </c>
      <c r="E39" s="144">
        <f t="shared" ref="E39:V39" si="2">SUM(E22,E38)</f>
        <v>82214</v>
      </c>
      <c r="F39" s="144">
        <f t="shared" si="2"/>
        <v>65757</v>
      </c>
      <c r="G39" s="144">
        <f t="shared" si="2"/>
        <v>101980</v>
      </c>
      <c r="H39" s="144">
        <f t="shared" si="2"/>
        <v>94040</v>
      </c>
      <c r="I39" s="144">
        <f t="shared" si="2"/>
        <v>106077</v>
      </c>
      <c r="J39" s="144">
        <f t="shared" si="2"/>
        <v>126020</v>
      </c>
      <c r="K39" s="144">
        <f t="shared" si="2"/>
        <v>33890</v>
      </c>
      <c r="L39" s="144">
        <f t="shared" si="2"/>
        <v>131052</v>
      </c>
      <c r="M39" s="144">
        <f t="shared" si="2"/>
        <v>136838</v>
      </c>
      <c r="N39" s="144">
        <f t="shared" si="2"/>
        <v>134904</v>
      </c>
      <c r="O39" s="145">
        <f t="shared" si="2"/>
        <v>76616</v>
      </c>
      <c r="P39" s="143">
        <f t="shared" si="2"/>
        <v>124570</v>
      </c>
      <c r="Q39" s="144">
        <f t="shared" si="2"/>
        <v>90580</v>
      </c>
      <c r="R39" s="144">
        <f t="shared" si="2"/>
        <v>96380</v>
      </c>
      <c r="S39" s="144">
        <f t="shared" si="2"/>
        <v>125600</v>
      </c>
      <c r="T39" s="144">
        <f t="shared" si="2"/>
        <v>64620</v>
      </c>
      <c r="U39" s="144">
        <f t="shared" si="2"/>
        <v>61700</v>
      </c>
      <c r="V39" s="145">
        <f t="shared" si="2"/>
        <v>38400</v>
      </c>
    </row>
  </sheetData>
  <pageMargins left="0.25" right="0.25" top="0.75" bottom="0.75" header="0.3" footer="0.3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K157"/>
  <sheetViews>
    <sheetView workbookViewId="0">
      <selection activeCell="D26" sqref="D26"/>
    </sheetView>
  </sheetViews>
  <sheetFormatPr baseColWidth="10" defaultRowHeight="15" x14ac:dyDescent="0.25"/>
  <cols>
    <col min="1" max="1" width="11.42578125" style="130"/>
    <col min="2" max="2" width="11" style="130" customWidth="1"/>
    <col min="3" max="3" width="11.42578125" style="130"/>
    <col min="4" max="4" width="14.7109375" style="130" bestFit="1" customWidth="1"/>
    <col min="5" max="5" width="17" style="130" bestFit="1" customWidth="1"/>
    <col min="6" max="6" width="32.28515625" style="130" bestFit="1" customWidth="1"/>
    <col min="7" max="8" width="11.42578125" style="130"/>
    <col min="9" max="9" width="12.85546875" style="130" bestFit="1" customWidth="1"/>
    <col min="10" max="16384" width="11.42578125" style="130"/>
  </cols>
  <sheetData>
    <row r="1" spans="1:11" x14ac:dyDescent="0.25">
      <c r="A1" s="13">
        <v>43502</v>
      </c>
    </row>
    <row r="3" spans="1:11" ht="38.25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3" t="s">
        <v>7</v>
      </c>
      <c r="I3" s="5" t="s">
        <v>8</v>
      </c>
      <c r="J3" s="6" t="s">
        <v>9</v>
      </c>
      <c r="K3" s="6" t="s">
        <v>10</v>
      </c>
    </row>
    <row r="4" spans="1:11" x14ac:dyDescent="0.25">
      <c r="A4" s="7" t="s">
        <v>43</v>
      </c>
      <c r="B4" s="7" t="s">
        <v>11</v>
      </c>
      <c r="C4" s="7" t="s">
        <v>130</v>
      </c>
      <c r="D4" s="7">
        <v>2</v>
      </c>
      <c r="E4" s="7" t="s">
        <v>119</v>
      </c>
      <c r="F4" s="7" t="s">
        <v>133</v>
      </c>
      <c r="G4" s="7">
        <v>5500</v>
      </c>
      <c r="H4" s="9" t="s">
        <v>182</v>
      </c>
      <c r="I4" s="10">
        <v>43510</v>
      </c>
      <c r="J4" s="10" t="s">
        <v>142</v>
      </c>
      <c r="K4" s="11">
        <v>2019</v>
      </c>
    </row>
    <row r="5" spans="1:11" x14ac:dyDescent="0.25">
      <c r="A5" s="7" t="s">
        <v>43</v>
      </c>
      <c r="B5" s="7" t="s">
        <v>11</v>
      </c>
      <c r="C5" s="7" t="s">
        <v>132</v>
      </c>
      <c r="D5" s="7">
        <v>2</v>
      </c>
      <c r="E5" s="7" t="s">
        <v>119</v>
      </c>
      <c r="F5" s="7" t="s">
        <v>133</v>
      </c>
      <c r="G5" s="7">
        <v>5500</v>
      </c>
      <c r="H5" s="9" t="s">
        <v>184</v>
      </c>
      <c r="I5" s="10">
        <v>43608</v>
      </c>
      <c r="J5" s="10" t="s">
        <v>225</v>
      </c>
      <c r="K5" s="11">
        <v>2019</v>
      </c>
    </row>
    <row r="6" spans="1:11" x14ac:dyDescent="0.25">
      <c r="A6" s="7" t="s">
        <v>43</v>
      </c>
      <c r="B6" s="7" t="s">
        <v>11</v>
      </c>
      <c r="C6" s="7" t="s">
        <v>185</v>
      </c>
      <c r="D6" s="7">
        <v>4</v>
      </c>
      <c r="E6" s="7" t="s">
        <v>17</v>
      </c>
      <c r="F6" s="7" t="s">
        <v>18</v>
      </c>
      <c r="G6" s="7">
        <v>2124</v>
      </c>
      <c r="H6" s="9" t="s">
        <v>13</v>
      </c>
      <c r="I6" s="10">
        <v>43510</v>
      </c>
      <c r="J6" s="10" t="s">
        <v>142</v>
      </c>
      <c r="K6" s="11">
        <v>2019</v>
      </c>
    </row>
    <row r="7" spans="1:11" x14ac:dyDescent="0.25">
      <c r="A7" s="7" t="s">
        <v>43</v>
      </c>
      <c r="B7" s="7" t="s">
        <v>11</v>
      </c>
      <c r="C7" s="7" t="s">
        <v>186</v>
      </c>
      <c r="D7" s="7">
        <v>1</v>
      </c>
      <c r="E7" s="7" t="s">
        <v>118</v>
      </c>
      <c r="F7" s="7" t="s">
        <v>134</v>
      </c>
      <c r="G7" s="7">
        <v>2750</v>
      </c>
      <c r="H7" s="9" t="s">
        <v>250</v>
      </c>
      <c r="I7" s="10">
        <v>43552</v>
      </c>
      <c r="J7" s="10" t="s">
        <v>136</v>
      </c>
      <c r="K7" s="11">
        <v>2019</v>
      </c>
    </row>
    <row r="8" spans="1:11" x14ac:dyDescent="0.25">
      <c r="A8" s="7" t="s">
        <v>43</v>
      </c>
      <c r="B8" s="7" t="s">
        <v>11</v>
      </c>
      <c r="C8" s="7" t="s">
        <v>249</v>
      </c>
      <c r="D8" s="7">
        <v>1</v>
      </c>
      <c r="E8" s="7" t="s">
        <v>15</v>
      </c>
      <c r="F8" s="7" t="s">
        <v>16</v>
      </c>
      <c r="G8" s="7">
        <v>2960</v>
      </c>
      <c r="H8" s="9" t="s">
        <v>361</v>
      </c>
      <c r="I8" s="10">
        <v>43510</v>
      </c>
      <c r="J8" s="10" t="s">
        <v>142</v>
      </c>
      <c r="K8" s="11">
        <v>2019</v>
      </c>
    </row>
    <row r="9" spans="1:11" x14ac:dyDescent="0.25">
      <c r="A9" s="7" t="s">
        <v>43</v>
      </c>
      <c r="B9" s="7" t="s">
        <v>11</v>
      </c>
      <c r="C9" s="7" t="s">
        <v>362</v>
      </c>
      <c r="D9" s="7">
        <v>1</v>
      </c>
      <c r="E9" s="7" t="s">
        <v>118</v>
      </c>
      <c r="F9" s="7" t="s">
        <v>134</v>
      </c>
      <c r="G9" s="7">
        <v>2750</v>
      </c>
      <c r="H9" s="9" t="s">
        <v>13</v>
      </c>
      <c r="I9" s="10">
        <v>43573</v>
      </c>
      <c r="J9" s="10" t="s">
        <v>224</v>
      </c>
      <c r="K9" s="11">
        <v>2019</v>
      </c>
    </row>
    <row r="10" spans="1:11" x14ac:dyDescent="0.25">
      <c r="A10" s="7" t="s">
        <v>43</v>
      </c>
      <c r="B10" s="7" t="s">
        <v>11</v>
      </c>
      <c r="C10" s="7" t="s">
        <v>363</v>
      </c>
      <c r="D10" s="7">
        <v>1</v>
      </c>
      <c r="E10" s="7" t="s">
        <v>15</v>
      </c>
      <c r="F10" s="7" t="s">
        <v>16</v>
      </c>
      <c r="G10" s="7">
        <v>2960</v>
      </c>
      <c r="H10" s="9" t="s">
        <v>448</v>
      </c>
      <c r="I10" s="10">
        <v>43566</v>
      </c>
      <c r="J10" s="10" t="s">
        <v>224</v>
      </c>
      <c r="K10" s="11">
        <v>2019</v>
      </c>
    </row>
    <row r="11" spans="1:11" x14ac:dyDescent="0.25">
      <c r="A11" s="7" t="s">
        <v>43</v>
      </c>
      <c r="B11" s="7" t="s">
        <v>11</v>
      </c>
      <c r="C11" s="7" t="s">
        <v>364</v>
      </c>
      <c r="D11" s="7">
        <v>1</v>
      </c>
      <c r="E11" s="7" t="s">
        <v>15</v>
      </c>
      <c r="F11" s="7" t="s">
        <v>16</v>
      </c>
      <c r="G11" s="7">
        <v>2960</v>
      </c>
      <c r="H11" s="9" t="s">
        <v>465</v>
      </c>
      <c r="I11" s="10">
        <v>43727</v>
      </c>
      <c r="J11" s="10" t="s">
        <v>344</v>
      </c>
      <c r="K11" s="11">
        <v>2019</v>
      </c>
    </row>
    <row r="12" spans="1:11" x14ac:dyDescent="0.25">
      <c r="A12" s="7" t="s">
        <v>43</v>
      </c>
      <c r="B12" s="7" t="s">
        <v>11</v>
      </c>
      <c r="C12" s="7" t="s">
        <v>366</v>
      </c>
      <c r="D12" s="7">
        <v>1</v>
      </c>
      <c r="E12" s="7" t="s">
        <v>15</v>
      </c>
      <c r="F12" s="7" t="s">
        <v>16</v>
      </c>
      <c r="G12" s="7">
        <v>2960</v>
      </c>
      <c r="H12" s="9" t="s">
        <v>459</v>
      </c>
      <c r="I12" s="10">
        <v>43636</v>
      </c>
      <c r="J12" s="10" t="s">
        <v>288</v>
      </c>
      <c r="K12" s="11">
        <v>2019</v>
      </c>
    </row>
    <row r="13" spans="1:11" x14ac:dyDescent="0.25">
      <c r="A13" s="7" t="s">
        <v>43</v>
      </c>
      <c r="B13" s="7" t="s">
        <v>11</v>
      </c>
      <c r="C13" s="7" t="s">
        <v>367</v>
      </c>
      <c r="D13" s="7">
        <v>1</v>
      </c>
      <c r="E13" s="7" t="s">
        <v>15</v>
      </c>
      <c r="F13" s="7" t="s">
        <v>16</v>
      </c>
      <c r="G13" s="7">
        <v>5920</v>
      </c>
      <c r="H13" s="9" t="s">
        <v>452</v>
      </c>
      <c r="I13" s="10">
        <v>43601</v>
      </c>
      <c r="J13" s="10" t="s">
        <v>225</v>
      </c>
      <c r="K13" s="11">
        <v>2019</v>
      </c>
    </row>
    <row r="14" spans="1:11" x14ac:dyDescent="0.25">
      <c r="A14" s="7" t="s">
        <v>43</v>
      </c>
      <c r="B14" s="7" t="s">
        <v>11</v>
      </c>
      <c r="C14" s="7" t="s">
        <v>368</v>
      </c>
      <c r="D14" s="7">
        <v>1</v>
      </c>
      <c r="E14" s="7" t="s">
        <v>15</v>
      </c>
      <c r="F14" s="7" t="s">
        <v>16</v>
      </c>
      <c r="G14" s="7">
        <v>2960</v>
      </c>
      <c r="H14" s="9" t="s">
        <v>464</v>
      </c>
      <c r="I14" s="10">
        <v>43720</v>
      </c>
      <c r="J14" s="10" t="s">
        <v>344</v>
      </c>
      <c r="K14" s="11">
        <v>2019</v>
      </c>
    </row>
    <row r="15" spans="1:11" x14ac:dyDescent="0.25">
      <c r="A15" s="7" t="s">
        <v>43</v>
      </c>
      <c r="B15" s="7" t="s">
        <v>11</v>
      </c>
      <c r="C15" s="7" t="s">
        <v>369</v>
      </c>
      <c r="D15" s="7">
        <v>1</v>
      </c>
      <c r="E15" s="7" t="s">
        <v>295</v>
      </c>
      <c r="F15" s="7" t="s">
        <v>370</v>
      </c>
      <c r="G15" s="7">
        <v>3647</v>
      </c>
      <c r="H15" s="9" t="s">
        <v>371</v>
      </c>
      <c r="I15" s="10">
        <v>43552</v>
      </c>
      <c r="J15" s="10" t="s">
        <v>136</v>
      </c>
      <c r="K15" s="11">
        <v>2019</v>
      </c>
    </row>
    <row r="16" spans="1:11" x14ac:dyDescent="0.25">
      <c r="A16" s="7" t="s">
        <v>43</v>
      </c>
      <c r="B16" s="7" t="s">
        <v>11</v>
      </c>
      <c r="C16" s="7" t="s">
        <v>372</v>
      </c>
      <c r="D16" s="7">
        <v>1</v>
      </c>
      <c r="E16" s="7" t="s">
        <v>295</v>
      </c>
      <c r="F16" s="7" t="s">
        <v>370</v>
      </c>
      <c r="G16" s="7">
        <v>3647</v>
      </c>
      <c r="H16" s="9" t="s">
        <v>373</v>
      </c>
      <c r="I16" s="10">
        <v>43622</v>
      </c>
      <c r="J16" s="10" t="s">
        <v>288</v>
      </c>
      <c r="K16" s="11">
        <v>2019</v>
      </c>
    </row>
    <row r="17" spans="1:11" x14ac:dyDescent="0.25">
      <c r="A17" s="7" t="s">
        <v>43</v>
      </c>
      <c r="B17" s="7" t="s">
        <v>11</v>
      </c>
      <c r="C17" s="7" t="s">
        <v>374</v>
      </c>
      <c r="D17" s="7">
        <v>1</v>
      </c>
      <c r="E17" s="7" t="s">
        <v>117</v>
      </c>
      <c r="F17" s="7" t="s">
        <v>129</v>
      </c>
      <c r="G17" s="7">
        <v>5500</v>
      </c>
      <c r="H17" s="9" t="s">
        <v>13</v>
      </c>
      <c r="I17" s="10">
        <v>43608</v>
      </c>
      <c r="J17" s="10" t="s">
        <v>225</v>
      </c>
      <c r="K17" s="11">
        <v>2019</v>
      </c>
    </row>
    <row r="18" spans="1:11" x14ac:dyDescent="0.25">
      <c r="A18" s="7" t="s">
        <v>43</v>
      </c>
      <c r="B18" s="7" t="s">
        <v>11</v>
      </c>
      <c r="C18" s="7" t="s">
        <v>461</v>
      </c>
      <c r="D18" s="7">
        <v>1</v>
      </c>
      <c r="E18" s="7" t="s">
        <v>118</v>
      </c>
      <c r="F18" s="7" t="s">
        <v>134</v>
      </c>
      <c r="G18" s="7">
        <v>2750</v>
      </c>
      <c r="H18" s="9" t="s">
        <v>13</v>
      </c>
      <c r="I18" s="10">
        <v>43643</v>
      </c>
      <c r="J18" s="10" t="s">
        <v>288</v>
      </c>
      <c r="K18" s="11">
        <v>2019</v>
      </c>
    </row>
    <row r="19" spans="1:11" x14ac:dyDescent="0.25">
      <c r="A19" s="7" t="s">
        <v>43</v>
      </c>
      <c r="B19" s="7" t="s">
        <v>11</v>
      </c>
      <c r="C19" s="7" t="s">
        <v>466</v>
      </c>
      <c r="D19" s="7">
        <v>1</v>
      </c>
      <c r="E19" s="7" t="s">
        <v>117</v>
      </c>
      <c r="F19" s="7" t="s">
        <v>129</v>
      </c>
      <c r="G19" s="7">
        <v>5000</v>
      </c>
      <c r="H19" s="9" t="s">
        <v>13</v>
      </c>
      <c r="I19" s="10">
        <v>43636</v>
      </c>
      <c r="J19" s="10" t="s">
        <v>288</v>
      </c>
      <c r="K19" s="11">
        <v>2019</v>
      </c>
    </row>
    <row r="20" spans="1:11" x14ac:dyDescent="0.25">
      <c r="A20" s="7" t="s">
        <v>43</v>
      </c>
      <c r="B20" s="7" t="s">
        <v>11</v>
      </c>
      <c r="C20" s="7" t="s">
        <v>467</v>
      </c>
      <c r="D20" s="7">
        <v>1</v>
      </c>
      <c r="E20" s="7" t="s">
        <v>117</v>
      </c>
      <c r="F20" s="7" t="s">
        <v>129</v>
      </c>
      <c r="G20" s="7">
        <v>5000</v>
      </c>
      <c r="H20" s="9" t="s">
        <v>13</v>
      </c>
      <c r="I20" s="10">
        <v>43643</v>
      </c>
      <c r="J20" s="10" t="s">
        <v>288</v>
      </c>
      <c r="K20" s="11">
        <v>2019</v>
      </c>
    </row>
    <row r="21" spans="1:11" x14ac:dyDescent="0.25">
      <c r="A21" s="7" t="s">
        <v>43</v>
      </c>
      <c r="B21" s="7" t="s">
        <v>11</v>
      </c>
      <c r="C21" s="7" t="s">
        <v>468</v>
      </c>
      <c r="D21" s="7">
        <v>1</v>
      </c>
      <c r="E21" s="7" t="s">
        <v>119</v>
      </c>
      <c r="F21" s="7" t="s">
        <v>133</v>
      </c>
      <c r="G21" s="7">
        <v>5500</v>
      </c>
      <c r="H21" s="9" t="s">
        <v>13</v>
      </c>
      <c r="I21" s="10">
        <v>43650</v>
      </c>
      <c r="J21" s="10" t="s">
        <v>226</v>
      </c>
      <c r="K21" s="11">
        <v>2019</v>
      </c>
    </row>
    <row r="22" spans="1:11" x14ac:dyDescent="0.25">
      <c r="A22" s="7" t="s">
        <v>43</v>
      </c>
      <c r="B22" s="7" t="s">
        <v>11</v>
      </c>
      <c r="C22" s="7" t="s">
        <v>469</v>
      </c>
      <c r="D22" s="7">
        <v>1</v>
      </c>
      <c r="E22" s="7" t="s">
        <v>295</v>
      </c>
      <c r="F22" s="7" t="s">
        <v>370</v>
      </c>
      <c r="G22" s="7">
        <v>3126</v>
      </c>
      <c r="H22" s="9" t="s">
        <v>13</v>
      </c>
      <c r="I22" s="10">
        <v>43727</v>
      </c>
      <c r="J22" s="10" t="s">
        <v>344</v>
      </c>
      <c r="K22" s="11">
        <v>2019</v>
      </c>
    </row>
    <row r="23" spans="1:11" x14ac:dyDescent="0.25">
      <c r="A23" s="7" t="s">
        <v>43</v>
      </c>
      <c r="B23" s="7" t="s">
        <v>11</v>
      </c>
      <c r="C23" s="7" t="s">
        <v>470</v>
      </c>
      <c r="D23" s="7">
        <v>1</v>
      </c>
      <c r="E23" s="7" t="s">
        <v>119</v>
      </c>
      <c r="F23" s="7" t="s">
        <v>133</v>
      </c>
      <c r="G23" s="7">
        <v>5500</v>
      </c>
      <c r="H23" s="9" t="s">
        <v>13</v>
      </c>
      <c r="I23" s="10">
        <v>43664</v>
      </c>
      <c r="J23" s="10" t="s">
        <v>226</v>
      </c>
      <c r="K23" s="11">
        <v>2019</v>
      </c>
    </row>
    <row r="24" spans="1:11" x14ac:dyDescent="0.25">
      <c r="A24" s="7" t="s">
        <v>43</v>
      </c>
      <c r="B24" s="7" t="s">
        <v>11</v>
      </c>
      <c r="C24" s="7" t="s">
        <v>471</v>
      </c>
      <c r="D24" s="7">
        <v>1</v>
      </c>
      <c r="E24" s="7" t="s">
        <v>117</v>
      </c>
      <c r="F24" s="7" t="s">
        <v>129</v>
      </c>
      <c r="G24" s="33">
        <v>5000</v>
      </c>
      <c r="H24" s="9" t="s">
        <v>13</v>
      </c>
      <c r="I24" s="10">
        <v>43664</v>
      </c>
      <c r="J24" s="10" t="s">
        <v>226</v>
      </c>
      <c r="K24" s="11">
        <v>2019</v>
      </c>
    </row>
    <row r="25" spans="1:11" x14ac:dyDescent="0.25">
      <c r="A25" s="7" t="s">
        <v>43</v>
      </c>
      <c r="B25" s="7" t="s">
        <v>11</v>
      </c>
      <c r="C25" s="7" t="s">
        <v>73</v>
      </c>
      <c r="D25" s="7">
        <v>4</v>
      </c>
      <c r="E25" s="7" t="s">
        <v>44</v>
      </c>
      <c r="F25" s="7" t="s">
        <v>27</v>
      </c>
      <c r="G25" s="33">
        <v>2750</v>
      </c>
      <c r="H25" s="9" t="s">
        <v>13</v>
      </c>
      <c r="I25" s="10">
        <v>43727</v>
      </c>
      <c r="J25" s="10" t="s">
        <v>344</v>
      </c>
      <c r="K25" s="11">
        <v>2019</v>
      </c>
    </row>
    <row r="26" spans="1:11" x14ac:dyDescent="0.25">
      <c r="A26" s="7" t="s">
        <v>43</v>
      </c>
      <c r="B26" s="7" t="s">
        <v>11</v>
      </c>
      <c r="C26" s="7" t="s">
        <v>73</v>
      </c>
      <c r="D26" s="7">
        <v>5</v>
      </c>
      <c r="E26" s="7" t="s">
        <v>44</v>
      </c>
      <c r="F26" s="7" t="s">
        <v>27</v>
      </c>
      <c r="G26" s="33">
        <v>2750</v>
      </c>
      <c r="H26" s="9" t="s">
        <v>13</v>
      </c>
      <c r="I26" s="10">
        <v>43783</v>
      </c>
      <c r="J26" s="10" t="s">
        <v>401</v>
      </c>
      <c r="K26" s="11">
        <v>2019</v>
      </c>
    </row>
    <row r="27" spans="1:11" x14ac:dyDescent="0.25">
      <c r="A27" s="7" t="s">
        <v>43</v>
      </c>
      <c r="B27" s="7" t="s">
        <v>11</v>
      </c>
      <c r="C27" s="7" t="s">
        <v>143</v>
      </c>
      <c r="D27" s="7">
        <v>1</v>
      </c>
      <c r="E27" s="7" t="s">
        <v>19</v>
      </c>
      <c r="F27" s="7" t="s">
        <v>20</v>
      </c>
      <c r="G27" s="33">
        <v>2750</v>
      </c>
      <c r="H27" s="9" t="s">
        <v>299</v>
      </c>
      <c r="I27" s="10">
        <v>43545</v>
      </c>
      <c r="J27" s="10" t="s">
        <v>136</v>
      </c>
      <c r="K27" s="11">
        <v>2019</v>
      </c>
    </row>
    <row r="28" spans="1:11" x14ac:dyDescent="0.25">
      <c r="A28" s="7" t="s">
        <v>43</v>
      </c>
      <c r="B28" s="7" t="s">
        <v>11</v>
      </c>
      <c r="C28" s="7" t="s">
        <v>144</v>
      </c>
      <c r="D28" s="7">
        <v>1</v>
      </c>
      <c r="E28" s="7" t="s">
        <v>44</v>
      </c>
      <c r="F28" s="7" t="s">
        <v>27</v>
      </c>
      <c r="G28" s="33">
        <v>2750</v>
      </c>
      <c r="H28" s="9" t="s">
        <v>376</v>
      </c>
      <c r="I28" s="10">
        <v>43643</v>
      </c>
      <c r="J28" s="10" t="s">
        <v>288</v>
      </c>
      <c r="K28" s="11">
        <v>2019</v>
      </c>
    </row>
    <row r="29" spans="1:11" x14ac:dyDescent="0.25">
      <c r="A29" s="7" t="s">
        <v>43</v>
      </c>
      <c r="B29" s="7" t="s">
        <v>11</v>
      </c>
      <c r="C29" s="7" t="s">
        <v>146</v>
      </c>
      <c r="D29" s="7">
        <v>1</v>
      </c>
      <c r="E29" s="7" t="s">
        <v>28</v>
      </c>
      <c r="F29" s="7" t="s">
        <v>29</v>
      </c>
      <c r="G29" s="33">
        <v>5500</v>
      </c>
      <c r="H29" s="9" t="s">
        <v>442</v>
      </c>
      <c r="I29" s="10">
        <v>43545</v>
      </c>
      <c r="J29" s="10" t="s">
        <v>136</v>
      </c>
      <c r="K29" s="11">
        <v>2019</v>
      </c>
    </row>
    <row r="30" spans="1:11" x14ac:dyDescent="0.25">
      <c r="A30" s="7" t="s">
        <v>43</v>
      </c>
      <c r="B30" s="7" t="s">
        <v>11</v>
      </c>
      <c r="C30" s="7" t="s">
        <v>141</v>
      </c>
      <c r="D30" s="7">
        <v>1</v>
      </c>
      <c r="E30" s="7" t="s">
        <v>28</v>
      </c>
      <c r="F30" s="7" t="s">
        <v>29</v>
      </c>
      <c r="G30" s="33">
        <v>5500</v>
      </c>
      <c r="H30" s="9" t="s">
        <v>223</v>
      </c>
      <c r="I30" s="10">
        <v>43517</v>
      </c>
      <c r="J30" s="10" t="s">
        <v>142</v>
      </c>
      <c r="K30" s="11">
        <v>2019</v>
      </c>
    </row>
    <row r="31" spans="1:11" x14ac:dyDescent="0.25">
      <c r="A31" s="7" t="s">
        <v>43</v>
      </c>
      <c r="B31" s="7" t="s">
        <v>11</v>
      </c>
      <c r="C31" s="7" t="s">
        <v>148</v>
      </c>
      <c r="D31" s="7">
        <v>1</v>
      </c>
      <c r="E31" s="7" t="s">
        <v>35</v>
      </c>
      <c r="F31" s="7" t="s">
        <v>30</v>
      </c>
      <c r="G31" s="33">
        <v>5500</v>
      </c>
      <c r="H31" s="9" t="s">
        <v>302</v>
      </c>
      <c r="I31" s="10">
        <v>43580</v>
      </c>
      <c r="J31" s="10" t="s">
        <v>224</v>
      </c>
      <c r="K31" s="11">
        <v>2019</v>
      </c>
    </row>
    <row r="32" spans="1:11" x14ac:dyDescent="0.25">
      <c r="A32" s="7" t="s">
        <v>43</v>
      </c>
      <c r="B32" s="7" t="s">
        <v>11</v>
      </c>
      <c r="C32" s="7" t="s">
        <v>151</v>
      </c>
      <c r="D32" s="7">
        <v>1</v>
      </c>
      <c r="E32" s="7" t="s">
        <v>25</v>
      </c>
      <c r="F32" s="7" t="s">
        <v>26</v>
      </c>
      <c r="G32" s="33">
        <v>5500</v>
      </c>
      <c r="H32" s="9" t="s">
        <v>305</v>
      </c>
      <c r="I32" s="10">
        <v>43517</v>
      </c>
      <c r="J32" s="10" t="s">
        <v>142</v>
      </c>
      <c r="K32" s="11">
        <v>2019</v>
      </c>
    </row>
    <row r="33" spans="1:11" x14ac:dyDescent="0.25">
      <c r="A33" s="7" t="s">
        <v>43</v>
      </c>
      <c r="B33" s="7" t="s">
        <v>11</v>
      </c>
      <c r="C33" s="7" t="s">
        <v>157</v>
      </c>
      <c r="D33" s="7">
        <v>1</v>
      </c>
      <c r="E33" s="7" t="s">
        <v>23</v>
      </c>
      <c r="F33" s="7" t="s">
        <v>24</v>
      </c>
      <c r="G33" s="33">
        <v>5500</v>
      </c>
      <c r="H33" s="9" t="s">
        <v>377</v>
      </c>
      <c r="I33" s="10">
        <v>43573</v>
      </c>
      <c r="J33" s="10" t="s">
        <v>224</v>
      </c>
      <c r="K33" s="11">
        <v>2019</v>
      </c>
    </row>
    <row r="34" spans="1:11" x14ac:dyDescent="0.25">
      <c r="A34" s="7" t="s">
        <v>43</v>
      </c>
      <c r="B34" s="7" t="s">
        <v>11</v>
      </c>
      <c r="C34" s="7" t="s">
        <v>159</v>
      </c>
      <c r="D34" s="7">
        <v>1</v>
      </c>
      <c r="E34" s="7" t="s">
        <v>23</v>
      </c>
      <c r="F34" s="7" t="s">
        <v>24</v>
      </c>
      <c r="G34" s="33">
        <v>5500</v>
      </c>
      <c r="H34" s="9" t="s">
        <v>378</v>
      </c>
      <c r="I34" s="10">
        <v>43608</v>
      </c>
      <c r="J34" s="10" t="s">
        <v>225</v>
      </c>
      <c r="K34" s="11">
        <v>2019</v>
      </c>
    </row>
    <row r="35" spans="1:11" x14ac:dyDescent="0.25">
      <c r="A35" s="7" t="s">
        <v>43</v>
      </c>
      <c r="B35" s="7" t="s">
        <v>11</v>
      </c>
      <c r="C35" s="7" t="s">
        <v>160</v>
      </c>
      <c r="D35" s="7">
        <v>1</v>
      </c>
      <c r="E35" s="7" t="s">
        <v>23</v>
      </c>
      <c r="F35" s="7" t="s">
        <v>24</v>
      </c>
      <c r="G35" s="33">
        <v>5500</v>
      </c>
      <c r="H35" s="9" t="s">
        <v>379</v>
      </c>
      <c r="I35" s="10">
        <v>43769</v>
      </c>
      <c r="J35" s="10" t="s">
        <v>334</v>
      </c>
      <c r="K35" s="11">
        <v>2019</v>
      </c>
    </row>
    <row r="36" spans="1:11" x14ac:dyDescent="0.25">
      <c r="A36" s="7" t="s">
        <v>43</v>
      </c>
      <c r="B36" s="7" t="s">
        <v>11</v>
      </c>
      <c r="C36" s="7" t="s">
        <v>161</v>
      </c>
      <c r="D36" s="7">
        <v>1</v>
      </c>
      <c r="E36" s="7" t="s">
        <v>23</v>
      </c>
      <c r="F36" s="7" t="s">
        <v>24</v>
      </c>
      <c r="G36" s="33">
        <v>5500</v>
      </c>
      <c r="H36" s="9" t="s">
        <v>312</v>
      </c>
      <c r="I36" s="10">
        <v>43748</v>
      </c>
      <c r="J36" s="10" t="s">
        <v>334</v>
      </c>
      <c r="K36" s="11">
        <v>2019</v>
      </c>
    </row>
    <row r="37" spans="1:11" x14ac:dyDescent="0.25">
      <c r="A37" s="7" t="s">
        <v>43</v>
      </c>
      <c r="B37" s="7" t="s">
        <v>11</v>
      </c>
      <c r="C37" s="7" t="s">
        <v>162</v>
      </c>
      <c r="D37" s="7">
        <v>1</v>
      </c>
      <c r="E37" s="7" t="s">
        <v>21</v>
      </c>
      <c r="F37" s="7" t="s">
        <v>22</v>
      </c>
      <c r="G37" s="33">
        <v>1250</v>
      </c>
      <c r="H37" s="9" t="s">
        <v>313</v>
      </c>
      <c r="I37" s="10">
        <v>43538</v>
      </c>
      <c r="J37" s="10" t="s">
        <v>136</v>
      </c>
      <c r="K37" s="11">
        <v>2019</v>
      </c>
    </row>
    <row r="38" spans="1:11" x14ac:dyDescent="0.25">
      <c r="A38" s="7" t="s">
        <v>43</v>
      </c>
      <c r="B38" s="7" t="s">
        <v>11</v>
      </c>
      <c r="C38" s="7" t="s">
        <v>164</v>
      </c>
      <c r="D38" s="7">
        <v>1</v>
      </c>
      <c r="E38" s="7" t="s">
        <v>31</v>
      </c>
      <c r="F38" s="7" t="s">
        <v>32</v>
      </c>
      <c r="G38" s="33">
        <v>3740</v>
      </c>
      <c r="H38" s="9" t="s">
        <v>315</v>
      </c>
      <c r="I38" s="10">
        <v>43636</v>
      </c>
      <c r="J38" s="10" t="s">
        <v>288</v>
      </c>
      <c r="K38" s="11">
        <v>2019</v>
      </c>
    </row>
    <row r="39" spans="1:11" x14ac:dyDescent="0.25">
      <c r="A39" s="7" t="s">
        <v>43</v>
      </c>
      <c r="B39" s="7" t="s">
        <v>11</v>
      </c>
      <c r="C39" s="7" t="s">
        <v>167</v>
      </c>
      <c r="D39" s="7">
        <v>2</v>
      </c>
      <c r="E39" s="7" t="s">
        <v>293</v>
      </c>
      <c r="F39" s="7" t="s">
        <v>436</v>
      </c>
      <c r="G39" s="33">
        <v>5500</v>
      </c>
      <c r="H39" s="9" t="s">
        <v>318</v>
      </c>
      <c r="I39" s="10">
        <v>43524</v>
      </c>
      <c r="J39" s="10" t="s">
        <v>142</v>
      </c>
      <c r="K39" s="11">
        <v>2019</v>
      </c>
    </row>
    <row r="40" spans="1:11" x14ac:dyDescent="0.25">
      <c r="A40" s="7" t="s">
        <v>43</v>
      </c>
      <c r="B40" s="7" t="s">
        <v>11</v>
      </c>
      <c r="C40" s="7" t="s">
        <v>168</v>
      </c>
      <c r="D40" s="7">
        <v>2</v>
      </c>
      <c r="E40" s="7" t="s">
        <v>293</v>
      </c>
      <c r="F40" s="7" t="s">
        <v>436</v>
      </c>
      <c r="G40" s="33">
        <v>5500</v>
      </c>
      <c r="H40" s="9" t="s">
        <v>319</v>
      </c>
      <c r="I40" s="10">
        <v>43510</v>
      </c>
      <c r="J40" s="10" t="s">
        <v>142</v>
      </c>
      <c r="K40" s="11">
        <v>2019</v>
      </c>
    </row>
    <row r="41" spans="1:11" x14ac:dyDescent="0.25">
      <c r="A41" s="7" t="s">
        <v>43</v>
      </c>
      <c r="B41" s="7" t="s">
        <v>11</v>
      </c>
      <c r="C41" s="7" t="s">
        <v>169</v>
      </c>
      <c r="D41" s="7">
        <v>2</v>
      </c>
      <c r="E41" s="7" t="s">
        <v>293</v>
      </c>
      <c r="F41" s="7" t="s">
        <v>436</v>
      </c>
      <c r="G41" s="33">
        <v>5500</v>
      </c>
      <c r="H41" s="9" t="s">
        <v>320</v>
      </c>
      <c r="I41" s="10">
        <v>43517</v>
      </c>
      <c r="J41" s="10" t="s">
        <v>142</v>
      </c>
      <c r="K41" s="11">
        <v>2019</v>
      </c>
    </row>
    <row r="42" spans="1:11" x14ac:dyDescent="0.25">
      <c r="A42" s="7" t="s">
        <v>43</v>
      </c>
      <c r="B42" s="7" t="s">
        <v>11</v>
      </c>
      <c r="C42" s="7" t="s">
        <v>171</v>
      </c>
      <c r="D42" s="7">
        <v>2</v>
      </c>
      <c r="E42" s="7" t="s">
        <v>293</v>
      </c>
      <c r="F42" s="7" t="s">
        <v>436</v>
      </c>
      <c r="G42" s="33">
        <v>5500</v>
      </c>
      <c r="H42" s="9" t="s">
        <v>380</v>
      </c>
      <c r="I42" s="10">
        <v>43671</v>
      </c>
      <c r="J42" s="10" t="s">
        <v>226</v>
      </c>
      <c r="K42" s="11">
        <v>2019</v>
      </c>
    </row>
    <row r="43" spans="1:11" x14ac:dyDescent="0.25">
      <c r="A43" s="7" t="s">
        <v>43</v>
      </c>
      <c r="B43" s="7" t="s">
        <v>11</v>
      </c>
      <c r="C43" s="7" t="s">
        <v>174</v>
      </c>
      <c r="D43" s="7">
        <v>2</v>
      </c>
      <c r="E43" s="7" t="s">
        <v>293</v>
      </c>
      <c r="F43" s="7" t="s">
        <v>436</v>
      </c>
      <c r="G43" s="33">
        <v>5500</v>
      </c>
      <c r="H43" s="9" t="s">
        <v>462</v>
      </c>
      <c r="I43" s="10">
        <v>43643</v>
      </c>
      <c r="J43" s="10" t="s">
        <v>288</v>
      </c>
      <c r="K43" s="11">
        <v>2019</v>
      </c>
    </row>
    <row r="44" spans="1:11" x14ac:dyDescent="0.25">
      <c r="A44" s="7" t="s">
        <v>43</v>
      </c>
      <c r="B44" s="7" t="s">
        <v>11</v>
      </c>
      <c r="C44" s="7" t="s">
        <v>175</v>
      </c>
      <c r="D44" s="7">
        <v>2</v>
      </c>
      <c r="E44" s="7" t="s">
        <v>293</v>
      </c>
      <c r="F44" s="7" t="s">
        <v>436</v>
      </c>
      <c r="G44" s="33">
        <v>5500</v>
      </c>
      <c r="H44" s="9" t="s">
        <v>323</v>
      </c>
      <c r="I44" s="10">
        <v>43650</v>
      </c>
      <c r="J44" s="10" t="s">
        <v>226</v>
      </c>
      <c r="K44" s="11">
        <v>2019</v>
      </c>
    </row>
    <row r="45" spans="1:11" x14ac:dyDescent="0.25">
      <c r="A45" s="7" t="s">
        <v>43</v>
      </c>
      <c r="B45" s="7" t="s">
        <v>11</v>
      </c>
      <c r="C45" s="7" t="s">
        <v>176</v>
      </c>
      <c r="D45" s="7">
        <v>1</v>
      </c>
      <c r="E45" s="7" t="s">
        <v>33</v>
      </c>
      <c r="F45" s="7" t="s">
        <v>34</v>
      </c>
      <c r="G45" s="33">
        <v>5400</v>
      </c>
      <c r="H45" s="9" t="s">
        <v>324</v>
      </c>
      <c r="I45" s="10">
        <v>43650</v>
      </c>
      <c r="J45" s="10" t="s">
        <v>226</v>
      </c>
      <c r="K45" s="11">
        <v>2019</v>
      </c>
    </row>
    <row r="46" spans="1:11" x14ac:dyDescent="0.25">
      <c r="A46" s="7" t="s">
        <v>43</v>
      </c>
      <c r="B46" s="7" t="s">
        <v>11</v>
      </c>
      <c r="C46" s="7" t="s">
        <v>177</v>
      </c>
      <c r="D46" s="7">
        <v>1</v>
      </c>
      <c r="E46" s="7" t="s">
        <v>33</v>
      </c>
      <c r="F46" s="7" t="s">
        <v>34</v>
      </c>
      <c r="G46" s="33">
        <v>5400</v>
      </c>
      <c r="H46" s="9" t="s">
        <v>381</v>
      </c>
      <c r="I46" s="10">
        <v>43664</v>
      </c>
      <c r="J46" s="10" t="s">
        <v>226</v>
      </c>
      <c r="K46" s="11">
        <v>2019</v>
      </c>
    </row>
    <row r="47" spans="1:11" x14ac:dyDescent="0.25">
      <c r="A47" s="7" t="s">
        <v>43</v>
      </c>
      <c r="B47" s="7" t="s">
        <v>11</v>
      </c>
      <c r="C47" s="7" t="s">
        <v>178</v>
      </c>
      <c r="D47" s="7">
        <v>1</v>
      </c>
      <c r="E47" s="7" t="s">
        <v>33</v>
      </c>
      <c r="F47" s="7" t="s">
        <v>34</v>
      </c>
      <c r="G47" s="33">
        <v>5400</v>
      </c>
      <c r="H47" s="9" t="s">
        <v>494</v>
      </c>
      <c r="I47" s="10">
        <v>43510</v>
      </c>
      <c r="J47" s="10" t="s">
        <v>142</v>
      </c>
      <c r="K47" s="11">
        <v>2019</v>
      </c>
    </row>
    <row r="48" spans="1:11" x14ac:dyDescent="0.25">
      <c r="A48" s="7" t="s">
        <v>43</v>
      </c>
      <c r="B48" s="7" t="s">
        <v>11</v>
      </c>
      <c r="C48" s="7" t="s">
        <v>179</v>
      </c>
      <c r="D48" s="7">
        <v>1</v>
      </c>
      <c r="E48" s="7" t="s">
        <v>33</v>
      </c>
      <c r="F48" s="7" t="s">
        <v>34</v>
      </c>
      <c r="G48" s="33">
        <v>5400</v>
      </c>
      <c r="H48" s="9" t="s">
        <v>495</v>
      </c>
      <c r="I48" s="10">
        <v>43524</v>
      </c>
      <c r="J48" s="10" t="s">
        <v>142</v>
      </c>
      <c r="K48" s="11">
        <v>2019</v>
      </c>
    </row>
    <row r="49" spans="1:11" x14ac:dyDescent="0.25">
      <c r="A49" s="7" t="s">
        <v>43</v>
      </c>
      <c r="B49" s="7" t="s">
        <v>11</v>
      </c>
      <c r="C49" s="7" t="s">
        <v>197</v>
      </c>
      <c r="D49" s="7">
        <v>1</v>
      </c>
      <c r="E49" s="7" t="s">
        <v>31</v>
      </c>
      <c r="F49" s="7" t="s">
        <v>32</v>
      </c>
      <c r="G49" s="33">
        <v>3740</v>
      </c>
      <c r="H49" s="9" t="s">
        <v>382</v>
      </c>
      <c r="I49" s="10">
        <v>43510</v>
      </c>
      <c r="J49" s="10" t="s">
        <v>142</v>
      </c>
      <c r="K49" s="11">
        <v>2019</v>
      </c>
    </row>
    <row r="50" spans="1:11" x14ac:dyDescent="0.25">
      <c r="A50" s="7" t="s">
        <v>43</v>
      </c>
      <c r="B50" s="7" t="s">
        <v>11</v>
      </c>
      <c r="C50" s="7" t="s">
        <v>192</v>
      </c>
      <c r="D50" s="7">
        <v>1</v>
      </c>
      <c r="E50" s="7" t="s">
        <v>31</v>
      </c>
      <c r="F50" s="7" t="s">
        <v>32</v>
      </c>
      <c r="G50" s="33">
        <v>3740</v>
      </c>
      <c r="H50" s="9" t="s">
        <v>329</v>
      </c>
      <c r="I50" s="10">
        <v>43727</v>
      </c>
      <c r="J50" s="10" t="s">
        <v>344</v>
      </c>
      <c r="K50" s="11">
        <v>2019</v>
      </c>
    </row>
    <row r="51" spans="1:11" x14ac:dyDescent="0.25">
      <c r="A51" s="7" t="s">
        <v>43</v>
      </c>
      <c r="B51" s="7" t="s">
        <v>11</v>
      </c>
      <c r="C51" s="7" t="s">
        <v>198</v>
      </c>
      <c r="D51" s="7">
        <v>1</v>
      </c>
      <c r="E51" s="7" t="s">
        <v>31</v>
      </c>
      <c r="F51" s="7" t="s">
        <v>32</v>
      </c>
      <c r="G51" s="33">
        <v>3740</v>
      </c>
      <c r="H51" s="9" t="s">
        <v>383</v>
      </c>
      <c r="I51" s="10">
        <v>43559</v>
      </c>
      <c r="J51" s="10" t="s">
        <v>224</v>
      </c>
      <c r="K51" s="11">
        <v>2019</v>
      </c>
    </row>
    <row r="52" spans="1:11" x14ac:dyDescent="0.25">
      <c r="A52" s="7" t="s">
        <v>43</v>
      </c>
      <c r="B52" s="7" t="s">
        <v>11</v>
      </c>
      <c r="C52" s="7" t="s">
        <v>199</v>
      </c>
      <c r="D52" s="7">
        <v>1</v>
      </c>
      <c r="E52" s="7" t="s">
        <v>31</v>
      </c>
      <c r="F52" s="7" t="s">
        <v>32</v>
      </c>
      <c r="G52" s="33">
        <v>3740</v>
      </c>
      <c r="H52" s="9" t="s">
        <v>384</v>
      </c>
      <c r="I52" s="10">
        <v>43580</v>
      </c>
      <c r="J52" s="10" t="s">
        <v>224</v>
      </c>
      <c r="K52" s="11">
        <v>2019</v>
      </c>
    </row>
    <row r="53" spans="1:11" x14ac:dyDescent="0.25">
      <c r="A53" s="7" t="s">
        <v>43</v>
      </c>
      <c r="B53" s="7" t="s">
        <v>11</v>
      </c>
      <c r="C53" s="7" t="s">
        <v>200</v>
      </c>
      <c r="D53" s="7">
        <v>2</v>
      </c>
      <c r="E53" s="7" t="s">
        <v>293</v>
      </c>
      <c r="F53" s="7" t="s">
        <v>436</v>
      </c>
      <c r="G53" s="33">
        <v>5500</v>
      </c>
      <c r="H53" s="9" t="s">
        <v>463</v>
      </c>
      <c r="I53" s="10">
        <v>43538</v>
      </c>
      <c r="J53" s="10" t="s">
        <v>136</v>
      </c>
      <c r="K53" s="11">
        <v>2019</v>
      </c>
    </row>
    <row r="54" spans="1:11" x14ac:dyDescent="0.25">
      <c r="A54" s="7" t="s">
        <v>43</v>
      </c>
      <c r="B54" s="7" t="s">
        <v>11</v>
      </c>
      <c r="C54" s="7" t="s">
        <v>201</v>
      </c>
      <c r="D54" s="7">
        <v>2</v>
      </c>
      <c r="E54" s="7" t="s">
        <v>293</v>
      </c>
      <c r="F54" s="7" t="s">
        <v>436</v>
      </c>
      <c r="G54" s="33">
        <v>5500</v>
      </c>
      <c r="H54" s="9" t="s">
        <v>385</v>
      </c>
      <c r="I54" s="10">
        <v>43545</v>
      </c>
      <c r="J54" s="10" t="s">
        <v>136</v>
      </c>
      <c r="K54" s="11">
        <v>2019</v>
      </c>
    </row>
    <row r="55" spans="1:11" x14ac:dyDescent="0.25">
      <c r="A55" s="7" t="s">
        <v>43</v>
      </c>
      <c r="B55" s="7" t="s">
        <v>11</v>
      </c>
      <c r="C55" s="7" t="s">
        <v>203</v>
      </c>
      <c r="D55" s="7">
        <v>2</v>
      </c>
      <c r="E55" s="7" t="s">
        <v>293</v>
      </c>
      <c r="F55" s="7" t="s">
        <v>436</v>
      </c>
      <c r="G55" s="33">
        <v>5500</v>
      </c>
      <c r="H55" s="9" t="s">
        <v>387</v>
      </c>
      <c r="I55" s="10">
        <v>43559</v>
      </c>
      <c r="J55" s="10" t="s">
        <v>224</v>
      </c>
      <c r="K55" s="11">
        <v>2019</v>
      </c>
    </row>
    <row r="56" spans="1:11" x14ac:dyDescent="0.25">
      <c r="A56" s="7" t="s">
        <v>43</v>
      </c>
      <c r="B56" s="7" t="s">
        <v>11</v>
      </c>
      <c r="C56" s="7" t="s">
        <v>204</v>
      </c>
      <c r="D56" s="7">
        <v>1</v>
      </c>
      <c r="E56" s="7" t="s">
        <v>23</v>
      </c>
      <c r="F56" s="7" t="s">
        <v>24</v>
      </c>
      <c r="G56" s="33">
        <v>5500</v>
      </c>
      <c r="H56" s="9" t="s">
        <v>388</v>
      </c>
      <c r="I56" s="10">
        <v>43790</v>
      </c>
      <c r="J56" s="10" t="s">
        <v>401</v>
      </c>
      <c r="K56" s="11">
        <v>2019</v>
      </c>
    </row>
    <row r="57" spans="1:11" x14ac:dyDescent="0.25">
      <c r="A57" s="7" t="s">
        <v>43</v>
      </c>
      <c r="B57" s="7" t="s">
        <v>11</v>
      </c>
      <c r="C57" s="7" t="s">
        <v>205</v>
      </c>
      <c r="D57" s="7">
        <v>1</v>
      </c>
      <c r="E57" s="7" t="s">
        <v>23</v>
      </c>
      <c r="F57" s="7" t="s">
        <v>24</v>
      </c>
      <c r="G57" s="33">
        <v>5500</v>
      </c>
      <c r="H57" s="9" t="s">
        <v>443</v>
      </c>
      <c r="I57" s="10">
        <v>43783</v>
      </c>
      <c r="J57" s="10" t="s">
        <v>401</v>
      </c>
      <c r="K57" s="11">
        <v>2019</v>
      </c>
    </row>
    <row r="58" spans="1:11" x14ac:dyDescent="0.25">
      <c r="A58" s="7" t="s">
        <v>43</v>
      </c>
      <c r="B58" s="7" t="s">
        <v>11</v>
      </c>
      <c r="C58" s="7" t="s">
        <v>206</v>
      </c>
      <c r="D58" s="7">
        <v>1</v>
      </c>
      <c r="E58" s="7" t="s">
        <v>23</v>
      </c>
      <c r="F58" s="7" t="s">
        <v>24</v>
      </c>
      <c r="G58" s="33">
        <v>5500</v>
      </c>
      <c r="H58" s="9" t="s">
        <v>13</v>
      </c>
      <c r="I58" s="10">
        <v>43559</v>
      </c>
      <c r="J58" s="10" t="s">
        <v>224</v>
      </c>
      <c r="K58" s="11">
        <v>2019</v>
      </c>
    </row>
    <row r="59" spans="1:11" x14ac:dyDescent="0.25">
      <c r="A59" s="7" t="s">
        <v>43</v>
      </c>
      <c r="B59" s="7" t="s">
        <v>11</v>
      </c>
      <c r="C59" s="7" t="s">
        <v>207</v>
      </c>
      <c r="D59" s="7">
        <v>1</v>
      </c>
      <c r="E59" s="7" t="s">
        <v>25</v>
      </c>
      <c r="F59" s="7" t="s">
        <v>26</v>
      </c>
      <c r="G59" s="33">
        <v>5500</v>
      </c>
      <c r="H59" s="9" t="s">
        <v>440</v>
      </c>
      <c r="I59" s="10">
        <v>43538</v>
      </c>
      <c r="J59" s="10" t="s">
        <v>136</v>
      </c>
      <c r="K59" s="11">
        <v>2019</v>
      </c>
    </row>
    <row r="60" spans="1:11" x14ac:dyDescent="0.25">
      <c r="A60" s="7" t="s">
        <v>43</v>
      </c>
      <c r="B60" s="7" t="s">
        <v>11</v>
      </c>
      <c r="C60" s="7" t="s">
        <v>208</v>
      </c>
      <c r="D60" s="7">
        <v>1</v>
      </c>
      <c r="E60" s="7" t="s">
        <v>25</v>
      </c>
      <c r="F60" s="7" t="s">
        <v>26</v>
      </c>
      <c r="G60" s="33">
        <v>5500</v>
      </c>
      <c r="H60" s="9" t="s">
        <v>447</v>
      </c>
      <c r="I60" s="10">
        <v>43706</v>
      </c>
      <c r="J60" s="10" t="s">
        <v>350</v>
      </c>
      <c r="K60" s="11">
        <v>2019</v>
      </c>
    </row>
    <row r="61" spans="1:11" x14ac:dyDescent="0.25">
      <c r="A61" s="7" t="s">
        <v>43</v>
      </c>
      <c r="B61" s="7" t="s">
        <v>11</v>
      </c>
      <c r="C61" s="7" t="s">
        <v>193</v>
      </c>
      <c r="D61" s="7">
        <v>1</v>
      </c>
      <c r="E61" s="7" t="s">
        <v>25</v>
      </c>
      <c r="F61" s="7" t="s">
        <v>26</v>
      </c>
      <c r="G61" s="33">
        <v>5500</v>
      </c>
      <c r="H61" s="9" t="s">
        <v>330</v>
      </c>
      <c r="I61" s="10">
        <v>43524</v>
      </c>
      <c r="J61" s="10" t="s">
        <v>142</v>
      </c>
      <c r="K61" s="11">
        <v>2019</v>
      </c>
    </row>
    <row r="62" spans="1:11" x14ac:dyDescent="0.25">
      <c r="A62" s="7" t="s">
        <v>43</v>
      </c>
      <c r="B62" s="7" t="s">
        <v>11</v>
      </c>
      <c r="C62" s="7" t="s">
        <v>209</v>
      </c>
      <c r="D62" s="7">
        <v>1</v>
      </c>
      <c r="E62" s="7" t="s">
        <v>25</v>
      </c>
      <c r="F62" s="7" t="s">
        <v>26</v>
      </c>
      <c r="G62" s="33">
        <v>5500</v>
      </c>
      <c r="H62" s="9" t="s">
        <v>441</v>
      </c>
      <c r="I62" s="10">
        <v>43538</v>
      </c>
      <c r="J62" s="10" t="s">
        <v>136</v>
      </c>
      <c r="K62" s="11">
        <v>2019</v>
      </c>
    </row>
    <row r="63" spans="1:11" x14ac:dyDescent="0.25">
      <c r="A63" s="7" t="s">
        <v>43</v>
      </c>
      <c r="B63" s="7" t="s">
        <v>11</v>
      </c>
      <c r="C63" s="7" t="s">
        <v>210</v>
      </c>
      <c r="D63" s="7">
        <v>1</v>
      </c>
      <c r="E63" s="7" t="s">
        <v>25</v>
      </c>
      <c r="F63" s="7" t="s">
        <v>26</v>
      </c>
      <c r="G63" s="33">
        <v>5500</v>
      </c>
      <c r="H63" s="9" t="s">
        <v>444</v>
      </c>
      <c r="I63" s="10">
        <v>43545</v>
      </c>
      <c r="J63" s="10" t="s">
        <v>136</v>
      </c>
      <c r="K63" s="11">
        <v>2019</v>
      </c>
    </row>
    <row r="64" spans="1:11" x14ac:dyDescent="0.25">
      <c r="A64" s="7" t="s">
        <v>43</v>
      </c>
      <c r="B64" s="7" t="s">
        <v>11</v>
      </c>
      <c r="C64" s="7" t="s">
        <v>211</v>
      </c>
      <c r="D64" s="7">
        <v>2</v>
      </c>
      <c r="E64" s="7" t="s">
        <v>23</v>
      </c>
      <c r="F64" s="7" t="s">
        <v>24</v>
      </c>
      <c r="G64" s="33">
        <v>5500</v>
      </c>
      <c r="H64" s="9" t="s">
        <v>496</v>
      </c>
      <c r="I64" s="10">
        <v>43580</v>
      </c>
      <c r="J64" s="10" t="s">
        <v>224</v>
      </c>
      <c r="K64" s="11">
        <v>2019</v>
      </c>
    </row>
    <row r="65" spans="1:11" x14ac:dyDescent="0.25">
      <c r="A65" s="7" t="s">
        <v>43</v>
      </c>
      <c r="B65" s="7" t="s">
        <v>11</v>
      </c>
      <c r="C65" s="7" t="s">
        <v>212</v>
      </c>
      <c r="D65" s="7">
        <v>1</v>
      </c>
      <c r="E65" s="7" t="s">
        <v>28</v>
      </c>
      <c r="F65" s="7" t="s">
        <v>29</v>
      </c>
      <c r="G65" s="33">
        <v>5500</v>
      </c>
      <c r="H65" s="9" t="s">
        <v>389</v>
      </c>
      <c r="I65" s="10">
        <v>43601</v>
      </c>
      <c r="J65" s="10" t="s">
        <v>225</v>
      </c>
      <c r="K65" s="11">
        <v>2019</v>
      </c>
    </row>
    <row r="66" spans="1:11" x14ac:dyDescent="0.25">
      <c r="A66" s="7" t="s">
        <v>43</v>
      </c>
      <c r="B66" s="7" t="s">
        <v>11</v>
      </c>
      <c r="C66" s="7" t="s">
        <v>213</v>
      </c>
      <c r="D66" s="7">
        <v>1</v>
      </c>
      <c r="E66" s="7" t="s">
        <v>35</v>
      </c>
      <c r="F66" s="7" t="s">
        <v>30</v>
      </c>
      <c r="G66" s="33">
        <v>5500</v>
      </c>
      <c r="H66" s="9" t="s">
        <v>390</v>
      </c>
      <c r="I66" s="10">
        <v>43636</v>
      </c>
      <c r="J66" s="10" t="s">
        <v>288</v>
      </c>
      <c r="K66" s="11">
        <v>2019</v>
      </c>
    </row>
    <row r="67" spans="1:11" x14ac:dyDescent="0.25">
      <c r="A67" s="7" t="s">
        <v>43</v>
      </c>
      <c r="B67" s="7" t="s">
        <v>11</v>
      </c>
      <c r="C67" s="7" t="s">
        <v>214</v>
      </c>
      <c r="D67" s="7">
        <v>1</v>
      </c>
      <c r="E67" s="7" t="s">
        <v>35</v>
      </c>
      <c r="F67" s="7" t="s">
        <v>30</v>
      </c>
      <c r="G67" s="33">
        <v>5500</v>
      </c>
      <c r="H67" s="9" t="s">
        <v>391</v>
      </c>
      <c r="I67" s="10">
        <v>43706</v>
      </c>
      <c r="J67" s="10" t="s">
        <v>350</v>
      </c>
      <c r="K67" s="11">
        <v>2019</v>
      </c>
    </row>
    <row r="68" spans="1:11" x14ac:dyDescent="0.25">
      <c r="A68" s="7" t="s">
        <v>43</v>
      </c>
      <c r="B68" s="7" t="s">
        <v>11</v>
      </c>
      <c r="C68" s="7" t="s">
        <v>194</v>
      </c>
      <c r="D68" s="7">
        <v>1</v>
      </c>
      <c r="E68" s="7" t="s">
        <v>33</v>
      </c>
      <c r="F68" s="7" t="s">
        <v>34</v>
      </c>
      <c r="G68" s="33">
        <v>5400</v>
      </c>
      <c r="H68" s="9" t="s">
        <v>331</v>
      </c>
      <c r="I68" s="10">
        <v>43566</v>
      </c>
      <c r="J68" s="10" t="s">
        <v>224</v>
      </c>
      <c r="K68" s="11">
        <v>2019</v>
      </c>
    </row>
    <row r="69" spans="1:11" x14ac:dyDescent="0.25">
      <c r="A69" s="7" t="s">
        <v>43</v>
      </c>
      <c r="B69" s="7" t="s">
        <v>11</v>
      </c>
      <c r="C69" s="7" t="s">
        <v>195</v>
      </c>
      <c r="D69" s="7">
        <v>1</v>
      </c>
      <c r="E69" s="7" t="s">
        <v>33</v>
      </c>
      <c r="F69" s="7" t="s">
        <v>34</v>
      </c>
      <c r="G69" s="33">
        <v>5400</v>
      </c>
      <c r="H69" s="9" t="s">
        <v>332</v>
      </c>
      <c r="I69" s="10">
        <v>43545</v>
      </c>
      <c r="J69" s="10" t="s">
        <v>136</v>
      </c>
      <c r="K69" s="11">
        <v>2019</v>
      </c>
    </row>
    <row r="70" spans="1:11" x14ac:dyDescent="0.25">
      <c r="A70" s="7" t="s">
        <v>43</v>
      </c>
      <c r="B70" s="7" t="s">
        <v>11</v>
      </c>
      <c r="C70" s="7" t="s">
        <v>196</v>
      </c>
      <c r="D70" s="7">
        <v>1</v>
      </c>
      <c r="E70" s="7" t="s">
        <v>33</v>
      </c>
      <c r="F70" s="7" t="s">
        <v>34</v>
      </c>
      <c r="G70" s="33">
        <v>5400</v>
      </c>
      <c r="H70" s="9" t="s">
        <v>333</v>
      </c>
      <c r="I70" s="10">
        <v>43552</v>
      </c>
      <c r="J70" s="10" t="s">
        <v>136</v>
      </c>
      <c r="K70" s="11">
        <v>2019</v>
      </c>
    </row>
    <row r="71" spans="1:11" x14ac:dyDescent="0.25">
      <c r="A71" s="7" t="s">
        <v>43</v>
      </c>
      <c r="B71" s="7" t="s">
        <v>11</v>
      </c>
      <c r="C71" s="7" t="s">
        <v>215</v>
      </c>
      <c r="D71" s="7">
        <v>1</v>
      </c>
      <c r="E71" s="7" t="s">
        <v>31</v>
      </c>
      <c r="F71" s="7" t="s">
        <v>32</v>
      </c>
      <c r="G71" s="33">
        <v>3740</v>
      </c>
      <c r="H71" s="9" t="s">
        <v>392</v>
      </c>
      <c r="I71" s="10">
        <v>43524</v>
      </c>
      <c r="J71" s="10" t="s">
        <v>142</v>
      </c>
      <c r="K71" s="11">
        <v>2019</v>
      </c>
    </row>
    <row r="72" spans="1:11" x14ac:dyDescent="0.25">
      <c r="A72" s="7" t="s">
        <v>43</v>
      </c>
      <c r="B72" s="7" t="s">
        <v>11</v>
      </c>
      <c r="C72" s="7" t="s">
        <v>187</v>
      </c>
      <c r="D72" s="7">
        <v>2</v>
      </c>
      <c r="E72" s="7" t="s">
        <v>44</v>
      </c>
      <c r="F72" s="7" t="s">
        <v>27</v>
      </c>
      <c r="G72" s="33">
        <v>2750</v>
      </c>
      <c r="H72" s="9" t="s">
        <v>13</v>
      </c>
      <c r="I72" s="10">
        <v>43524</v>
      </c>
      <c r="J72" s="10" t="s">
        <v>142</v>
      </c>
      <c r="K72" s="11">
        <v>2019</v>
      </c>
    </row>
    <row r="73" spans="1:11" x14ac:dyDescent="0.25">
      <c r="A73" s="7" t="s">
        <v>43</v>
      </c>
      <c r="B73" s="7" t="s">
        <v>11</v>
      </c>
      <c r="C73" s="7" t="s">
        <v>216</v>
      </c>
      <c r="D73" s="7">
        <v>1</v>
      </c>
      <c r="E73" s="7" t="s">
        <v>35</v>
      </c>
      <c r="F73" s="7" t="s">
        <v>30</v>
      </c>
      <c r="G73" s="33">
        <v>5500</v>
      </c>
      <c r="H73" s="9" t="s">
        <v>393</v>
      </c>
      <c r="I73" s="10">
        <v>43727</v>
      </c>
      <c r="J73" s="10" t="s">
        <v>344</v>
      </c>
      <c r="K73" s="11">
        <v>2019</v>
      </c>
    </row>
    <row r="74" spans="1:11" x14ac:dyDescent="0.25">
      <c r="A74" s="7" t="s">
        <v>43</v>
      </c>
      <c r="B74" s="7" t="s">
        <v>11</v>
      </c>
      <c r="C74" s="7" t="s">
        <v>217</v>
      </c>
      <c r="D74" s="7">
        <v>1</v>
      </c>
      <c r="E74" s="7" t="s">
        <v>28</v>
      </c>
      <c r="F74" s="7" t="s">
        <v>29</v>
      </c>
      <c r="G74" s="33">
        <v>5500</v>
      </c>
      <c r="H74" s="9" t="s">
        <v>449</v>
      </c>
      <c r="I74" s="10">
        <v>43573</v>
      </c>
      <c r="J74" s="10" t="s">
        <v>224</v>
      </c>
      <c r="K74" s="11">
        <v>2019</v>
      </c>
    </row>
    <row r="75" spans="1:11" x14ac:dyDescent="0.25">
      <c r="A75" s="7" t="s">
        <v>43</v>
      </c>
      <c r="B75" s="7" t="s">
        <v>11</v>
      </c>
      <c r="C75" s="7" t="s">
        <v>218</v>
      </c>
      <c r="D75" s="7">
        <v>1</v>
      </c>
      <c r="E75" s="7" t="s">
        <v>44</v>
      </c>
      <c r="F75" s="7" t="s">
        <v>27</v>
      </c>
      <c r="G75" s="33">
        <v>2750</v>
      </c>
      <c r="H75" s="9" t="s">
        <v>253</v>
      </c>
      <c r="I75" s="10">
        <v>43664</v>
      </c>
      <c r="J75" s="10" t="s">
        <v>226</v>
      </c>
      <c r="K75" s="11">
        <v>2019</v>
      </c>
    </row>
    <row r="76" spans="1:11" x14ac:dyDescent="0.25">
      <c r="A76" s="7" t="s">
        <v>43</v>
      </c>
      <c r="B76" s="7" t="s">
        <v>11</v>
      </c>
      <c r="C76" s="7" t="s">
        <v>219</v>
      </c>
      <c r="D76" s="7">
        <v>1</v>
      </c>
      <c r="E76" s="7" t="s">
        <v>44</v>
      </c>
      <c r="F76" s="7" t="s">
        <v>27</v>
      </c>
      <c r="G76" s="33">
        <v>2750</v>
      </c>
      <c r="H76" s="9" t="s">
        <v>394</v>
      </c>
      <c r="I76" s="10">
        <v>43559</v>
      </c>
      <c r="J76" s="10" t="s">
        <v>224</v>
      </c>
      <c r="K76" s="11">
        <v>2019</v>
      </c>
    </row>
    <row r="77" spans="1:11" x14ac:dyDescent="0.25">
      <c r="A77" s="7" t="s">
        <v>43</v>
      </c>
      <c r="B77" s="7" t="s">
        <v>11</v>
      </c>
      <c r="C77" s="7" t="s">
        <v>220</v>
      </c>
      <c r="D77" s="7">
        <v>1</v>
      </c>
      <c r="E77" s="7" t="s">
        <v>19</v>
      </c>
      <c r="F77" s="7" t="s">
        <v>20</v>
      </c>
      <c r="G77" s="33">
        <v>2750</v>
      </c>
      <c r="H77" s="9" t="s">
        <v>254</v>
      </c>
      <c r="I77" s="10">
        <v>43783</v>
      </c>
      <c r="J77" s="10" t="s">
        <v>401</v>
      </c>
      <c r="K77" s="11">
        <v>2019</v>
      </c>
    </row>
    <row r="78" spans="1:11" x14ac:dyDescent="0.25">
      <c r="A78" s="7" t="s">
        <v>43</v>
      </c>
      <c r="B78" s="7" t="s">
        <v>11</v>
      </c>
      <c r="C78" s="7" t="s">
        <v>235</v>
      </c>
      <c r="D78" s="7">
        <v>1</v>
      </c>
      <c r="E78" s="7" t="s">
        <v>236</v>
      </c>
      <c r="F78" s="7" t="s">
        <v>27</v>
      </c>
      <c r="G78" s="33">
        <v>580</v>
      </c>
      <c r="H78" s="9" t="s">
        <v>287</v>
      </c>
      <c r="I78" s="10">
        <v>43503</v>
      </c>
      <c r="J78" s="10" t="s">
        <v>142</v>
      </c>
      <c r="K78" s="11">
        <v>2019</v>
      </c>
    </row>
    <row r="79" spans="1:11" x14ac:dyDescent="0.25">
      <c r="A79" s="7" t="s">
        <v>43</v>
      </c>
      <c r="B79" s="7" t="s">
        <v>11</v>
      </c>
      <c r="C79" s="7" t="s">
        <v>256</v>
      </c>
      <c r="D79" s="7">
        <v>1</v>
      </c>
      <c r="E79" s="7" t="s">
        <v>139</v>
      </c>
      <c r="F79" s="7" t="s">
        <v>24</v>
      </c>
      <c r="G79" s="33">
        <v>5500</v>
      </c>
      <c r="H79" s="9" t="s">
        <v>13</v>
      </c>
      <c r="I79" s="10">
        <v>43573</v>
      </c>
      <c r="J79" s="10" t="s">
        <v>224</v>
      </c>
      <c r="K79" s="11">
        <v>2019</v>
      </c>
    </row>
    <row r="80" spans="1:11" x14ac:dyDescent="0.25">
      <c r="A80" s="7" t="s">
        <v>43</v>
      </c>
      <c r="B80" s="7" t="s">
        <v>11</v>
      </c>
      <c r="C80" s="7" t="s">
        <v>257</v>
      </c>
      <c r="D80" s="7">
        <v>1</v>
      </c>
      <c r="E80" s="7" t="s">
        <v>139</v>
      </c>
      <c r="F80" s="7" t="s">
        <v>24</v>
      </c>
      <c r="G80" s="33">
        <v>5500</v>
      </c>
      <c r="H80" s="9" t="s">
        <v>13</v>
      </c>
      <c r="I80" s="10">
        <v>43601</v>
      </c>
      <c r="J80" s="10" t="s">
        <v>225</v>
      </c>
      <c r="K80" s="11">
        <v>2019</v>
      </c>
    </row>
    <row r="81" spans="1:11" x14ac:dyDescent="0.25">
      <c r="A81" s="7" t="s">
        <v>43</v>
      </c>
      <c r="B81" s="7" t="s">
        <v>11</v>
      </c>
      <c r="C81" s="7" t="s">
        <v>258</v>
      </c>
      <c r="D81" s="7">
        <v>1</v>
      </c>
      <c r="E81" s="7" t="s">
        <v>139</v>
      </c>
      <c r="F81" s="7" t="s">
        <v>24</v>
      </c>
      <c r="G81" s="33">
        <v>5500</v>
      </c>
      <c r="H81" s="9" t="s">
        <v>13</v>
      </c>
      <c r="I81" s="10">
        <v>43650</v>
      </c>
      <c r="J81" s="10" t="s">
        <v>226</v>
      </c>
      <c r="K81" s="11">
        <v>2019</v>
      </c>
    </row>
    <row r="82" spans="1:11" x14ac:dyDescent="0.25">
      <c r="A82" s="7" t="s">
        <v>43</v>
      </c>
      <c r="B82" s="7" t="s">
        <v>11</v>
      </c>
      <c r="C82" s="7" t="s">
        <v>259</v>
      </c>
      <c r="D82" s="7">
        <v>1</v>
      </c>
      <c r="E82" s="7" t="s">
        <v>33</v>
      </c>
      <c r="F82" s="7" t="s">
        <v>34</v>
      </c>
      <c r="G82" s="33">
        <v>5400</v>
      </c>
      <c r="H82" s="9" t="s">
        <v>13</v>
      </c>
      <c r="I82" s="10">
        <v>43629</v>
      </c>
      <c r="J82" s="10" t="s">
        <v>288</v>
      </c>
      <c r="K82" s="11">
        <v>2019</v>
      </c>
    </row>
    <row r="83" spans="1:11" x14ac:dyDescent="0.25">
      <c r="A83" s="7" t="s">
        <v>43</v>
      </c>
      <c r="B83" s="7" t="s">
        <v>11</v>
      </c>
      <c r="C83" s="7" t="s">
        <v>260</v>
      </c>
      <c r="D83" s="7">
        <v>1</v>
      </c>
      <c r="E83" s="7" t="s">
        <v>33</v>
      </c>
      <c r="F83" s="7" t="s">
        <v>34</v>
      </c>
      <c r="G83" s="33">
        <v>5400</v>
      </c>
      <c r="H83" s="9" t="s">
        <v>13</v>
      </c>
      <c r="I83" s="10">
        <v>43573</v>
      </c>
      <c r="J83" s="10" t="s">
        <v>224</v>
      </c>
      <c r="K83" s="11">
        <v>2019</v>
      </c>
    </row>
    <row r="84" spans="1:11" x14ac:dyDescent="0.25">
      <c r="A84" s="7" t="s">
        <v>43</v>
      </c>
      <c r="B84" s="7" t="s">
        <v>11</v>
      </c>
      <c r="C84" s="7" t="s">
        <v>261</v>
      </c>
      <c r="D84" s="7">
        <v>1</v>
      </c>
      <c r="E84" s="7" t="s">
        <v>33</v>
      </c>
      <c r="F84" s="7" t="s">
        <v>34</v>
      </c>
      <c r="G84" s="33">
        <v>5400</v>
      </c>
      <c r="H84" s="9" t="s">
        <v>13</v>
      </c>
      <c r="I84" s="10">
        <v>43598</v>
      </c>
      <c r="J84" s="10" t="s">
        <v>225</v>
      </c>
      <c r="K84" s="11">
        <v>2019</v>
      </c>
    </row>
    <row r="85" spans="1:11" x14ac:dyDescent="0.25">
      <c r="A85" s="7" t="s">
        <v>43</v>
      </c>
      <c r="B85" s="7" t="s">
        <v>11</v>
      </c>
      <c r="C85" s="7" t="s">
        <v>262</v>
      </c>
      <c r="D85" s="7">
        <v>1</v>
      </c>
      <c r="E85" s="7" t="s">
        <v>33</v>
      </c>
      <c r="F85" s="7" t="s">
        <v>34</v>
      </c>
      <c r="G85" s="33">
        <v>5400</v>
      </c>
      <c r="H85" s="9" t="s">
        <v>13</v>
      </c>
      <c r="I85" s="10">
        <v>43622</v>
      </c>
      <c r="J85" s="10" t="s">
        <v>288</v>
      </c>
      <c r="K85" s="11">
        <v>2019</v>
      </c>
    </row>
    <row r="86" spans="1:11" x14ac:dyDescent="0.25">
      <c r="A86" s="7" t="s">
        <v>43</v>
      </c>
      <c r="B86" s="7" t="s">
        <v>11</v>
      </c>
      <c r="C86" s="7" t="s">
        <v>263</v>
      </c>
      <c r="D86" s="7">
        <v>1</v>
      </c>
      <c r="E86" s="7" t="s">
        <v>28</v>
      </c>
      <c r="F86" s="7" t="s">
        <v>29</v>
      </c>
      <c r="G86" s="33">
        <v>5500</v>
      </c>
      <c r="H86" s="9" t="s">
        <v>13</v>
      </c>
      <c r="I86" s="10">
        <v>43664</v>
      </c>
      <c r="J86" s="10" t="s">
        <v>226</v>
      </c>
      <c r="K86" s="11">
        <v>2019</v>
      </c>
    </row>
    <row r="87" spans="1:11" x14ac:dyDescent="0.25">
      <c r="A87" s="7" t="s">
        <v>43</v>
      </c>
      <c r="B87" s="7" t="s">
        <v>11</v>
      </c>
      <c r="C87" s="7" t="s">
        <v>264</v>
      </c>
      <c r="D87" s="7">
        <v>1</v>
      </c>
      <c r="E87" s="7" t="s">
        <v>31</v>
      </c>
      <c r="F87" s="7" t="s">
        <v>32</v>
      </c>
      <c r="G87" s="33">
        <v>3740</v>
      </c>
      <c r="H87" s="9" t="s">
        <v>13</v>
      </c>
      <c r="I87" s="10">
        <v>43650</v>
      </c>
      <c r="J87" s="10" t="s">
        <v>226</v>
      </c>
      <c r="K87" s="11">
        <v>2019</v>
      </c>
    </row>
    <row r="88" spans="1:11" x14ac:dyDescent="0.25">
      <c r="A88" s="7" t="s">
        <v>43</v>
      </c>
      <c r="B88" s="7" t="s">
        <v>11</v>
      </c>
      <c r="C88" s="7" t="s">
        <v>265</v>
      </c>
      <c r="D88" s="7">
        <v>1</v>
      </c>
      <c r="E88" s="7" t="s">
        <v>31</v>
      </c>
      <c r="F88" s="7" t="s">
        <v>32</v>
      </c>
      <c r="G88" s="33">
        <v>3740</v>
      </c>
      <c r="H88" s="9" t="s">
        <v>13</v>
      </c>
      <c r="I88" s="10">
        <v>43636</v>
      </c>
      <c r="J88" s="10" t="s">
        <v>288</v>
      </c>
      <c r="K88" s="11">
        <v>2019</v>
      </c>
    </row>
    <row r="89" spans="1:11" x14ac:dyDescent="0.25">
      <c r="A89" s="7" t="s">
        <v>43</v>
      </c>
      <c r="B89" s="7" t="s">
        <v>11</v>
      </c>
      <c r="C89" s="7" t="s">
        <v>266</v>
      </c>
      <c r="D89" s="7">
        <v>1</v>
      </c>
      <c r="E89" s="7" t="s">
        <v>31</v>
      </c>
      <c r="F89" s="7" t="s">
        <v>32</v>
      </c>
      <c r="G89" s="33">
        <v>3740</v>
      </c>
      <c r="H89" s="9" t="s">
        <v>13</v>
      </c>
      <c r="I89" s="10">
        <v>43657</v>
      </c>
      <c r="J89" s="10" t="s">
        <v>226</v>
      </c>
      <c r="K89" s="11">
        <v>2019</v>
      </c>
    </row>
    <row r="90" spans="1:11" x14ac:dyDescent="0.25">
      <c r="A90" s="7" t="s">
        <v>43</v>
      </c>
      <c r="B90" s="7" t="s">
        <v>11</v>
      </c>
      <c r="C90" s="7" t="s">
        <v>267</v>
      </c>
      <c r="D90" s="7">
        <v>1</v>
      </c>
      <c r="E90" s="7" t="s">
        <v>31</v>
      </c>
      <c r="F90" s="7" t="s">
        <v>32</v>
      </c>
      <c r="G90" s="33">
        <v>3740</v>
      </c>
      <c r="H90" s="9" t="s">
        <v>13</v>
      </c>
      <c r="I90" s="10">
        <v>43601</v>
      </c>
      <c r="J90" s="10" t="s">
        <v>225</v>
      </c>
      <c r="K90" s="11">
        <v>2019</v>
      </c>
    </row>
    <row r="91" spans="1:11" x14ac:dyDescent="0.25">
      <c r="A91" s="7" t="s">
        <v>43</v>
      </c>
      <c r="B91" s="7" t="s">
        <v>11</v>
      </c>
      <c r="C91" s="7" t="s">
        <v>268</v>
      </c>
      <c r="D91" s="7">
        <v>1</v>
      </c>
      <c r="E91" s="7" t="s">
        <v>25</v>
      </c>
      <c r="F91" s="7" t="s">
        <v>26</v>
      </c>
      <c r="G91" s="33">
        <v>5500</v>
      </c>
      <c r="H91" s="9" t="s">
        <v>13</v>
      </c>
      <c r="I91" s="10">
        <v>43657</v>
      </c>
      <c r="J91" s="10" t="s">
        <v>226</v>
      </c>
      <c r="K91" s="11">
        <v>2019</v>
      </c>
    </row>
    <row r="92" spans="1:11" x14ac:dyDescent="0.25">
      <c r="A92" s="7" t="s">
        <v>43</v>
      </c>
      <c r="B92" s="7" t="s">
        <v>11</v>
      </c>
      <c r="C92" s="7" t="s">
        <v>269</v>
      </c>
      <c r="D92" s="7">
        <v>1</v>
      </c>
      <c r="E92" s="7" t="s">
        <v>25</v>
      </c>
      <c r="F92" s="7" t="s">
        <v>26</v>
      </c>
      <c r="G92" s="33">
        <v>5500</v>
      </c>
      <c r="H92" s="9" t="s">
        <v>13</v>
      </c>
      <c r="I92" s="10">
        <v>43601</v>
      </c>
      <c r="J92" s="10" t="s">
        <v>225</v>
      </c>
      <c r="K92" s="11">
        <v>2019</v>
      </c>
    </row>
    <row r="93" spans="1:11" x14ac:dyDescent="0.25">
      <c r="A93" s="7" t="s">
        <v>43</v>
      </c>
      <c r="B93" s="7" t="s">
        <v>11</v>
      </c>
      <c r="C93" s="7" t="s">
        <v>270</v>
      </c>
      <c r="D93" s="7">
        <v>2</v>
      </c>
      <c r="E93" s="7" t="s">
        <v>23</v>
      </c>
      <c r="F93" s="7" t="s">
        <v>24</v>
      </c>
      <c r="G93" s="33">
        <v>5500</v>
      </c>
      <c r="H93" s="9" t="s">
        <v>13</v>
      </c>
      <c r="I93" s="10">
        <v>43573</v>
      </c>
      <c r="J93" s="10" t="s">
        <v>224</v>
      </c>
      <c r="K93" s="11">
        <v>2019</v>
      </c>
    </row>
    <row r="94" spans="1:11" x14ac:dyDescent="0.25">
      <c r="A94" s="7" t="s">
        <v>43</v>
      </c>
      <c r="B94" s="7" t="s">
        <v>11</v>
      </c>
      <c r="C94" s="7" t="s">
        <v>271</v>
      </c>
      <c r="D94" s="7">
        <v>2</v>
      </c>
      <c r="E94" s="7" t="s">
        <v>23</v>
      </c>
      <c r="F94" s="7" t="s">
        <v>24</v>
      </c>
      <c r="G94" s="33">
        <v>5500</v>
      </c>
      <c r="H94" s="9" t="s">
        <v>13</v>
      </c>
      <c r="I94" s="10">
        <v>43643</v>
      </c>
      <c r="J94" s="10" t="s">
        <v>288</v>
      </c>
      <c r="K94" s="11">
        <v>2019</v>
      </c>
    </row>
    <row r="95" spans="1:11" x14ac:dyDescent="0.25">
      <c r="A95" s="7" t="s">
        <v>43</v>
      </c>
      <c r="B95" s="7" t="s">
        <v>11</v>
      </c>
      <c r="C95" s="7" t="s">
        <v>272</v>
      </c>
      <c r="D95" s="7">
        <v>1</v>
      </c>
      <c r="E95" s="7" t="s">
        <v>25</v>
      </c>
      <c r="F95" s="7" t="s">
        <v>26</v>
      </c>
      <c r="G95" s="33">
        <v>5500</v>
      </c>
      <c r="H95" s="9" t="s">
        <v>445</v>
      </c>
      <c r="I95" s="10">
        <v>43545</v>
      </c>
      <c r="J95" s="10" t="s">
        <v>136</v>
      </c>
      <c r="K95" s="11">
        <v>2019</v>
      </c>
    </row>
    <row r="96" spans="1:11" x14ac:dyDescent="0.25">
      <c r="A96" s="7" t="s">
        <v>43</v>
      </c>
      <c r="B96" s="7" t="s">
        <v>11</v>
      </c>
      <c r="C96" s="7" t="s">
        <v>275</v>
      </c>
      <c r="D96" s="7">
        <v>2</v>
      </c>
      <c r="E96" s="7" t="s">
        <v>23</v>
      </c>
      <c r="F96" s="7" t="s">
        <v>24</v>
      </c>
      <c r="G96" s="33">
        <v>5500</v>
      </c>
      <c r="H96" s="9" t="s">
        <v>13</v>
      </c>
      <c r="I96" s="10">
        <v>43621</v>
      </c>
      <c r="J96" s="10" t="s">
        <v>288</v>
      </c>
      <c r="K96" s="11">
        <v>2019</v>
      </c>
    </row>
    <row r="97" spans="1:11" x14ac:dyDescent="0.25">
      <c r="A97" s="7" t="s">
        <v>43</v>
      </c>
      <c r="B97" s="7" t="s">
        <v>11</v>
      </c>
      <c r="C97" s="7" t="s">
        <v>276</v>
      </c>
      <c r="D97" s="7">
        <v>2</v>
      </c>
      <c r="E97" s="7" t="s">
        <v>23</v>
      </c>
      <c r="F97" s="7" t="s">
        <v>24</v>
      </c>
      <c r="G97" s="33">
        <v>5500</v>
      </c>
      <c r="H97" s="9" t="s">
        <v>13</v>
      </c>
      <c r="I97" s="10">
        <v>43573</v>
      </c>
      <c r="J97" s="10" t="s">
        <v>224</v>
      </c>
      <c r="K97" s="11">
        <v>2019</v>
      </c>
    </row>
    <row r="98" spans="1:11" x14ac:dyDescent="0.25">
      <c r="A98" s="7" t="s">
        <v>43</v>
      </c>
      <c r="B98" s="7" t="s">
        <v>11</v>
      </c>
      <c r="C98" s="7" t="s">
        <v>277</v>
      </c>
      <c r="D98" s="7">
        <v>1</v>
      </c>
      <c r="E98" s="7" t="s">
        <v>25</v>
      </c>
      <c r="F98" s="7" t="s">
        <v>26</v>
      </c>
      <c r="G98" s="33">
        <v>5500</v>
      </c>
      <c r="H98" s="9" t="s">
        <v>497</v>
      </c>
      <c r="I98" s="10">
        <v>43734</v>
      </c>
      <c r="J98" s="10" t="s">
        <v>344</v>
      </c>
      <c r="K98" s="11">
        <v>2019</v>
      </c>
    </row>
    <row r="99" spans="1:11" x14ac:dyDescent="0.25">
      <c r="A99" s="7" t="s">
        <v>43</v>
      </c>
      <c r="B99" s="7" t="s">
        <v>11</v>
      </c>
      <c r="C99" s="7" t="s">
        <v>279</v>
      </c>
      <c r="D99" s="7">
        <v>2</v>
      </c>
      <c r="E99" s="7" t="s">
        <v>293</v>
      </c>
      <c r="F99" s="7" t="s">
        <v>436</v>
      </c>
      <c r="G99" s="33">
        <v>5500</v>
      </c>
      <c r="H99" s="9" t="s">
        <v>455</v>
      </c>
      <c r="I99" s="10">
        <v>43614</v>
      </c>
      <c r="J99" s="10" t="s">
        <v>225</v>
      </c>
      <c r="K99" s="11">
        <v>2019</v>
      </c>
    </row>
    <row r="100" spans="1:11" x14ac:dyDescent="0.25">
      <c r="A100" s="7" t="s">
        <v>43</v>
      </c>
      <c r="B100" s="7" t="s">
        <v>11</v>
      </c>
      <c r="C100" s="7" t="s">
        <v>280</v>
      </c>
      <c r="D100" s="7">
        <v>1</v>
      </c>
      <c r="E100" s="7" t="s">
        <v>44</v>
      </c>
      <c r="F100" s="7" t="s">
        <v>27</v>
      </c>
      <c r="G100" s="33">
        <v>2750</v>
      </c>
      <c r="H100" s="9" t="s">
        <v>396</v>
      </c>
      <c r="I100" s="10">
        <v>43741</v>
      </c>
      <c r="J100" s="10" t="s">
        <v>334</v>
      </c>
      <c r="K100" s="11">
        <v>2019</v>
      </c>
    </row>
    <row r="101" spans="1:11" x14ac:dyDescent="0.25">
      <c r="A101" s="7" t="s">
        <v>43</v>
      </c>
      <c r="B101" s="7" t="s">
        <v>11</v>
      </c>
      <c r="C101" s="7" t="s">
        <v>281</v>
      </c>
      <c r="D101" s="7">
        <v>1</v>
      </c>
      <c r="E101" s="7" t="s">
        <v>25</v>
      </c>
      <c r="F101" s="7" t="s">
        <v>26</v>
      </c>
      <c r="G101" s="33">
        <v>5500</v>
      </c>
      <c r="H101" s="9" t="s">
        <v>498</v>
      </c>
      <c r="I101" s="10">
        <v>43762</v>
      </c>
      <c r="J101" s="10" t="s">
        <v>334</v>
      </c>
      <c r="K101" s="11">
        <v>2019</v>
      </c>
    </row>
    <row r="102" spans="1:11" x14ac:dyDescent="0.25">
      <c r="A102" s="7" t="s">
        <v>43</v>
      </c>
      <c r="B102" s="7" t="s">
        <v>11</v>
      </c>
      <c r="C102" s="7" t="s">
        <v>282</v>
      </c>
      <c r="D102" s="7">
        <v>1</v>
      </c>
      <c r="E102" s="7" t="s">
        <v>25</v>
      </c>
      <c r="F102" s="7" t="s">
        <v>26</v>
      </c>
      <c r="G102" s="33">
        <v>5500</v>
      </c>
      <c r="H102" s="9" t="s">
        <v>13</v>
      </c>
      <c r="I102" s="10">
        <v>43566</v>
      </c>
      <c r="J102" s="10" t="s">
        <v>224</v>
      </c>
      <c r="K102" s="11">
        <v>2019</v>
      </c>
    </row>
    <row r="103" spans="1:11" x14ac:dyDescent="0.25">
      <c r="A103" s="7" t="s">
        <v>43</v>
      </c>
      <c r="B103" s="7" t="s">
        <v>11</v>
      </c>
      <c r="C103" s="7" t="s">
        <v>283</v>
      </c>
      <c r="D103" s="7">
        <v>1</v>
      </c>
      <c r="E103" s="7" t="s">
        <v>25</v>
      </c>
      <c r="F103" s="7" t="s">
        <v>26</v>
      </c>
      <c r="G103" s="33">
        <v>5500</v>
      </c>
      <c r="H103" s="9" t="s">
        <v>499</v>
      </c>
      <c r="I103" s="10">
        <v>43769</v>
      </c>
      <c r="J103" s="10" t="s">
        <v>334</v>
      </c>
      <c r="K103" s="11">
        <v>2019</v>
      </c>
    </row>
    <row r="104" spans="1:11" x14ac:dyDescent="0.25">
      <c r="A104" s="7" t="s">
        <v>43</v>
      </c>
      <c r="B104" s="7" t="s">
        <v>11</v>
      </c>
      <c r="C104" s="7" t="s">
        <v>284</v>
      </c>
      <c r="D104" s="7">
        <v>1</v>
      </c>
      <c r="E104" s="7" t="s">
        <v>25</v>
      </c>
      <c r="F104" s="7" t="s">
        <v>26</v>
      </c>
      <c r="G104" s="33">
        <v>5500</v>
      </c>
      <c r="H104" s="9" t="s">
        <v>13</v>
      </c>
      <c r="I104" s="10">
        <v>43783</v>
      </c>
      <c r="J104" s="10" t="s">
        <v>401</v>
      </c>
      <c r="K104" s="11">
        <v>2019</v>
      </c>
    </row>
    <row r="105" spans="1:11" x14ac:dyDescent="0.25">
      <c r="A105" s="7" t="s">
        <v>43</v>
      </c>
      <c r="B105" s="7" t="s">
        <v>11</v>
      </c>
      <c r="C105" s="7" t="s">
        <v>285</v>
      </c>
      <c r="D105" s="7">
        <v>1</v>
      </c>
      <c r="E105" s="7" t="s">
        <v>23</v>
      </c>
      <c r="F105" s="7" t="s">
        <v>24</v>
      </c>
      <c r="G105" s="33">
        <v>5500</v>
      </c>
      <c r="H105" s="9" t="s">
        <v>13</v>
      </c>
      <c r="I105" s="10">
        <v>43601</v>
      </c>
      <c r="J105" s="10" t="s">
        <v>225</v>
      </c>
      <c r="K105" s="11">
        <v>2019</v>
      </c>
    </row>
    <row r="106" spans="1:11" x14ac:dyDescent="0.25">
      <c r="A106" s="7" t="s">
        <v>43</v>
      </c>
      <c r="B106" s="7" t="s">
        <v>11</v>
      </c>
      <c r="C106" s="7" t="s">
        <v>335</v>
      </c>
      <c r="D106" s="7">
        <v>2</v>
      </c>
      <c r="E106" s="7" t="s">
        <v>293</v>
      </c>
      <c r="F106" s="7" t="s">
        <v>436</v>
      </c>
      <c r="G106" s="33">
        <v>5500</v>
      </c>
      <c r="H106" s="9" t="s">
        <v>450</v>
      </c>
      <c r="I106" s="10">
        <v>43573</v>
      </c>
      <c r="J106" s="10" t="s">
        <v>224</v>
      </c>
      <c r="K106" s="11">
        <v>2019</v>
      </c>
    </row>
    <row r="107" spans="1:11" x14ac:dyDescent="0.25">
      <c r="A107" s="7" t="s">
        <v>43</v>
      </c>
      <c r="B107" s="7" t="s">
        <v>11</v>
      </c>
      <c r="C107" s="7" t="s">
        <v>336</v>
      </c>
      <c r="D107" s="7">
        <v>2</v>
      </c>
      <c r="E107" s="7" t="s">
        <v>293</v>
      </c>
      <c r="F107" s="7" t="s">
        <v>436</v>
      </c>
      <c r="G107" s="33">
        <v>5500</v>
      </c>
      <c r="H107" s="9" t="s">
        <v>453</v>
      </c>
      <c r="I107" s="10">
        <v>43595</v>
      </c>
      <c r="J107" s="10" t="s">
        <v>225</v>
      </c>
      <c r="K107" s="11">
        <v>2019</v>
      </c>
    </row>
    <row r="108" spans="1:11" x14ac:dyDescent="0.25">
      <c r="A108" s="7" t="s">
        <v>43</v>
      </c>
      <c r="B108" s="7" t="s">
        <v>11</v>
      </c>
      <c r="C108" s="7" t="s">
        <v>337</v>
      </c>
      <c r="D108" s="7">
        <v>2</v>
      </c>
      <c r="E108" s="7" t="s">
        <v>293</v>
      </c>
      <c r="F108" s="7" t="s">
        <v>436</v>
      </c>
      <c r="G108" s="33">
        <v>5500</v>
      </c>
      <c r="H108" s="9" t="s">
        <v>454</v>
      </c>
      <c r="I108" s="10">
        <v>43608</v>
      </c>
      <c r="J108" s="10" t="s">
        <v>225</v>
      </c>
      <c r="K108" s="11">
        <v>2019</v>
      </c>
    </row>
    <row r="109" spans="1:11" x14ac:dyDescent="0.25">
      <c r="A109" s="7" t="s">
        <v>43</v>
      </c>
      <c r="B109" s="7" t="s">
        <v>11</v>
      </c>
      <c r="C109" s="7" t="s">
        <v>338</v>
      </c>
      <c r="D109" s="7">
        <v>1</v>
      </c>
      <c r="E109" s="7" t="s">
        <v>19</v>
      </c>
      <c r="F109" s="7" t="s">
        <v>20</v>
      </c>
      <c r="G109" s="33">
        <v>2750</v>
      </c>
      <c r="H109" s="9" t="s">
        <v>397</v>
      </c>
      <c r="I109" s="10">
        <v>43622</v>
      </c>
      <c r="J109" s="10" t="s">
        <v>288</v>
      </c>
      <c r="K109" s="11">
        <v>2019</v>
      </c>
    </row>
    <row r="110" spans="1:11" x14ac:dyDescent="0.25">
      <c r="A110" s="7" t="s">
        <v>43</v>
      </c>
      <c r="B110" s="7" t="s">
        <v>11</v>
      </c>
      <c r="C110" s="7" t="s">
        <v>339</v>
      </c>
      <c r="D110" s="7">
        <v>1</v>
      </c>
      <c r="E110" s="7" t="s">
        <v>28</v>
      </c>
      <c r="F110" s="7" t="s">
        <v>29</v>
      </c>
      <c r="G110" s="33">
        <v>2750</v>
      </c>
      <c r="H110" s="9" t="s">
        <v>460</v>
      </c>
      <c r="I110" s="10">
        <v>43636</v>
      </c>
      <c r="J110" s="10" t="s">
        <v>288</v>
      </c>
      <c r="K110" s="11">
        <v>2019</v>
      </c>
    </row>
    <row r="111" spans="1:11" x14ac:dyDescent="0.25">
      <c r="A111" s="7" t="s">
        <v>43</v>
      </c>
      <c r="B111" s="7" t="s">
        <v>11</v>
      </c>
      <c r="C111" s="7" t="s">
        <v>340</v>
      </c>
      <c r="D111" s="7">
        <v>1</v>
      </c>
      <c r="E111" s="7" t="s">
        <v>44</v>
      </c>
      <c r="F111" s="7" t="s">
        <v>27</v>
      </c>
      <c r="G111" s="33">
        <v>2750</v>
      </c>
      <c r="H111" s="9" t="s">
        <v>398</v>
      </c>
      <c r="I111" s="10">
        <v>43769</v>
      </c>
      <c r="J111" s="10" t="s">
        <v>334</v>
      </c>
      <c r="K111" s="11">
        <v>2019</v>
      </c>
    </row>
    <row r="112" spans="1:11" x14ac:dyDescent="0.25">
      <c r="A112" s="7" t="s">
        <v>43</v>
      </c>
      <c r="B112" s="7" t="s">
        <v>11</v>
      </c>
      <c r="C112" s="7" t="s">
        <v>346</v>
      </c>
      <c r="D112" s="7">
        <v>1</v>
      </c>
      <c r="E112" s="7" t="s">
        <v>31</v>
      </c>
      <c r="F112" s="7" t="s">
        <v>32</v>
      </c>
      <c r="G112" s="33">
        <v>3740</v>
      </c>
      <c r="H112" s="9" t="s">
        <v>13</v>
      </c>
      <c r="I112" s="10">
        <v>43630</v>
      </c>
      <c r="J112" s="10" t="s">
        <v>288</v>
      </c>
      <c r="K112" s="11">
        <v>2019</v>
      </c>
    </row>
    <row r="113" spans="1:11" x14ac:dyDescent="0.25">
      <c r="A113" s="7" t="s">
        <v>43</v>
      </c>
      <c r="B113" s="7" t="s">
        <v>11</v>
      </c>
      <c r="C113" s="7" t="s">
        <v>341</v>
      </c>
      <c r="D113" s="7">
        <v>2</v>
      </c>
      <c r="E113" s="7" t="s">
        <v>293</v>
      </c>
      <c r="F113" s="7" t="s">
        <v>436</v>
      </c>
      <c r="G113" s="33">
        <v>5500</v>
      </c>
      <c r="H113" s="9" t="s">
        <v>457</v>
      </c>
      <c r="I113" s="10">
        <v>43614</v>
      </c>
      <c r="J113" s="10" t="s">
        <v>225</v>
      </c>
      <c r="K113" s="11">
        <v>2019</v>
      </c>
    </row>
    <row r="114" spans="1:11" x14ac:dyDescent="0.25">
      <c r="A114" s="7" t="s">
        <v>43</v>
      </c>
      <c r="B114" s="7" t="s">
        <v>11</v>
      </c>
      <c r="C114" s="7" t="s">
        <v>347</v>
      </c>
      <c r="D114" s="7">
        <v>1</v>
      </c>
      <c r="E114" s="7" t="s">
        <v>25</v>
      </c>
      <c r="F114" s="7" t="s">
        <v>26</v>
      </c>
      <c r="G114" s="33">
        <v>5500</v>
      </c>
      <c r="H114" s="9" t="s">
        <v>446</v>
      </c>
      <c r="I114" s="10">
        <v>43545</v>
      </c>
      <c r="J114" s="10" t="s">
        <v>136</v>
      </c>
      <c r="K114" s="11">
        <v>2019</v>
      </c>
    </row>
    <row r="115" spans="1:11" x14ac:dyDescent="0.25">
      <c r="A115" s="7" t="s">
        <v>43</v>
      </c>
      <c r="B115" s="7" t="s">
        <v>11</v>
      </c>
      <c r="C115" s="7" t="s">
        <v>348</v>
      </c>
      <c r="D115" s="7">
        <v>1</v>
      </c>
      <c r="E115" s="7" t="s">
        <v>25</v>
      </c>
      <c r="F115" s="7" t="s">
        <v>26</v>
      </c>
      <c r="G115" s="33">
        <v>5500</v>
      </c>
      <c r="H115" s="9" t="s">
        <v>13</v>
      </c>
      <c r="I115" s="10">
        <v>43559</v>
      </c>
      <c r="J115" s="10" t="s">
        <v>224</v>
      </c>
      <c r="K115" s="11">
        <v>2019</v>
      </c>
    </row>
    <row r="116" spans="1:11" x14ac:dyDescent="0.25">
      <c r="A116" s="7" t="s">
        <v>43</v>
      </c>
      <c r="B116" s="7" t="s">
        <v>11</v>
      </c>
      <c r="C116" s="7" t="s">
        <v>349</v>
      </c>
      <c r="D116" s="7">
        <v>1</v>
      </c>
      <c r="E116" s="7" t="s">
        <v>25</v>
      </c>
      <c r="F116" s="7" t="s">
        <v>26</v>
      </c>
      <c r="G116" s="33">
        <v>5500</v>
      </c>
      <c r="H116" s="9" t="s">
        <v>13</v>
      </c>
      <c r="I116" s="10">
        <v>43748</v>
      </c>
      <c r="J116" s="10" t="s">
        <v>334</v>
      </c>
      <c r="K116" s="11">
        <v>2019</v>
      </c>
    </row>
    <row r="117" spans="1:11" x14ac:dyDescent="0.25">
      <c r="A117" s="7" t="s">
        <v>43</v>
      </c>
      <c r="B117" s="7" t="s">
        <v>11</v>
      </c>
      <c r="C117" s="7" t="s">
        <v>351</v>
      </c>
      <c r="D117" s="7">
        <v>1</v>
      </c>
      <c r="E117" s="7" t="s">
        <v>25</v>
      </c>
      <c r="F117" s="7" t="s">
        <v>26</v>
      </c>
      <c r="G117" s="33">
        <v>5500</v>
      </c>
      <c r="H117" s="9" t="s">
        <v>13</v>
      </c>
      <c r="I117" s="10">
        <v>43636</v>
      </c>
      <c r="J117" s="10" t="s">
        <v>288</v>
      </c>
      <c r="K117" s="11">
        <v>2019</v>
      </c>
    </row>
    <row r="118" spans="1:11" x14ac:dyDescent="0.25">
      <c r="A118" s="7" t="s">
        <v>43</v>
      </c>
      <c r="B118" s="7" t="s">
        <v>11</v>
      </c>
      <c r="C118" s="7" t="s">
        <v>342</v>
      </c>
      <c r="D118" s="7">
        <v>1</v>
      </c>
      <c r="E118" s="7" t="s">
        <v>28</v>
      </c>
      <c r="F118" s="7" t="s">
        <v>29</v>
      </c>
      <c r="G118" s="33">
        <v>2750</v>
      </c>
      <c r="H118" s="9" t="s">
        <v>458</v>
      </c>
      <c r="I118" s="10">
        <v>43622</v>
      </c>
      <c r="J118" s="10" t="s">
        <v>288</v>
      </c>
      <c r="K118" s="11">
        <v>2019</v>
      </c>
    </row>
    <row r="119" spans="1:11" x14ac:dyDescent="0.25">
      <c r="A119" s="7" t="s">
        <v>43</v>
      </c>
      <c r="B119" s="7" t="s">
        <v>11</v>
      </c>
      <c r="C119" s="7" t="s">
        <v>352</v>
      </c>
      <c r="D119" s="7">
        <v>1</v>
      </c>
      <c r="E119" s="7" t="s">
        <v>139</v>
      </c>
      <c r="F119" s="7" t="s">
        <v>24</v>
      </c>
      <c r="G119" s="33">
        <v>5500</v>
      </c>
      <c r="H119" s="9" t="s">
        <v>13</v>
      </c>
      <c r="I119" s="10">
        <v>43657</v>
      </c>
      <c r="J119" s="10" t="s">
        <v>226</v>
      </c>
      <c r="K119" s="11">
        <v>2019</v>
      </c>
    </row>
    <row r="120" spans="1:11" x14ac:dyDescent="0.25">
      <c r="A120" s="7" t="s">
        <v>43</v>
      </c>
      <c r="B120" s="7" t="s">
        <v>11</v>
      </c>
      <c r="C120" s="7" t="s">
        <v>343</v>
      </c>
      <c r="D120" s="7">
        <v>1</v>
      </c>
      <c r="E120" s="7" t="s">
        <v>294</v>
      </c>
      <c r="F120" s="7" t="s">
        <v>138</v>
      </c>
      <c r="G120" s="33">
        <v>520</v>
      </c>
      <c r="H120" s="9" t="s">
        <v>399</v>
      </c>
      <c r="I120" s="10">
        <v>43510</v>
      </c>
      <c r="J120" s="10" t="s">
        <v>142</v>
      </c>
      <c r="K120" s="11">
        <v>2019</v>
      </c>
    </row>
    <row r="121" spans="1:11" x14ac:dyDescent="0.25">
      <c r="A121" s="7" t="s">
        <v>43</v>
      </c>
      <c r="B121" s="7" t="s">
        <v>11</v>
      </c>
      <c r="C121" s="7" t="s">
        <v>400</v>
      </c>
      <c r="D121" s="7">
        <v>1</v>
      </c>
      <c r="E121" s="7" t="s">
        <v>19</v>
      </c>
      <c r="F121" s="7" t="s">
        <v>20</v>
      </c>
      <c r="G121" s="33">
        <v>2750</v>
      </c>
      <c r="H121" s="9" t="s">
        <v>13</v>
      </c>
      <c r="I121" s="10">
        <v>43720</v>
      </c>
      <c r="J121" s="10" t="s">
        <v>344</v>
      </c>
      <c r="K121" s="11">
        <v>2019</v>
      </c>
    </row>
    <row r="122" spans="1:11" x14ac:dyDescent="0.25">
      <c r="A122" s="7" t="s">
        <v>43</v>
      </c>
      <c r="B122" s="7" t="s">
        <v>11</v>
      </c>
      <c r="C122" s="7" t="s">
        <v>402</v>
      </c>
      <c r="D122" s="7">
        <v>1</v>
      </c>
      <c r="E122" s="7" t="s">
        <v>23</v>
      </c>
      <c r="F122" s="7" t="s">
        <v>24</v>
      </c>
      <c r="G122" s="33">
        <v>5500</v>
      </c>
      <c r="H122" s="9" t="s">
        <v>13</v>
      </c>
      <c r="I122" s="10">
        <v>43622</v>
      </c>
      <c r="J122" s="10" t="s">
        <v>288</v>
      </c>
      <c r="K122" s="11">
        <v>2019</v>
      </c>
    </row>
    <row r="123" spans="1:11" x14ac:dyDescent="0.25">
      <c r="A123" s="7" t="s">
        <v>43</v>
      </c>
      <c r="B123" s="7" t="s">
        <v>11</v>
      </c>
      <c r="C123" s="7" t="s">
        <v>403</v>
      </c>
      <c r="D123" s="7">
        <v>1</v>
      </c>
      <c r="E123" s="7" t="s">
        <v>23</v>
      </c>
      <c r="F123" s="7" t="s">
        <v>24</v>
      </c>
      <c r="G123" s="33">
        <v>5500</v>
      </c>
      <c r="H123" s="9" t="s">
        <v>13</v>
      </c>
      <c r="I123" s="10">
        <v>43636</v>
      </c>
      <c r="J123" s="10" t="s">
        <v>288</v>
      </c>
      <c r="K123" s="11">
        <v>2019</v>
      </c>
    </row>
    <row r="124" spans="1:11" x14ac:dyDescent="0.25">
      <c r="A124" s="7" t="s">
        <v>43</v>
      </c>
      <c r="B124" s="7" t="s">
        <v>11</v>
      </c>
      <c r="C124" s="7" t="s">
        <v>404</v>
      </c>
      <c r="D124" s="7">
        <v>1</v>
      </c>
      <c r="E124" s="7" t="s">
        <v>23</v>
      </c>
      <c r="F124" s="7" t="s">
        <v>24</v>
      </c>
      <c r="G124" s="33">
        <v>5500</v>
      </c>
      <c r="H124" s="9" t="s">
        <v>13</v>
      </c>
      <c r="I124" s="10">
        <v>43650</v>
      </c>
      <c r="J124" s="10" t="s">
        <v>226</v>
      </c>
      <c r="K124" s="11">
        <v>2019</v>
      </c>
    </row>
    <row r="125" spans="1:11" x14ac:dyDescent="0.25">
      <c r="A125" s="7" t="s">
        <v>43</v>
      </c>
      <c r="B125" s="7" t="s">
        <v>11</v>
      </c>
      <c r="C125" s="7" t="s">
        <v>365</v>
      </c>
      <c r="D125" s="7">
        <v>2</v>
      </c>
      <c r="E125" s="7" t="s">
        <v>25</v>
      </c>
      <c r="F125" s="7" t="s">
        <v>26</v>
      </c>
      <c r="G125" s="33">
        <v>5500</v>
      </c>
      <c r="H125" s="9" t="s">
        <v>13</v>
      </c>
      <c r="I125" s="10">
        <v>43524</v>
      </c>
      <c r="J125" s="10" t="s">
        <v>142</v>
      </c>
      <c r="K125" s="11">
        <v>2019</v>
      </c>
    </row>
    <row r="126" spans="1:11" x14ac:dyDescent="0.25">
      <c r="A126" s="7" t="s">
        <v>43</v>
      </c>
      <c r="B126" s="7" t="s">
        <v>11</v>
      </c>
      <c r="C126" s="7" t="s">
        <v>405</v>
      </c>
      <c r="D126" s="7">
        <v>1</v>
      </c>
      <c r="E126" s="7" t="s">
        <v>33</v>
      </c>
      <c r="F126" s="7" t="s">
        <v>34</v>
      </c>
      <c r="G126" s="33">
        <v>5400</v>
      </c>
      <c r="H126" s="9" t="s">
        <v>13</v>
      </c>
      <c r="I126" s="10">
        <v>43748</v>
      </c>
      <c r="J126" s="10" t="s">
        <v>334</v>
      </c>
      <c r="K126" s="11">
        <v>2019</v>
      </c>
    </row>
    <row r="127" spans="1:11" x14ac:dyDescent="0.25">
      <c r="A127" s="7" t="s">
        <v>43</v>
      </c>
      <c r="B127" s="7" t="s">
        <v>11</v>
      </c>
      <c r="C127" s="7" t="s">
        <v>407</v>
      </c>
      <c r="D127" s="7">
        <v>1</v>
      </c>
      <c r="E127" s="7" t="s">
        <v>33</v>
      </c>
      <c r="F127" s="7" t="s">
        <v>34</v>
      </c>
      <c r="G127" s="33">
        <v>5400</v>
      </c>
      <c r="H127" s="9" t="s">
        <v>13</v>
      </c>
      <c r="I127" s="10">
        <v>43720</v>
      </c>
      <c r="J127" s="10" t="s">
        <v>344</v>
      </c>
      <c r="K127" s="11">
        <v>2019</v>
      </c>
    </row>
    <row r="128" spans="1:11" x14ac:dyDescent="0.25">
      <c r="A128" s="7" t="s">
        <v>43</v>
      </c>
      <c r="B128" s="7" t="s">
        <v>11</v>
      </c>
      <c r="C128" s="7" t="s">
        <v>408</v>
      </c>
      <c r="D128" s="7">
        <v>1</v>
      </c>
      <c r="E128" s="7" t="s">
        <v>31</v>
      </c>
      <c r="F128" s="7" t="s">
        <v>32</v>
      </c>
      <c r="G128" s="33">
        <v>3740</v>
      </c>
      <c r="H128" s="9" t="s">
        <v>13</v>
      </c>
      <c r="I128" s="10">
        <v>43595</v>
      </c>
      <c r="J128" s="10" t="s">
        <v>225</v>
      </c>
      <c r="K128" s="11">
        <v>2019</v>
      </c>
    </row>
    <row r="129" spans="1:11" x14ac:dyDescent="0.25">
      <c r="A129" s="7" t="s">
        <v>43</v>
      </c>
      <c r="B129" s="7" t="s">
        <v>11</v>
      </c>
      <c r="C129" s="7" t="s">
        <v>409</v>
      </c>
      <c r="D129" s="7">
        <v>1</v>
      </c>
      <c r="E129" s="7" t="s">
        <v>31</v>
      </c>
      <c r="F129" s="7" t="s">
        <v>32</v>
      </c>
      <c r="G129" s="33">
        <v>3740</v>
      </c>
      <c r="H129" s="9" t="s">
        <v>13</v>
      </c>
      <c r="I129" s="10">
        <v>43566</v>
      </c>
      <c r="J129" s="10" t="s">
        <v>224</v>
      </c>
      <c r="K129" s="11">
        <v>2019</v>
      </c>
    </row>
    <row r="130" spans="1:11" x14ac:dyDescent="0.25">
      <c r="A130" s="7" t="s">
        <v>43</v>
      </c>
      <c r="B130" s="7" t="s">
        <v>11</v>
      </c>
      <c r="C130" s="7" t="s">
        <v>410</v>
      </c>
      <c r="D130" s="7">
        <v>1</v>
      </c>
      <c r="E130" s="7" t="s">
        <v>25</v>
      </c>
      <c r="F130" s="7" t="s">
        <v>26</v>
      </c>
      <c r="G130" s="33">
        <v>5500</v>
      </c>
      <c r="H130" s="9" t="s">
        <v>13</v>
      </c>
      <c r="I130" s="10">
        <v>43713</v>
      </c>
      <c r="J130" s="10" t="s">
        <v>344</v>
      </c>
      <c r="K130" s="11">
        <v>2019</v>
      </c>
    </row>
    <row r="131" spans="1:11" x14ac:dyDescent="0.25">
      <c r="A131" s="7" t="s">
        <v>43</v>
      </c>
      <c r="B131" s="7" t="s">
        <v>11</v>
      </c>
      <c r="C131" s="7" t="s">
        <v>411</v>
      </c>
      <c r="D131" s="7">
        <v>1</v>
      </c>
      <c r="E131" s="7" t="s">
        <v>25</v>
      </c>
      <c r="F131" s="7" t="s">
        <v>26</v>
      </c>
      <c r="G131" s="33">
        <v>5500</v>
      </c>
      <c r="H131" s="9" t="s">
        <v>13</v>
      </c>
      <c r="I131" s="10">
        <v>43720</v>
      </c>
      <c r="J131" s="10" t="s">
        <v>344</v>
      </c>
      <c r="K131" s="11">
        <v>2019</v>
      </c>
    </row>
    <row r="132" spans="1:11" x14ac:dyDescent="0.25">
      <c r="A132" s="7" t="s">
        <v>43</v>
      </c>
      <c r="B132" s="7" t="s">
        <v>11</v>
      </c>
      <c r="C132" s="7" t="s">
        <v>412</v>
      </c>
      <c r="D132" s="7">
        <v>1</v>
      </c>
      <c r="E132" s="7" t="s">
        <v>25</v>
      </c>
      <c r="F132" s="7" t="s">
        <v>26</v>
      </c>
      <c r="G132" s="33">
        <v>5500</v>
      </c>
      <c r="H132" s="9" t="s">
        <v>13</v>
      </c>
      <c r="I132" s="10">
        <v>43727</v>
      </c>
      <c r="J132" s="10" t="s">
        <v>344</v>
      </c>
      <c r="K132" s="11">
        <v>2019</v>
      </c>
    </row>
    <row r="133" spans="1:11" x14ac:dyDescent="0.25">
      <c r="A133" s="7" t="s">
        <v>43</v>
      </c>
      <c r="B133" s="7" t="s">
        <v>11</v>
      </c>
      <c r="C133" s="7" t="s">
        <v>413</v>
      </c>
      <c r="D133" s="7">
        <v>1</v>
      </c>
      <c r="E133" s="7" t="s">
        <v>25</v>
      </c>
      <c r="F133" s="7" t="s">
        <v>26</v>
      </c>
      <c r="G133" s="33">
        <v>5500</v>
      </c>
      <c r="H133" s="9" t="s">
        <v>13</v>
      </c>
      <c r="I133" s="10">
        <v>43734</v>
      </c>
      <c r="J133" s="10" t="s">
        <v>344</v>
      </c>
      <c r="K133" s="11">
        <v>2019</v>
      </c>
    </row>
    <row r="134" spans="1:11" x14ac:dyDescent="0.25">
      <c r="A134" s="7" t="s">
        <v>43</v>
      </c>
      <c r="B134" s="7" t="s">
        <v>11</v>
      </c>
      <c r="C134" s="7" t="s">
        <v>414</v>
      </c>
      <c r="D134" s="7">
        <v>1</v>
      </c>
      <c r="E134" s="7" t="s">
        <v>25</v>
      </c>
      <c r="F134" s="7" t="s">
        <v>26</v>
      </c>
      <c r="G134" s="33">
        <v>5500</v>
      </c>
      <c r="H134" s="9" t="s">
        <v>13</v>
      </c>
      <c r="I134" s="10">
        <v>43706</v>
      </c>
      <c r="J134" s="10" t="s">
        <v>350</v>
      </c>
      <c r="K134" s="11">
        <v>2019</v>
      </c>
    </row>
    <row r="135" spans="1:11" x14ac:dyDescent="0.25">
      <c r="A135" s="7" t="s">
        <v>43</v>
      </c>
      <c r="B135" s="7" t="s">
        <v>11</v>
      </c>
      <c r="C135" s="7" t="s">
        <v>415</v>
      </c>
      <c r="D135" s="7">
        <v>1</v>
      </c>
      <c r="E135" s="7" t="s">
        <v>28</v>
      </c>
      <c r="F135" s="7" t="s">
        <v>29</v>
      </c>
      <c r="G135" s="33">
        <v>2750</v>
      </c>
      <c r="H135" s="9" t="s">
        <v>13</v>
      </c>
      <c r="I135" s="10">
        <v>43713</v>
      </c>
      <c r="J135" s="10" t="s">
        <v>344</v>
      </c>
      <c r="K135" s="11">
        <v>2019</v>
      </c>
    </row>
    <row r="136" spans="1:11" x14ac:dyDescent="0.25">
      <c r="A136" s="7" t="s">
        <v>43</v>
      </c>
      <c r="B136" s="7" t="s">
        <v>11</v>
      </c>
      <c r="C136" s="7" t="s">
        <v>416</v>
      </c>
      <c r="D136" s="7">
        <v>1</v>
      </c>
      <c r="E136" s="7" t="s">
        <v>28</v>
      </c>
      <c r="F136" s="7" t="s">
        <v>29</v>
      </c>
      <c r="G136" s="33">
        <v>2750</v>
      </c>
      <c r="H136" s="9" t="s">
        <v>13</v>
      </c>
      <c r="I136" s="10">
        <v>43727</v>
      </c>
      <c r="J136" s="10" t="s">
        <v>344</v>
      </c>
      <c r="K136" s="11">
        <v>2019</v>
      </c>
    </row>
    <row r="137" spans="1:11" x14ac:dyDescent="0.25">
      <c r="A137" s="7" t="s">
        <v>43</v>
      </c>
      <c r="B137" s="7" t="s">
        <v>11</v>
      </c>
      <c r="C137" s="7" t="s">
        <v>417</v>
      </c>
      <c r="D137" s="7">
        <v>1</v>
      </c>
      <c r="E137" s="7" t="s">
        <v>28</v>
      </c>
      <c r="F137" s="7" t="s">
        <v>29</v>
      </c>
      <c r="G137" s="33">
        <v>2750</v>
      </c>
      <c r="H137" s="9" t="s">
        <v>13</v>
      </c>
      <c r="I137" s="10">
        <v>43650</v>
      </c>
      <c r="J137" s="10" t="s">
        <v>226</v>
      </c>
      <c r="K137" s="11">
        <v>2019</v>
      </c>
    </row>
    <row r="138" spans="1:11" x14ac:dyDescent="0.25">
      <c r="A138" s="7" t="s">
        <v>43</v>
      </c>
      <c r="B138" s="7" t="s">
        <v>11</v>
      </c>
      <c r="C138" s="7" t="s">
        <v>418</v>
      </c>
      <c r="D138" s="7">
        <v>1</v>
      </c>
      <c r="E138" s="7" t="s">
        <v>293</v>
      </c>
      <c r="F138" s="7" t="s">
        <v>436</v>
      </c>
      <c r="G138" s="33">
        <v>5500</v>
      </c>
      <c r="H138" s="9" t="s">
        <v>13</v>
      </c>
      <c r="I138" s="10">
        <v>43573</v>
      </c>
      <c r="J138" s="10" t="s">
        <v>224</v>
      </c>
      <c r="K138" s="11">
        <v>2019</v>
      </c>
    </row>
    <row r="139" spans="1:11" x14ac:dyDescent="0.25">
      <c r="A139" s="7" t="s">
        <v>43</v>
      </c>
      <c r="B139" s="7" t="s">
        <v>11</v>
      </c>
      <c r="C139" s="7" t="s">
        <v>419</v>
      </c>
      <c r="D139" s="7">
        <v>1</v>
      </c>
      <c r="E139" s="7" t="s">
        <v>293</v>
      </c>
      <c r="F139" s="7" t="s">
        <v>436</v>
      </c>
      <c r="G139" s="33">
        <v>5500</v>
      </c>
      <c r="H139" s="9" t="s">
        <v>13</v>
      </c>
      <c r="I139" s="10">
        <v>43629</v>
      </c>
      <c r="J139" s="10" t="s">
        <v>288</v>
      </c>
      <c r="K139" s="11">
        <v>2019</v>
      </c>
    </row>
    <row r="140" spans="1:11" x14ac:dyDescent="0.25">
      <c r="A140" s="7" t="s">
        <v>43</v>
      </c>
      <c r="B140" s="7" t="s">
        <v>11</v>
      </c>
      <c r="C140" s="7" t="s">
        <v>421</v>
      </c>
      <c r="D140" s="7">
        <v>1</v>
      </c>
      <c r="E140" s="7" t="s">
        <v>23</v>
      </c>
      <c r="F140" s="7" t="s">
        <v>24</v>
      </c>
      <c r="G140" s="33">
        <v>5500</v>
      </c>
      <c r="H140" s="9" t="s">
        <v>13</v>
      </c>
      <c r="I140" s="10">
        <v>43657</v>
      </c>
      <c r="J140" s="10" t="s">
        <v>226</v>
      </c>
      <c r="K140" s="11">
        <v>2019</v>
      </c>
    </row>
    <row r="141" spans="1:11" x14ac:dyDescent="0.25">
      <c r="A141" s="7" t="s">
        <v>43</v>
      </c>
      <c r="B141" s="7" t="s">
        <v>11</v>
      </c>
      <c r="C141" s="7" t="s">
        <v>422</v>
      </c>
      <c r="D141" s="7">
        <v>1</v>
      </c>
      <c r="E141" s="7" t="s">
        <v>23</v>
      </c>
      <c r="F141" s="7" t="s">
        <v>24</v>
      </c>
      <c r="G141" s="33">
        <v>5500</v>
      </c>
      <c r="H141" s="9" t="s">
        <v>13</v>
      </c>
      <c r="I141" s="10">
        <v>43664</v>
      </c>
      <c r="J141" s="10" t="s">
        <v>226</v>
      </c>
      <c r="K141" s="11">
        <v>2019</v>
      </c>
    </row>
    <row r="142" spans="1:11" x14ac:dyDescent="0.25">
      <c r="A142" s="7" t="s">
        <v>43</v>
      </c>
      <c r="B142" s="7" t="s">
        <v>11</v>
      </c>
      <c r="C142" s="7" t="s">
        <v>423</v>
      </c>
      <c r="D142" s="7">
        <v>1</v>
      </c>
      <c r="E142" s="7" t="s">
        <v>23</v>
      </c>
      <c r="F142" s="7" t="s">
        <v>24</v>
      </c>
      <c r="G142" s="33">
        <v>5500</v>
      </c>
      <c r="H142" s="9" t="s">
        <v>13</v>
      </c>
      <c r="I142" s="10">
        <v>43671</v>
      </c>
      <c r="J142" s="10" t="s">
        <v>226</v>
      </c>
      <c r="K142" s="11">
        <v>2019</v>
      </c>
    </row>
    <row r="143" spans="1:11" x14ac:dyDescent="0.25">
      <c r="A143" s="7" t="s">
        <v>43</v>
      </c>
      <c r="B143" s="7" t="s">
        <v>11</v>
      </c>
      <c r="C143" s="7" t="s">
        <v>424</v>
      </c>
      <c r="D143" s="7">
        <v>1</v>
      </c>
      <c r="E143" s="7" t="s">
        <v>23</v>
      </c>
      <c r="F143" s="7" t="s">
        <v>24</v>
      </c>
      <c r="G143" s="33">
        <v>5500</v>
      </c>
      <c r="H143" s="9" t="s">
        <v>13</v>
      </c>
      <c r="I143" s="10">
        <v>43797</v>
      </c>
      <c r="J143" s="10" t="s">
        <v>401</v>
      </c>
      <c r="K143" s="11">
        <v>2019</v>
      </c>
    </row>
    <row r="144" spans="1:11" x14ac:dyDescent="0.25">
      <c r="A144" s="7" t="s">
        <v>43</v>
      </c>
      <c r="B144" s="7" t="s">
        <v>11</v>
      </c>
      <c r="C144" s="7" t="s">
        <v>425</v>
      </c>
      <c r="D144" s="7">
        <v>1</v>
      </c>
      <c r="E144" s="7" t="s">
        <v>23</v>
      </c>
      <c r="F144" s="7" t="s">
        <v>24</v>
      </c>
      <c r="G144" s="33">
        <v>5500</v>
      </c>
      <c r="H144" s="9" t="s">
        <v>13</v>
      </c>
      <c r="I144" s="10">
        <v>43706</v>
      </c>
      <c r="J144" s="10" t="s">
        <v>350</v>
      </c>
      <c r="K144" s="11">
        <v>2019</v>
      </c>
    </row>
    <row r="145" spans="1:11" x14ac:dyDescent="0.25">
      <c r="A145" s="7" t="s">
        <v>43</v>
      </c>
      <c r="B145" s="7" t="s">
        <v>11</v>
      </c>
      <c r="C145" s="7" t="s">
        <v>426</v>
      </c>
      <c r="D145" s="7">
        <v>1</v>
      </c>
      <c r="E145" s="7" t="s">
        <v>23</v>
      </c>
      <c r="F145" s="7" t="s">
        <v>24</v>
      </c>
      <c r="G145" s="33">
        <v>5500</v>
      </c>
      <c r="H145" s="9" t="s">
        <v>13</v>
      </c>
      <c r="I145" s="10">
        <v>43713</v>
      </c>
      <c r="J145" s="10" t="s">
        <v>344</v>
      </c>
      <c r="K145" s="11">
        <v>2019</v>
      </c>
    </row>
    <row r="146" spans="1:11" x14ac:dyDescent="0.25">
      <c r="A146" s="7" t="s">
        <v>43</v>
      </c>
      <c r="B146" s="7" t="s">
        <v>11</v>
      </c>
      <c r="C146" s="7" t="s">
        <v>429</v>
      </c>
      <c r="D146" s="7">
        <v>1</v>
      </c>
      <c r="E146" s="7" t="s">
        <v>28</v>
      </c>
      <c r="F146" s="7" t="s">
        <v>29</v>
      </c>
      <c r="G146" s="33">
        <v>2750</v>
      </c>
      <c r="H146" s="9" t="s">
        <v>13</v>
      </c>
      <c r="I146" s="10">
        <v>43720</v>
      </c>
      <c r="J146" s="10" t="s">
        <v>344</v>
      </c>
      <c r="K146" s="11">
        <v>2019</v>
      </c>
    </row>
    <row r="147" spans="1:11" x14ac:dyDescent="0.25">
      <c r="A147" s="7" t="s">
        <v>43</v>
      </c>
      <c r="B147" s="7" t="s">
        <v>11</v>
      </c>
      <c r="C147" s="7" t="s">
        <v>430</v>
      </c>
      <c r="D147" s="7">
        <v>1</v>
      </c>
      <c r="E147" s="7" t="s">
        <v>28</v>
      </c>
      <c r="F147" s="7" t="s">
        <v>29</v>
      </c>
      <c r="G147" s="33">
        <v>2750</v>
      </c>
      <c r="H147" s="9" t="s">
        <v>13</v>
      </c>
      <c r="I147" s="10">
        <v>43734</v>
      </c>
      <c r="J147" s="10" t="s">
        <v>344</v>
      </c>
      <c r="K147" s="11">
        <v>2019</v>
      </c>
    </row>
    <row r="148" spans="1:11" x14ac:dyDescent="0.25">
      <c r="A148" s="7" t="s">
        <v>43</v>
      </c>
      <c r="B148" s="7" t="s">
        <v>11</v>
      </c>
      <c r="C148" s="7" t="s">
        <v>473</v>
      </c>
      <c r="D148" s="7">
        <v>1</v>
      </c>
      <c r="E148" s="7" t="s">
        <v>293</v>
      </c>
      <c r="F148" s="7" t="s">
        <v>436</v>
      </c>
      <c r="G148" s="33">
        <v>5500</v>
      </c>
      <c r="H148" s="9" t="s">
        <v>13</v>
      </c>
      <c r="I148" s="10">
        <v>43650</v>
      </c>
      <c r="J148" s="10" t="s">
        <v>226</v>
      </c>
      <c r="K148" s="11">
        <v>2019</v>
      </c>
    </row>
    <row r="149" spans="1:11" x14ac:dyDescent="0.25">
      <c r="A149" s="7" t="s">
        <v>43</v>
      </c>
      <c r="B149" s="7" t="s">
        <v>11</v>
      </c>
      <c r="C149" s="7" t="s">
        <v>474</v>
      </c>
      <c r="D149" s="7">
        <v>1</v>
      </c>
      <c r="E149" s="7" t="s">
        <v>293</v>
      </c>
      <c r="F149" s="7" t="s">
        <v>436</v>
      </c>
      <c r="G149" s="33">
        <v>5500</v>
      </c>
      <c r="H149" s="9" t="s">
        <v>13</v>
      </c>
      <c r="I149" s="10">
        <v>43657</v>
      </c>
      <c r="J149" s="10" t="s">
        <v>226</v>
      </c>
      <c r="K149" s="11">
        <v>2019</v>
      </c>
    </row>
    <row r="150" spans="1:11" x14ac:dyDescent="0.25">
      <c r="A150" s="7" t="s">
        <v>43</v>
      </c>
      <c r="B150" s="7" t="s">
        <v>11</v>
      </c>
      <c r="C150" s="7" t="s">
        <v>475</v>
      </c>
      <c r="D150" s="7">
        <v>1</v>
      </c>
      <c r="E150" s="7" t="s">
        <v>293</v>
      </c>
      <c r="F150" s="7" t="s">
        <v>436</v>
      </c>
      <c r="G150" s="33">
        <v>5500</v>
      </c>
      <c r="H150" s="9" t="s">
        <v>13</v>
      </c>
      <c r="I150" s="10">
        <v>43664</v>
      </c>
      <c r="J150" s="10" t="s">
        <v>226</v>
      </c>
      <c r="K150" s="11">
        <v>2019</v>
      </c>
    </row>
    <row r="151" spans="1:11" x14ac:dyDescent="0.25">
      <c r="A151" s="7" t="s">
        <v>43</v>
      </c>
      <c r="B151" s="7" t="s">
        <v>11</v>
      </c>
      <c r="C151" s="7" t="s">
        <v>476</v>
      </c>
      <c r="D151" s="7">
        <v>1</v>
      </c>
      <c r="E151" s="7" t="s">
        <v>293</v>
      </c>
      <c r="F151" s="7" t="s">
        <v>436</v>
      </c>
      <c r="G151" s="33">
        <v>5500</v>
      </c>
      <c r="H151" s="9" t="s">
        <v>13</v>
      </c>
      <c r="I151" s="10">
        <v>43713</v>
      </c>
      <c r="J151" s="10" t="s">
        <v>344</v>
      </c>
      <c r="K151" s="11">
        <v>2019</v>
      </c>
    </row>
    <row r="152" spans="1:11" x14ac:dyDescent="0.25">
      <c r="A152" s="7" t="s">
        <v>43</v>
      </c>
      <c r="B152" s="7" t="s">
        <v>11</v>
      </c>
      <c r="C152" s="7" t="s">
        <v>477</v>
      </c>
      <c r="D152" s="7">
        <v>2</v>
      </c>
      <c r="E152" s="7" t="s">
        <v>31</v>
      </c>
      <c r="F152" s="7" t="s">
        <v>32</v>
      </c>
      <c r="G152" s="33">
        <v>3740</v>
      </c>
      <c r="H152" s="9" t="s">
        <v>13</v>
      </c>
      <c r="I152" s="10">
        <v>43720</v>
      </c>
      <c r="J152" s="10" t="s">
        <v>344</v>
      </c>
      <c r="K152" s="11">
        <v>2019</v>
      </c>
    </row>
    <row r="153" spans="1:11" x14ac:dyDescent="0.25">
      <c r="A153" s="7" t="s">
        <v>43</v>
      </c>
      <c r="B153" s="7" t="s">
        <v>11</v>
      </c>
      <c r="C153" s="7" t="s">
        <v>478</v>
      </c>
      <c r="D153" s="7">
        <v>1</v>
      </c>
      <c r="E153" s="7" t="s">
        <v>293</v>
      </c>
      <c r="F153" s="7" t="s">
        <v>436</v>
      </c>
      <c r="G153" s="33">
        <v>5500</v>
      </c>
      <c r="H153" s="9" t="s">
        <v>13</v>
      </c>
      <c r="I153" s="10">
        <v>43727</v>
      </c>
      <c r="J153" s="10" t="s">
        <v>344</v>
      </c>
      <c r="K153" s="11">
        <v>2019</v>
      </c>
    </row>
    <row r="154" spans="1:11" x14ac:dyDescent="0.25">
      <c r="A154" s="7" t="s">
        <v>43</v>
      </c>
      <c r="B154" s="7" t="s">
        <v>11</v>
      </c>
      <c r="C154" s="7" t="s">
        <v>479</v>
      </c>
      <c r="D154" s="7">
        <v>1</v>
      </c>
      <c r="E154" s="7" t="s">
        <v>31</v>
      </c>
      <c r="F154" s="7" t="s">
        <v>32</v>
      </c>
      <c r="G154" s="33">
        <v>3740</v>
      </c>
      <c r="H154" s="9" t="s">
        <v>13</v>
      </c>
      <c r="I154" s="10">
        <v>43727</v>
      </c>
      <c r="J154" s="10" t="s">
        <v>344</v>
      </c>
      <c r="K154" s="11">
        <v>2019</v>
      </c>
    </row>
    <row r="155" spans="1:11" x14ac:dyDescent="0.25">
      <c r="A155" s="7" t="s">
        <v>43</v>
      </c>
      <c r="B155" s="7" t="s">
        <v>11</v>
      </c>
      <c r="C155" s="7" t="s">
        <v>480</v>
      </c>
      <c r="D155" s="7">
        <v>1</v>
      </c>
      <c r="E155" s="7" t="s">
        <v>31</v>
      </c>
      <c r="F155" s="7" t="s">
        <v>32</v>
      </c>
      <c r="G155" s="33">
        <v>3740</v>
      </c>
      <c r="H155" s="9" t="s">
        <v>13</v>
      </c>
      <c r="I155" s="10">
        <v>43734</v>
      </c>
      <c r="J155" s="10" t="s">
        <v>344</v>
      </c>
      <c r="K155" s="11">
        <v>2019</v>
      </c>
    </row>
    <row r="156" spans="1:11" x14ac:dyDescent="0.25">
      <c r="A156" s="7" t="s">
        <v>43</v>
      </c>
      <c r="B156" s="7" t="s">
        <v>11</v>
      </c>
      <c r="C156" s="7" t="s">
        <v>481</v>
      </c>
      <c r="D156" s="7">
        <v>1</v>
      </c>
      <c r="E156" s="7" t="s">
        <v>33</v>
      </c>
      <c r="F156" s="7" t="s">
        <v>34</v>
      </c>
      <c r="G156" s="33">
        <v>5400</v>
      </c>
      <c r="H156" s="9" t="s">
        <v>13</v>
      </c>
      <c r="I156" s="10">
        <v>43734</v>
      </c>
      <c r="J156" s="10" t="s">
        <v>344</v>
      </c>
      <c r="K156" s="11">
        <v>2019</v>
      </c>
    </row>
    <row r="157" spans="1:11" x14ac:dyDescent="0.25">
      <c r="A157" s="7" t="s">
        <v>43</v>
      </c>
      <c r="B157" s="7" t="s">
        <v>11</v>
      </c>
      <c r="C157" s="7" t="s">
        <v>482</v>
      </c>
      <c r="D157" s="7">
        <v>1</v>
      </c>
      <c r="E157" s="7" t="s">
        <v>33</v>
      </c>
      <c r="F157" s="7" t="s">
        <v>34</v>
      </c>
      <c r="G157" s="7">
        <v>5400</v>
      </c>
      <c r="H157" s="9" t="s">
        <v>13</v>
      </c>
      <c r="I157" s="10">
        <v>43643</v>
      </c>
      <c r="J157" s="10" t="s">
        <v>288</v>
      </c>
      <c r="K157" s="11">
        <v>2019</v>
      </c>
    </row>
  </sheetData>
  <autoFilter ref="A3:K157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R25"/>
  <sheetViews>
    <sheetView workbookViewId="0">
      <selection activeCell="F27" sqref="F27"/>
    </sheetView>
  </sheetViews>
  <sheetFormatPr baseColWidth="10" defaultRowHeight="15" x14ac:dyDescent="0.25"/>
  <cols>
    <col min="1" max="1" width="25.28515625" customWidth="1"/>
    <col min="10" max="10" width="31.7109375" style="130" bestFit="1" customWidth="1"/>
    <col min="11" max="11" width="31.7109375" bestFit="1" customWidth="1"/>
    <col min="12" max="12" width="33.85546875" bestFit="1" customWidth="1"/>
    <col min="13" max="13" width="25.85546875" bestFit="1" customWidth="1"/>
    <col min="14" max="14" width="26.140625" bestFit="1" customWidth="1"/>
    <col min="15" max="15" width="54" bestFit="1" customWidth="1"/>
    <col min="16" max="16" width="44.42578125" bestFit="1" customWidth="1"/>
    <col min="17" max="17" width="44.5703125" bestFit="1" customWidth="1"/>
  </cols>
  <sheetData>
    <row r="2" spans="1:17" s="130" customFormat="1" x14ac:dyDescent="0.25"/>
    <row r="3" spans="1:17" x14ac:dyDescent="0.25">
      <c r="A3" s="149">
        <v>43493</v>
      </c>
    </row>
    <row r="4" spans="1:17" s="130" customFormat="1" ht="60" x14ac:dyDescent="0.25">
      <c r="A4" s="72" t="s">
        <v>92</v>
      </c>
      <c r="B4" s="25" t="s">
        <v>93</v>
      </c>
      <c r="C4" s="25" t="s">
        <v>94</v>
      </c>
      <c r="D4" s="39" t="s">
        <v>114</v>
      </c>
      <c r="E4" s="28" t="s">
        <v>356</v>
      </c>
      <c r="F4" s="23" t="s">
        <v>124</v>
      </c>
      <c r="G4" s="26" t="s">
        <v>486</v>
      </c>
      <c r="H4" s="25" t="s">
        <v>113</v>
      </c>
      <c r="J4" s="61" t="s">
        <v>485</v>
      </c>
      <c r="K4" s="61" t="s">
        <v>432</v>
      </c>
      <c r="L4" s="61" t="s">
        <v>354</v>
      </c>
      <c r="M4" s="61" t="s">
        <v>296</v>
      </c>
      <c r="N4" s="61" t="s">
        <v>290</v>
      </c>
      <c r="O4" s="61" t="s">
        <v>239</v>
      </c>
      <c r="P4" s="61" t="s">
        <v>227</v>
      </c>
      <c r="Q4" s="61" t="s">
        <v>116</v>
      </c>
    </row>
    <row r="5" spans="1:17" s="130" customFormat="1" x14ac:dyDescent="0.25">
      <c r="D5" s="27"/>
      <c r="E5" s="98"/>
      <c r="F5" s="14"/>
      <c r="G5" s="20"/>
      <c r="H5" s="83"/>
      <c r="J5" s="78"/>
      <c r="K5" s="78"/>
      <c r="L5" s="78"/>
      <c r="M5" s="78"/>
      <c r="N5" s="78"/>
      <c r="O5" s="78"/>
      <c r="P5" s="78"/>
      <c r="Q5" s="78"/>
    </row>
    <row r="6" spans="1:17" s="130" customFormat="1" ht="51.75" customHeight="1" x14ac:dyDescent="0.25">
      <c r="A6" s="17" t="s">
        <v>45</v>
      </c>
      <c r="B6" s="34">
        <v>16514</v>
      </c>
      <c r="C6" s="95">
        <v>132000</v>
      </c>
      <c r="D6" s="104">
        <f>49500-5500-5500-5500</f>
        <v>33000</v>
      </c>
      <c r="E6" s="105"/>
      <c r="F6" s="106">
        <f>D6+C6+B6</f>
        <v>181514</v>
      </c>
      <c r="G6" s="103">
        <v>234000</v>
      </c>
      <c r="H6" s="36">
        <f t="shared" ref="H6:H12" si="0">F6-G6</f>
        <v>-52486</v>
      </c>
      <c r="J6" s="97" t="s">
        <v>488</v>
      </c>
      <c r="K6" s="97" t="s">
        <v>434</v>
      </c>
      <c r="L6" s="97" t="s">
        <v>297</v>
      </c>
      <c r="M6" s="97" t="s">
        <v>297</v>
      </c>
      <c r="N6" s="97" t="s">
        <v>292</v>
      </c>
      <c r="O6" s="80" t="s">
        <v>123</v>
      </c>
      <c r="P6" s="80" t="s">
        <v>123</v>
      </c>
      <c r="Q6" s="80" t="s">
        <v>123</v>
      </c>
    </row>
    <row r="7" spans="1:17" s="130" customFormat="1" x14ac:dyDescent="0.25">
      <c r="A7" s="17" t="s">
        <v>33</v>
      </c>
      <c r="B7" s="34">
        <v>5478</v>
      </c>
      <c r="C7" s="95">
        <v>86400</v>
      </c>
      <c r="D7" s="104">
        <f>43200-5500</f>
        <v>37700</v>
      </c>
      <c r="E7" s="107"/>
      <c r="F7" s="106">
        <f t="shared" ref="F7:F14" si="1">D7+C7+B7</f>
        <v>129578</v>
      </c>
      <c r="G7" s="103">
        <v>135200</v>
      </c>
      <c r="H7" s="36">
        <f t="shared" si="0"/>
        <v>-5622</v>
      </c>
      <c r="J7" s="99"/>
      <c r="K7" s="99"/>
      <c r="L7" s="99"/>
      <c r="M7" s="99"/>
      <c r="N7" s="99"/>
      <c r="O7" s="85" t="s">
        <v>245</v>
      </c>
      <c r="P7" s="85" t="s">
        <v>228</v>
      </c>
      <c r="Q7" s="78"/>
    </row>
    <row r="8" spans="1:17" s="130" customFormat="1" x14ac:dyDescent="0.25">
      <c r="A8" s="17" t="s">
        <v>19</v>
      </c>
      <c r="B8" s="34">
        <v>0</v>
      </c>
      <c r="C8" s="95">
        <v>11000</v>
      </c>
      <c r="D8" s="104">
        <v>0</v>
      </c>
      <c r="E8" s="107"/>
      <c r="F8" s="106">
        <f t="shared" si="1"/>
        <v>11000</v>
      </c>
      <c r="G8" s="103">
        <v>13860</v>
      </c>
      <c r="H8" s="36">
        <f t="shared" si="0"/>
        <v>-2860</v>
      </c>
      <c r="J8" s="85"/>
      <c r="K8" s="85"/>
      <c r="L8" s="85"/>
      <c r="M8" s="85"/>
      <c r="N8" s="85"/>
      <c r="O8" s="85" t="s">
        <v>246</v>
      </c>
      <c r="P8" s="85" t="s">
        <v>229</v>
      </c>
      <c r="Q8" s="80" t="s">
        <v>125</v>
      </c>
    </row>
    <row r="9" spans="1:17" s="130" customFormat="1" x14ac:dyDescent="0.25">
      <c r="A9" s="17" t="s">
        <v>359</v>
      </c>
      <c r="B9" s="34">
        <v>0</v>
      </c>
      <c r="C9" s="95">
        <v>0</v>
      </c>
      <c r="D9" s="104">
        <v>900</v>
      </c>
      <c r="E9" s="107"/>
      <c r="F9" s="106">
        <f t="shared" si="1"/>
        <v>900</v>
      </c>
      <c r="G9" s="103">
        <v>0</v>
      </c>
      <c r="H9" s="36">
        <f t="shared" si="0"/>
        <v>900</v>
      </c>
      <c r="J9" s="99"/>
      <c r="K9" s="99"/>
      <c r="L9" s="99" t="s">
        <v>360</v>
      </c>
      <c r="M9" s="85"/>
      <c r="N9" s="85"/>
      <c r="O9" s="85"/>
      <c r="P9" s="85"/>
      <c r="Q9" s="80"/>
    </row>
    <row r="10" spans="1:17" s="130" customFormat="1" x14ac:dyDescent="0.25">
      <c r="A10" s="17" t="s">
        <v>44</v>
      </c>
      <c r="B10" s="34">
        <v>0</v>
      </c>
      <c r="C10" s="95">
        <v>24750</v>
      </c>
      <c r="D10" s="104">
        <v>0</v>
      </c>
      <c r="E10" s="107"/>
      <c r="F10" s="106">
        <f t="shared" si="1"/>
        <v>24750</v>
      </c>
      <c r="G10" s="103">
        <v>18000</v>
      </c>
      <c r="H10" s="36">
        <f t="shared" si="0"/>
        <v>6750</v>
      </c>
      <c r="J10" s="80" t="s">
        <v>487</v>
      </c>
      <c r="K10" s="80"/>
      <c r="L10" s="78"/>
      <c r="M10" s="78"/>
      <c r="N10" s="78"/>
      <c r="O10" s="78"/>
      <c r="P10" s="78"/>
      <c r="Q10" s="78"/>
    </row>
    <row r="11" spans="1:17" s="130" customFormat="1" x14ac:dyDescent="0.25">
      <c r="A11" s="17" t="s">
        <v>28</v>
      </c>
      <c r="B11" s="34">
        <v>5114</v>
      </c>
      <c r="C11" s="95">
        <v>46750</v>
      </c>
      <c r="D11" s="104">
        <v>11000</v>
      </c>
      <c r="E11" s="107"/>
      <c r="F11" s="106">
        <f t="shared" si="1"/>
        <v>62864</v>
      </c>
      <c r="G11" s="103">
        <v>74600</v>
      </c>
      <c r="H11" s="36">
        <f t="shared" si="0"/>
        <v>-11736</v>
      </c>
      <c r="J11" s="80" t="s">
        <v>489</v>
      </c>
      <c r="K11" s="80"/>
      <c r="L11" s="80"/>
      <c r="M11" s="80"/>
      <c r="N11" s="80"/>
      <c r="O11" s="80" t="s">
        <v>243</v>
      </c>
      <c r="P11" s="80" t="s">
        <v>230</v>
      </c>
      <c r="Q11" s="80" t="s">
        <v>126</v>
      </c>
    </row>
    <row r="12" spans="1:17" s="130" customFormat="1" x14ac:dyDescent="0.25">
      <c r="A12" s="17" t="s">
        <v>35</v>
      </c>
      <c r="B12" s="34">
        <v>4126</v>
      </c>
      <c r="C12" s="95">
        <v>22000</v>
      </c>
      <c r="D12" s="104">
        <v>0</v>
      </c>
      <c r="E12" s="107"/>
      <c r="F12" s="106">
        <f t="shared" si="1"/>
        <v>26126</v>
      </c>
      <c r="G12" s="103">
        <v>39600</v>
      </c>
      <c r="H12" s="36">
        <f t="shared" si="0"/>
        <v>-13474</v>
      </c>
      <c r="J12" s="80" t="s">
        <v>492</v>
      </c>
      <c r="K12" s="80"/>
      <c r="L12" s="80"/>
      <c r="M12" s="80"/>
      <c r="N12" s="80"/>
      <c r="O12" s="80"/>
      <c r="P12" s="78"/>
      <c r="Q12" s="78"/>
    </row>
    <row r="13" spans="1:17" s="130" customFormat="1" ht="34.5" x14ac:dyDescent="0.25">
      <c r="A13" s="17" t="s">
        <v>25</v>
      </c>
      <c r="B13" s="34">
        <v>27014</v>
      </c>
      <c r="C13" s="95">
        <v>181500</v>
      </c>
      <c r="D13" s="104">
        <v>11000</v>
      </c>
      <c r="E13" s="107"/>
      <c r="F13" s="106">
        <f t="shared" si="1"/>
        <v>219514</v>
      </c>
      <c r="G13" s="103">
        <v>354500</v>
      </c>
      <c r="H13" s="36">
        <f>F13-G13+F14</f>
        <v>-83092</v>
      </c>
      <c r="J13" s="97" t="s">
        <v>490</v>
      </c>
      <c r="K13" s="97"/>
      <c r="L13" s="97"/>
      <c r="M13" s="97"/>
      <c r="N13" s="97"/>
      <c r="O13" s="97" t="s">
        <v>244</v>
      </c>
      <c r="P13" s="80" t="s">
        <v>232</v>
      </c>
      <c r="Q13" s="81" t="s">
        <v>127</v>
      </c>
    </row>
    <row r="14" spans="1:17" s="130" customFormat="1" x14ac:dyDescent="0.25">
      <c r="A14" s="17" t="s">
        <v>74</v>
      </c>
      <c r="B14" s="34">
        <v>3060</v>
      </c>
      <c r="C14" s="95">
        <v>48834</v>
      </c>
      <c r="D14" s="104">
        <v>0</v>
      </c>
      <c r="E14" s="107"/>
      <c r="F14" s="106">
        <f t="shared" si="1"/>
        <v>51894</v>
      </c>
      <c r="G14" s="103"/>
      <c r="H14" s="36"/>
      <c r="J14" s="85"/>
      <c r="K14" s="85" t="s">
        <v>435</v>
      </c>
      <c r="L14" s="80"/>
      <c r="M14" s="80"/>
      <c r="N14" s="80"/>
      <c r="O14" s="80"/>
      <c r="P14" s="80" t="s">
        <v>231</v>
      </c>
      <c r="Q14" s="80"/>
    </row>
    <row r="15" spans="1:17" s="130" customFormat="1" ht="23.25" x14ac:dyDescent="0.25">
      <c r="A15" s="17" t="s">
        <v>31</v>
      </c>
      <c r="B15" s="34">
        <v>4134</v>
      </c>
      <c r="C15" s="95">
        <v>59840</v>
      </c>
      <c r="D15" s="104">
        <v>14960</v>
      </c>
      <c r="E15" s="107">
        <v>-7480</v>
      </c>
      <c r="F15" s="106">
        <f>D15+C15+E15+B15</f>
        <v>71454</v>
      </c>
      <c r="G15" s="103">
        <v>13000</v>
      </c>
      <c r="H15" s="36">
        <f>F15-G15</f>
        <v>58454</v>
      </c>
      <c r="J15" s="97"/>
      <c r="K15" s="97" t="s">
        <v>434</v>
      </c>
      <c r="L15" s="80" t="s">
        <v>298</v>
      </c>
      <c r="M15" s="80" t="s">
        <v>298</v>
      </c>
      <c r="N15" s="80" t="s">
        <v>122</v>
      </c>
      <c r="O15" s="80" t="s">
        <v>122</v>
      </c>
      <c r="P15" s="80" t="s">
        <v>122</v>
      </c>
      <c r="Q15" s="80" t="s">
        <v>122</v>
      </c>
    </row>
    <row r="16" spans="1:17" s="130" customFormat="1" ht="23.25" x14ac:dyDescent="0.25">
      <c r="A16" s="17" t="s">
        <v>355</v>
      </c>
      <c r="B16" s="34">
        <v>21604</v>
      </c>
      <c r="C16" s="95">
        <f>93500+22000</f>
        <v>115500</v>
      </c>
      <c r="D16" s="104">
        <v>11000</v>
      </c>
      <c r="E16" s="107"/>
      <c r="F16" s="106">
        <f>D16+C16+B16</f>
        <v>148104</v>
      </c>
      <c r="G16" s="103">
        <v>156200</v>
      </c>
      <c r="H16" s="36">
        <f>F16-G16</f>
        <v>-8096</v>
      </c>
      <c r="J16" s="97" t="s">
        <v>491</v>
      </c>
      <c r="K16" s="80"/>
      <c r="L16" s="80"/>
      <c r="M16" s="80"/>
      <c r="N16" s="80"/>
      <c r="O16" s="80" t="s">
        <v>240</v>
      </c>
      <c r="P16" s="80" t="s">
        <v>232</v>
      </c>
      <c r="Q16" s="80" t="s">
        <v>125</v>
      </c>
    </row>
    <row r="17" spans="1:18" s="130" customFormat="1" ht="15.75" thickBot="1" x14ac:dyDescent="0.3">
      <c r="A17" s="17" t="s">
        <v>21</v>
      </c>
      <c r="B17" s="34">
        <v>0</v>
      </c>
      <c r="C17" s="95">
        <v>1250</v>
      </c>
      <c r="D17" s="104">
        <v>0</v>
      </c>
      <c r="E17" s="107"/>
      <c r="F17" s="106">
        <f>D17+C17+B17</f>
        <v>1250</v>
      </c>
      <c r="G17" s="103">
        <v>1500</v>
      </c>
      <c r="H17" s="36">
        <f>F17-G17</f>
        <v>-250</v>
      </c>
      <c r="J17" s="78"/>
      <c r="K17" s="78"/>
      <c r="L17" s="78"/>
      <c r="M17" s="78"/>
      <c r="N17" s="78"/>
      <c r="O17" s="78"/>
      <c r="P17" s="78"/>
      <c r="Q17" s="78"/>
    </row>
    <row r="18" spans="1:18" s="130" customFormat="1" ht="71.25" customHeight="1" thickBot="1" x14ac:dyDescent="0.3">
      <c r="A18" s="17" t="s">
        <v>38</v>
      </c>
      <c r="B18" s="18">
        <f>SUM(B6:B17)</f>
        <v>87044</v>
      </c>
      <c r="C18" s="18">
        <f>SUM(C6:C17)</f>
        <v>729824</v>
      </c>
      <c r="D18" s="12">
        <f>SUM(D6:D17)</f>
        <v>119560</v>
      </c>
      <c r="E18" s="14"/>
      <c r="F18" s="24">
        <f>SUM(F6:F17)</f>
        <v>928948</v>
      </c>
      <c r="G18" s="22">
        <f>SUM(G6:G17)</f>
        <v>1040460</v>
      </c>
      <c r="H18" s="84">
        <f>F18-G18</f>
        <v>-111512</v>
      </c>
      <c r="I18" s="14"/>
      <c r="J18" s="82" t="s">
        <v>493</v>
      </c>
      <c r="K18" s="82" t="s">
        <v>433</v>
      </c>
      <c r="L18" s="82" t="s">
        <v>357</v>
      </c>
      <c r="M18" s="82"/>
      <c r="N18" s="82" t="s">
        <v>291</v>
      </c>
      <c r="O18" s="82" t="s">
        <v>241</v>
      </c>
      <c r="P18" s="82" t="s">
        <v>233</v>
      </c>
      <c r="Q18" s="82" t="s">
        <v>128</v>
      </c>
    </row>
    <row r="19" spans="1:18" s="130" customFormat="1" x14ac:dyDescent="0.25">
      <c r="E19" s="66"/>
      <c r="H19" s="66"/>
      <c r="I19" s="66"/>
      <c r="J19" s="66"/>
      <c r="K19" s="66"/>
      <c r="L19" s="66"/>
      <c r="M19" s="66"/>
      <c r="N19" s="66"/>
      <c r="O19" s="66"/>
      <c r="P19" s="66"/>
      <c r="Q19" s="66"/>
    </row>
    <row r="20" spans="1:18" s="130" customFormat="1" x14ac:dyDescent="0.25">
      <c r="E20" s="66"/>
      <c r="F20" s="86" t="s">
        <v>431</v>
      </c>
      <c r="G20" s="36">
        <f>-80000-20000</f>
        <v>-100000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57"/>
    </row>
    <row r="21" spans="1:18" s="130" customFormat="1" ht="15.75" thickBot="1" x14ac:dyDescent="0.3">
      <c r="E21" s="66"/>
      <c r="F21" s="86"/>
      <c r="G21" s="3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57"/>
    </row>
    <row r="22" spans="1:18" s="130" customFormat="1" ht="15.75" thickBot="1" x14ac:dyDescent="0.3">
      <c r="F22" s="68"/>
      <c r="G22" s="87">
        <f>G18+G20+G21</f>
        <v>940460</v>
      </c>
      <c r="H22" s="84">
        <f>F18-G22</f>
        <v>-11512</v>
      </c>
    </row>
    <row r="23" spans="1:18" s="130" customFormat="1" x14ac:dyDescent="0.25"/>
    <row r="24" spans="1:18" s="130" customFormat="1" x14ac:dyDescent="0.25">
      <c r="A24" s="15" t="s">
        <v>80</v>
      </c>
    </row>
    <row r="25" spans="1:18" s="130" customFormat="1" x14ac:dyDescent="0.25"/>
  </sheetData>
  <pageMargins left="0.7" right="0.7" top="0.75" bottom="0.75" header="0.3" footer="0.3"/>
  <pageSetup paperSize="9" scale="6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39"/>
  <sheetViews>
    <sheetView workbookViewId="0">
      <selection activeCell="F27" sqref="F27"/>
    </sheetView>
  </sheetViews>
  <sheetFormatPr baseColWidth="10" defaultRowHeight="15" x14ac:dyDescent="0.25"/>
  <cols>
    <col min="3" max="3" width="17" bestFit="1" customWidth="1"/>
    <col min="4" max="6" width="11.85546875" bestFit="1" customWidth="1"/>
    <col min="7" max="7" width="12.85546875" bestFit="1" customWidth="1"/>
    <col min="8" max="9" width="11.85546875" bestFit="1" customWidth="1"/>
    <col min="10" max="10" width="12.85546875" bestFit="1" customWidth="1"/>
    <col min="11" max="11" width="11.85546875" bestFit="1" customWidth="1"/>
    <col min="12" max="14" width="12.85546875" bestFit="1" customWidth="1"/>
    <col min="15" max="15" width="11.85546875" bestFit="1" customWidth="1"/>
    <col min="16" max="17" width="12.85546875" bestFit="1" customWidth="1"/>
    <col min="18" max="18" width="11.85546875" bestFit="1" customWidth="1"/>
    <col min="19" max="19" width="12.85546875" bestFit="1" customWidth="1"/>
    <col min="20" max="22" width="11.85546875" bestFit="1" customWidth="1"/>
  </cols>
  <sheetData>
    <row r="1" spans="1:22" s="112" customFormat="1" x14ac:dyDescent="0.25">
      <c r="A1" s="2" t="s">
        <v>40</v>
      </c>
      <c r="B1" s="111"/>
      <c r="C1" s="100"/>
      <c r="D1" s="2"/>
      <c r="E1" s="2"/>
      <c r="F1" s="2"/>
      <c r="G1" s="2"/>
    </row>
    <row r="2" spans="1:22" s="112" customFormat="1" x14ac:dyDescent="0.25">
      <c r="A2" s="1" t="s">
        <v>37</v>
      </c>
      <c r="B2" s="101">
        <v>43493</v>
      </c>
      <c r="C2" s="100"/>
      <c r="D2" s="2"/>
      <c r="E2" s="2"/>
      <c r="F2" s="2"/>
      <c r="G2" s="2"/>
    </row>
    <row r="5" spans="1:22" ht="15.75" thickBot="1" x14ac:dyDescent="0.3"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</row>
    <row r="6" spans="1:22" x14ac:dyDescent="0.25">
      <c r="B6" s="130"/>
      <c r="C6" s="130"/>
      <c r="D6" s="132">
        <v>2019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2"/>
      <c r="P6" s="132">
        <v>2020</v>
      </c>
      <c r="Q6" s="121"/>
      <c r="R6" s="121"/>
      <c r="S6" s="121"/>
      <c r="T6" s="121"/>
      <c r="U6" s="121"/>
      <c r="V6" s="122"/>
    </row>
    <row r="7" spans="1:22" x14ac:dyDescent="0.25">
      <c r="B7" s="130"/>
      <c r="C7" s="119"/>
      <c r="D7" s="133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134">
        <v>12</v>
      </c>
      <c r="P7" s="133">
        <v>1</v>
      </c>
      <c r="Q7" s="7">
        <v>2</v>
      </c>
      <c r="R7" s="7">
        <v>3</v>
      </c>
      <c r="S7" s="7">
        <v>4</v>
      </c>
      <c r="T7" s="7">
        <v>5</v>
      </c>
      <c r="U7" s="7">
        <v>6</v>
      </c>
      <c r="V7" s="134">
        <v>7</v>
      </c>
    </row>
    <row r="8" spans="1:22" x14ac:dyDescent="0.25">
      <c r="B8" s="33" t="s">
        <v>237</v>
      </c>
      <c r="C8" s="119" t="s">
        <v>293</v>
      </c>
      <c r="D8" s="137">
        <v>11000</v>
      </c>
      <c r="E8" s="138">
        <v>16500</v>
      </c>
      <c r="F8" s="138">
        <v>11000</v>
      </c>
      <c r="G8" s="138">
        <v>16500</v>
      </c>
      <c r="H8" s="138">
        <v>22000</v>
      </c>
      <c r="I8" s="138">
        <v>11000</v>
      </c>
      <c r="J8" s="138">
        <v>27500</v>
      </c>
      <c r="K8" s="138"/>
      <c r="L8" s="138">
        <v>11000</v>
      </c>
      <c r="M8" s="138">
        <v>11000</v>
      </c>
      <c r="N8" s="138">
        <v>16500</v>
      </c>
      <c r="O8" s="139">
        <v>11000</v>
      </c>
      <c r="P8" s="137">
        <v>22000</v>
      </c>
      <c r="Q8" s="138">
        <v>22000</v>
      </c>
      <c r="R8" s="138">
        <v>22000</v>
      </c>
      <c r="S8" s="138">
        <v>22000</v>
      </c>
      <c r="T8" s="138">
        <v>11000</v>
      </c>
      <c r="U8" s="138">
        <v>11000</v>
      </c>
      <c r="V8" s="139">
        <v>5500</v>
      </c>
    </row>
    <row r="9" spans="1:22" x14ac:dyDescent="0.25">
      <c r="B9" s="130"/>
      <c r="C9" s="119" t="s">
        <v>33</v>
      </c>
      <c r="D9" s="137">
        <v>5400</v>
      </c>
      <c r="E9" s="138">
        <v>10800</v>
      </c>
      <c r="F9" s="138">
        <v>10800</v>
      </c>
      <c r="G9" s="138">
        <v>10800</v>
      </c>
      <c r="H9" s="138">
        <v>5400</v>
      </c>
      <c r="I9" s="138">
        <v>16200</v>
      </c>
      <c r="J9" s="138">
        <v>10800</v>
      </c>
      <c r="K9" s="138">
        <v>5400</v>
      </c>
      <c r="L9" s="138">
        <v>16200</v>
      </c>
      <c r="M9" s="138">
        <v>10800</v>
      </c>
      <c r="N9" s="138">
        <v>10800</v>
      </c>
      <c r="O9" s="139">
        <v>10800</v>
      </c>
      <c r="P9" s="137">
        <v>16300</v>
      </c>
      <c r="Q9" s="138">
        <v>21600</v>
      </c>
      <c r="R9" s="138">
        <v>10800</v>
      </c>
      <c r="S9" s="138">
        <v>10800</v>
      </c>
      <c r="T9" s="138">
        <v>5400</v>
      </c>
      <c r="U9" s="138"/>
      <c r="V9" s="139"/>
    </row>
    <row r="10" spans="1:22" x14ac:dyDescent="0.25">
      <c r="B10" s="130"/>
      <c r="C10" s="119" t="s">
        <v>139</v>
      </c>
      <c r="D10" s="137"/>
      <c r="E10" s="138"/>
      <c r="F10" s="138"/>
      <c r="G10" s="138">
        <v>5500</v>
      </c>
      <c r="H10" s="138">
        <v>5500</v>
      </c>
      <c r="I10" s="138"/>
      <c r="J10" s="138">
        <v>11000</v>
      </c>
      <c r="K10" s="138"/>
      <c r="L10" s="138">
        <v>5500</v>
      </c>
      <c r="M10" s="138"/>
      <c r="N10" s="138">
        <v>5500</v>
      </c>
      <c r="O10" s="139"/>
      <c r="P10" s="137"/>
      <c r="Q10" s="138">
        <v>11000</v>
      </c>
      <c r="R10" s="138"/>
      <c r="S10" s="138">
        <v>11000</v>
      </c>
      <c r="T10" s="138">
        <v>5500</v>
      </c>
      <c r="U10" s="138"/>
      <c r="V10" s="139"/>
    </row>
    <row r="11" spans="1:22" x14ac:dyDescent="0.25">
      <c r="B11" s="130"/>
      <c r="C11" s="119" t="s">
        <v>19</v>
      </c>
      <c r="D11" s="137"/>
      <c r="E11" s="138"/>
      <c r="F11" s="138">
        <v>2750</v>
      </c>
      <c r="G11" s="138"/>
      <c r="H11" s="138"/>
      <c r="I11" s="138">
        <v>2750</v>
      </c>
      <c r="J11" s="138"/>
      <c r="K11" s="138"/>
      <c r="L11" s="138">
        <v>2750</v>
      </c>
      <c r="M11" s="138"/>
      <c r="N11" s="138">
        <v>2750</v>
      </c>
      <c r="O11" s="139"/>
      <c r="P11" s="137"/>
      <c r="Q11" s="138">
        <v>2750</v>
      </c>
      <c r="R11" s="138"/>
      <c r="S11" s="138">
        <v>2750</v>
      </c>
      <c r="T11" s="138"/>
      <c r="U11" s="138">
        <v>2750</v>
      </c>
      <c r="V11" s="139"/>
    </row>
    <row r="12" spans="1:22" x14ac:dyDescent="0.25">
      <c r="B12" s="130"/>
      <c r="C12" s="119" t="s">
        <v>359</v>
      </c>
      <c r="D12" s="137"/>
      <c r="E12" s="138"/>
      <c r="F12" s="138"/>
      <c r="G12" s="138"/>
      <c r="H12" s="138"/>
      <c r="I12" s="138"/>
      <c r="J12" s="138"/>
      <c r="K12" s="138"/>
      <c r="L12" s="138">
        <v>900</v>
      </c>
      <c r="M12" s="138"/>
      <c r="N12" s="138"/>
      <c r="O12" s="139"/>
      <c r="P12" s="137"/>
      <c r="Q12" s="138"/>
      <c r="R12" s="138"/>
      <c r="S12" s="138"/>
      <c r="T12" s="138"/>
      <c r="U12" s="138"/>
      <c r="V12" s="139"/>
    </row>
    <row r="13" spans="1:22" x14ac:dyDescent="0.25">
      <c r="B13" s="130"/>
      <c r="C13" s="119" t="s">
        <v>44</v>
      </c>
      <c r="D13" s="137">
        <v>2750</v>
      </c>
      <c r="E13" s="138">
        <v>2750</v>
      </c>
      <c r="F13" s="138"/>
      <c r="G13" s="138">
        <v>2750</v>
      </c>
      <c r="H13" s="138"/>
      <c r="I13" s="138">
        <v>2750</v>
      </c>
      <c r="J13" s="138">
        <v>2750</v>
      </c>
      <c r="K13" s="138"/>
      <c r="L13" s="138">
        <v>2750</v>
      </c>
      <c r="M13" s="138">
        <v>5500</v>
      </c>
      <c r="N13" s="138">
        <v>2750</v>
      </c>
      <c r="O13" s="139"/>
      <c r="P13" s="137">
        <v>5500</v>
      </c>
      <c r="Q13" s="138">
        <v>2750</v>
      </c>
      <c r="R13" s="138">
        <v>2750</v>
      </c>
      <c r="S13" s="138">
        <v>8250</v>
      </c>
      <c r="T13" s="138">
        <v>2750</v>
      </c>
      <c r="U13" s="138"/>
      <c r="V13" s="139">
        <v>2750</v>
      </c>
    </row>
    <row r="14" spans="1:22" x14ac:dyDescent="0.25">
      <c r="B14" s="130"/>
      <c r="C14" s="119" t="s">
        <v>28</v>
      </c>
      <c r="D14" s="137"/>
      <c r="E14" s="138">
        <v>5500</v>
      </c>
      <c r="F14" s="138">
        <v>5500</v>
      </c>
      <c r="G14" s="138">
        <v>5500</v>
      </c>
      <c r="H14" s="138">
        <v>5500</v>
      </c>
      <c r="I14" s="138">
        <v>5500</v>
      </c>
      <c r="J14" s="138">
        <v>8250</v>
      </c>
      <c r="K14" s="138"/>
      <c r="L14" s="138">
        <v>11000</v>
      </c>
      <c r="M14" s="138"/>
      <c r="N14" s="138">
        <v>5500</v>
      </c>
      <c r="O14" s="139">
        <v>5500</v>
      </c>
      <c r="P14" s="137">
        <v>5500</v>
      </c>
      <c r="Q14" s="138">
        <v>2750</v>
      </c>
      <c r="R14" s="138">
        <v>8250</v>
      </c>
      <c r="S14" s="138">
        <v>8250</v>
      </c>
      <c r="T14" s="138">
        <v>8250</v>
      </c>
      <c r="U14" s="138">
        <v>5500</v>
      </c>
      <c r="V14" s="139"/>
    </row>
    <row r="15" spans="1:22" x14ac:dyDescent="0.25">
      <c r="B15" s="130"/>
      <c r="C15" s="119" t="s">
        <v>35</v>
      </c>
      <c r="D15" s="137"/>
      <c r="E15" s="138"/>
      <c r="F15" s="138"/>
      <c r="G15" s="138">
        <v>5500</v>
      </c>
      <c r="H15" s="138"/>
      <c r="I15" s="138">
        <v>5500</v>
      </c>
      <c r="J15" s="138"/>
      <c r="K15" s="138">
        <v>5500</v>
      </c>
      <c r="L15" s="138">
        <v>5500</v>
      </c>
      <c r="M15" s="138"/>
      <c r="N15" s="138"/>
      <c r="O15" s="139"/>
      <c r="P15" s="137">
        <v>11000</v>
      </c>
      <c r="Q15" s="138">
        <v>5500</v>
      </c>
      <c r="R15" s="138"/>
      <c r="S15" s="138">
        <v>11000</v>
      </c>
      <c r="T15" s="138"/>
      <c r="U15" s="138"/>
      <c r="V15" s="139">
        <v>5500</v>
      </c>
    </row>
    <row r="16" spans="1:22" s="93" customFormat="1" x14ac:dyDescent="0.25">
      <c r="C16" s="131" t="s">
        <v>25</v>
      </c>
      <c r="D16" s="140">
        <v>5500</v>
      </c>
      <c r="E16" s="141">
        <v>33000</v>
      </c>
      <c r="F16" s="141">
        <v>27500</v>
      </c>
      <c r="G16" s="141">
        <v>27500</v>
      </c>
      <c r="H16" s="141">
        <v>5500</v>
      </c>
      <c r="I16" s="141">
        <v>16500</v>
      </c>
      <c r="J16" s="141">
        <v>5500</v>
      </c>
      <c r="K16" s="141">
        <v>11000</v>
      </c>
      <c r="L16" s="141">
        <v>27500</v>
      </c>
      <c r="M16" s="141">
        <f>22000-5500</f>
        <v>16500</v>
      </c>
      <c r="N16" s="141">
        <v>11000</v>
      </c>
      <c r="O16" s="142">
        <v>5500</v>
      </c>
      <c r="P16" s="140">
        <f>16500+11000</f>
        <v>27500</v>
      </c>
      <c r="Q16" s="141">
        <v>16500</v>
      </c>
      <c r="R16" s="141">
        <f>16500+11000</f>
        <v>27500</v>
      </c>
      <c r="S16" s="141">
        <f>27500+5500</f>
        <v>33000</v>
      </c>
      <c r="T16" s="141">
        <v>11000</v>
      </c>
      <c r="U16" s="141">
        <v>22000</v>
      </c>
      <c r="V16" s="142">
        <v>16500</v>
      </c>
    </row>
    <row r="17" spans="2:22" x14ac:dyDescent="0.25">
      <c r="B17" s="130"/>
      <c r="C17" s="119" t="s">
        <v>31</v>
      </c>
      <c r="D17" s="137">
        <v>3740</v>
      </c>
      <c r="E17" s="138">
        <v>7480</v>
      </c>
      <c r="F17" s="138"/>
      <c r="G17" s="138">
        <v>11220</v>
      </c>
      <c r="H17" s="138">
        <v>7480</v>
      </c>
      <c r="I17" s="138">
        <v>11220</v>
      </c>
      <c r="J17" s="138">
        <v>7480</v>
      </c>
      <c r="K17" s="138"/>
      <c r="L17" s="138">
        <v>11220</v>
      </c>
      <c r="M17" s="138">
        <v>3740</v>
      </c>
      <c r="N17" s="138">
        <v>7480</v>
      </c>
      <c r="O17" s="139">
        <v>3740</v>
      </c>
      <c r="P17" s="137">
        <v>14960</v>
      </c>
      <c r="Q17" s="138">
        <v>3740</v>
      </c>
      <c r="R17" s="138">
        <v>7480</v>
      </c>
      <c r="S17" s="138">
        <v>3740</v>
      </c>
      <c r="T17" s="138">
        <v>7480</v>
      </c>
      <c r="U17" s="138"/>
      <c r="V17" s="139"/>
    </row>
    <row r="18" spans="2:22" x14ac:dyDescent="0.25">
      <c r="B18" s="130"/>
      <c r="C18" s="119" t="s">
        <v>23</v>
      </c>
      <c r="D18" s="137"/>
      <c r="E18" s="138"/>
      <c r="F18" s="138"/>
      <c r="G18" s="138">
        <v>11000</v>
      </c>
      <c r="H18" s="138">
        <v>11000</v>
      </c>
      <c r="I18" s="138">
        <v>11000</v>
      </c>
      <c r="J18" s="138">
        <v>22000</v>
      </c>
      <c r="K18" s="138">
        <v>5500</v>
      </c>
      <c r="L18" s="138">
        <v>5500</v>
      </c>
      <c r="M18" s="138">
        <v>11000</v>
      </c>
      <c r="N18" s="138">
        <v>16500</v>
      </c>
      <c r="O18" s="139"/>
      <c r="P18" s="137">
        <v>5500</v>
      </c>
      <c r="Q18" s="138"/>
      <c r="R18" s="138">
        <v>11000</v>
      </c>
      <c r="S18" s="138">
        <v>5500</v>
      </c>
      <c r="T18" s="138">
        <v>5500</v>
      </c>
      <c r="U18" s="138"/>
      <c r="V18" s="139"/>
    </row>
    <row r="19" spans="2:22" x14ac:dyDescent="0.25">
      <c r="B19" s="130"/>
      <c r="C19" s="119" t="s">
        <v>21</v>
      </c>
      <c r="D19" s="137"/>
      <c r="E19" s="138"/>
      <c r="F19" s="138">
        <v>1250</v>
      </c>
      <c r="G19" s="138"/>
      <c r="H19" s="138"/>
      <c r="I19" s="138"/>
      <c r="J19" s="138"/>
      <c r="K19" s="138"/>
      <c r="L19" s="138"/>
      <c r="M19" s="138"/>
      <c r="N19" s="138"/>
      <c r="O19" s="139"/>
      <c r="P19" s="137"/>
      <c r="Q19" s="138">
        <v>1250</v>
      </c>
      <c r="R19" s="138"/>
      <c r="S19" s="138"/>
      <c r="T19" s="138"/>
      <c r="U19" s="138"/>
      <c r="V19" s="139"/>
    </row>
    <row r="20" spans="2:22" x14ac:dyDescent="0.25">
      <c r="B20" s="130"/>
      <c r="C20" s="119" t="s">
        <v>236</v>
      </c>
      <c r="D20" s="137">
        <v>580</v>
      </c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9"/>
      <c r="P20" s="137"/>
      <c r="Q20" s="138"/>
      <c r="R20" s="138"/>
      <c r="S20" s="138"/>
      <c r="T20" s="138"/>
      <c r="U20" s="138"/>
      <c r="V20" s="139"/>
    </row>
    <row r="21" spans="2:22" ht="15.75" thickBot="1" x14ac:dyDescent="0.3">
      <c r="B21" s="130"/>
      <c r="C21" s="136" t="s">
        <v>294</v>
      </c>
      <c r="D21" s="143">
        <v>520</v>
      </c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5"/>
      <c r="P21" s="143"/>
      <c r="Q21" s="144"/>
      <c r="R21" s="144"/>
      <c r="S21" s="144"/>
      <c r="T21" s="144"/>
      <c r="U21" s="144"/>
      <c r="V21" s="145"/>
    </row>
    <row r="22" spans="2:22" x14ac:dyDescent="0.25">
      <c r="B22" s="7" t="s">
        <v>238</v>
      </c>
      <c r="C22" s="135" t="s">
        <v>82</v>
      </c>
      <c r="D22" s="146"/>
      <c r="E22" s="147"/>
      <c r="F22" s="147"/>
      <c r="G22" s="147"/>
      <c r="H22" s="147"/>
      <c r="I22" s="147"/>
      <c r="J22" s="147"/>
      <c r="K22" s="147"/>
      <c r="L22" s="147"/>
      <c r="M22" s="147">
        <v>5500</v>
      </c>
      <c r="N22" s="147"/>
      <c r="O22" s="148"/>
      <c r="P22" s="146">
        <v>5500</v>
      </c>
      <c r="Q22" s="147"/>
      <c r="R22" s="147"/>
      <c r="S22" s="147"/>
      <c r="T22" s="147"/>
      <c r="U22" s="147"/>
      <c r="V22" s="148"/>
    </row>
    <row r="23" spans="2:22" x14ac:dyDescent="0.25">
      <c r="B23" s="130"/>
      <c r="C23" s="119" t="s">
        <v>17</v>
      </c>
      <c r="D23" s="137"/>
      <c r="E23" s="138">
        <v>2124</v>
      </c>
      <c r="F23" s="138"/>
      <c r="G23" s="138"/>
      <c r="H23" s="138"/>
      <c r="I23" s="138"/>
      <c r="J23" s="138"/>
      <c r="K23" s="138"/>
      <c r="L23" s="138"/>
      <c r="M23" s="138"/>
      <c r="N23" s="138"/>
      <c r="O23" s="139"/>
      <c r="P23" s="137"/>
      <c r="Q23" s="138"/>
      <c r="R23" s="138"/>
      <c r="S23" s="138"/>
      <c r="T23" s="138"/>
      <c r="U23" s="138"/>
      <c r="V23" s="139"/>
    </row>
    <row r="24" spans="2:22" x14ac:dyDescent="0.25">
      <c r="B24" s="130"/>
      <c r="C24" s="119" t="s">
        <v>117</v>
      </c>
      <c r="D24" s="137"/>
      <c r="E24" s="138"/>
      <c r="F24" s="138"/>
      <c r="G24" s="138"/>
      <c r="H24" s="138">
        <v>5500</v>
      </c>
      <c r="I24" s="138">
        <v>10000</v>
      </c>
      <c r="J24" s="138">
        <v>5000</v>
      </c>
      <c r="K24" s="138"/>
      <c r="L24" s="138">
        <v>1736</v>
      </c>
      <c r="M24" s="138">
        <v>5952</v>
      </c>
      <c r="N24" s="138">
        <v>7484</v>
      </c>
      <c r="O24" s="139"/>
      <c r="P24" s="137">
        <v>5500</v>
      </c>
      <c r="Q24" s="138"/>
      <c r="R24" s="138">
        <v>5500</v>
      </c>
      <c r="S24" s="138">
        <v>5500</v>
      </c>
      <c r="T24" s="138"/>
      <c r="U24" s="138">
        <v>5500</v>
      </c>
      <c r="V24" s="139"/>
    </row>
    <row r="25" spans="2:22" x14ac:dyDescent="0.25">
      <c r="B25" s="130"/>
      <c r="C25" s="119" t="s">
        <v>118</v>
      </c>
      <c r="D25" s="137"/>
      <c r="E25" s="138"/>
      <c r="F25" s="138">
        <v>2750</v>
      </c>
      <c r="G25" s="138">
        <v>2750</v>
      </c>
      <c r="H25" s="138"/>
      <c r="I25" s="138">
        <v>2750</v>
      </c>
      <c r="J25" s="138"/>
      <c r="K25" s="138"/>
      <c r="L25" s="138">
        <v>2750</v>
      </c>
      <c r="M25" s="138">
        <v>2750</v>
      </c>
      <c r="N25" s="138"/>
      <c r="O25" s="139">
        <v>2750</v>
      </c>
      <c r="P25" s="137"/>
      <c r="Q25" s="138">
        <v>2750</v>
      </c>
      <c r="R25" s="138"/>
      <c r="S25" s="138">
        <v>2750</v>
      </c>
      <c r="T25" s="138"/>
      <c r="U25" s="138">
        <v>2750</v>
      </c>
      <c r="V25" s="139"/>
    </row>
    <row r="26" spans="2:22" x14ac:dyDescent="0.25">
      <c r="B26" s="130"/>
      <c r="C26" s="119" t="s">
        <v>15</v>
      </c>
      <c r="D26" s="137">
        <v>1480</v>
      </c>
      <c r="E26" s="138">
        <v>2960</v>
      </c>
      <c r="F26" s="138"/>
      <c r="G26" s="138">
        <v>2960</v>
      </c>
      <c r="H26" s="138">
        <v>5920</v>
      </c>
      <c r="I26" s="138">
        <v>2960</v>
      </c>
      <c r="J26" s="138"/>
      <c r="K26" s="138"/>
      <c r="L26" s="138">
        <v>8880</v>
      </c>
      <c r="M26" s="138">
        <v>2960</v>
      </c>
      <c r="N26" s="138">
        <v>5920</v>
      </c>
      <c r="O26" s="139">
        <v>4440</v>
      </c>
      <c r="P26" s="137">
        <v>5920</v>
      </c>
      <c r="Q26" s="138">
        <v>5920</v>
      </c>
      <c r="R26" s="138">
        <v>2960</v>
      </c>
      <c r="S26" s="138">
        <v>11840</v>
      </c>
      <c r="T26" s="138"/>
      <c r="U26" s="138">
        <v>2960</v>
      </c>
      <c r="V26" s="139"/>
    </row>
    <row r="27" spans="2:22" x14ac:dyDescent="0.25">
      <c r="B27" s="130"/>
      <c r="C27" s="119" t="s">
        <v>14</v>
      </c>
      <c r="D27" s="137"/>
      <c r="E27" s="138"/>
      <c r="F27" s="138"/>
      <c r="G27" s="138"/>
      <c r="H27" s="138"/>
      <c r="I27" s="138"/>
      <c r="J27" s="138"/>
      <c r="K27" s="138"/>
      <c r="L27" s="138"/>
      <c r="M27" s="138">
        <v>4816</v>
      </c>
      <c r="N27" s="138"/>
      <c r="O27" s="139"/>
      <c r="P27" s="137"/>
      <c r="Q27" s="138"/>
      <c r="R27" s="138"/>
      <c r="S27" s="138"/>
      <c r="T27" s="138"/>
      <c r="U27" s="138"/>
      <c r="V27" s="139"/>
    </row>
    <row r="28" spans="2:22" x14ac:dyDescent="0.25">
      <c r="B28" s="130"/>
      <c r="C28" s="119" t="s">
        <v>12</v>
      </c>
      <c r="D28" s="137"/>
      <c r="E28" s="138"/>
      <c r="F28" s="138"/>
      <c r="G28" s="138"/>
      <c r="H28" s="138"/>
      <c r="I28" s="138"/>
      <c r="J28" s="138"/>
      <c r="K28" s="138"/>
      <c r="L28" s="138"/>
      <c r="M28" s="138">
        <v>2750</v>
      </c>
      <c r="N28" s="138"/>
      <c r="O28" s="139"/>
      <c r="P28" s="137"/>
      <c r="Q28" s="138"/>
      <c r="R28" s="138"/>
      <c r="S28" s="138"/>
      <c r="T28" s="138"/>
      <c r="U28" s="138"/>
      <c r="V28" s="139"/>
    </row>
    <row r="29" spans="2:22" x14ac:dyDescent="0.25">
      <c r="B29" s="130"/>
      <c r="C29" s="119" t="s">
        <v>295</v>
      </c>
      <c r="D29" s="137"/>
      <c r="E29" s="138"/>
      <c r="F29" s="138">
        <v>3647</v>
      </c>
      <c r="G29" s="138"/>
      <c r="H29" s="138"/>
      <c r="I29" s="138">
        <v>3647</v>
      </c>
      <c r="J29" s="138"/>
      <c r="K29" s="138"/>
      <c r="L29" s="138">
        <v>3126</v>
      </c>
      <c r="M29" s="138"/>
      <c r="N29" s="138"/>
      <c r="O29" s="139">
        <v>3126</v>
      </c>
      <c r="P29" s="137"/>
      <c r="Q29" s="138"/>
      <c r="R29" s="138"/>
      <c r="S29" s="138"/>
      <c r="T29" s="138"/>
      <c r="U29" s="138"/>
      <c r="V29" s="139"/>
    </row>
    <row r="30" spans="2:22" x14ac:dyDescent="0.25">
      <c r="B30" s="130"/>
      <c r="C30" s="119" t="s">
        <v>248</v>
      </c>
      <c r="D30" s="137"/>
      <c r="E30" s="138"/>
      <c r="F30" s="138"/>
      <c r="G30" s="138"/>
      <c r="H30" s="138"/>
      <c r="I30" s="138"/>
      <c r="J30" s="138"/>
      <c r="K30" s="138"/>
      <c r="L30" s="138"/>
      <c r="M30" s="138"/>
      <c r="N30" s="138">
        <v>4000</v>
      </c>
      <c r="O30" s="139"/>
      <c r="P30" s="137">
        <v>4000</v>
      </c>
      <c r="Q30" s="138"/>
      <c r="R30" s="138"/>
      <c r="S30" s="138"/>
      <c r="T30" s="138">
        <v>4000</v>
      </c>
      <c r="U30" s="138"/>
      <c r="V30" s="139"/>
    </row>
    <row r="31" spans="2:22" x14ac:dyDescent="0.25">
      <c r="B31" s="130"/>
      <c r="C31" s="119" t="s">
        <v>119</v>
      </c>
      <c r="D31" s="137"/>
      <c r="E31" s="138">
        <v>5500</v>
      </c>
      <c r="F31" s="138"/>
      <c r="G31" s="138"/>
      <c r="H31" s="138">
        <v>5500</v>
      </c>
      <c r="I31" s="138"/>
      <c r="J31" s="138">
        <v>11000</v>
      </c>
      <c r="K31" s="138"/>
      <c r="L31" s="138"/>
      <c r="M31" s="138">
        <v>5500</v>
      </c>
      <c r="N31" s="138"/>
      <c r="O31" s="139"/>
      <c r="P31" s="137">
        <v>5500</v>
      </c>
      <c r="Q31" s="138"/>
      <c r="R31" s="138"/>
      <c r="S31" s="138"/>
      <c r="T31" s="138"/>
      <c r="U31" s="138"/>
      <c r="V31" s="139"/>
    </row>
    <row r="32" spans="2:22" x14ac:dyDescent="0.25">
      <c r="B32" s="130"/>
      <c r="C32" s="119" t="s">
        <v>72</v>
      </c>
      <c r="D32" s="137"/>
      <c r="E32" s="138"/>
      <c r="F32" s="138"/>
      <c r="G32" s="138"/>
      <c r="H32" s="138"/>
      <c r="I32" s="138"/>
      <c r="J32" s="138"/>
      <c r="K32" s="138"/>
      <c r="L32" s="138"/>
      <c r="M32" s="138">
        <v>5500</v>
      </c>
      <c r="N32" s="138"/>
      <c r="O32" s="139"/>
      <c r="P32" s="137"/>
      <c r="Q32" s="138"/>
      <c r="R32" s="138"/>
      <c r="S32" s="138"/>
      <c r="T32" s="138">
        <v>5500</v>
      </c>
      <c r="U32" s="138"/>
      <c r="V32" s="139"/>
    </row>
    <row r="33" spans="2:22" x14ac:dyDescent="0.25">
      <c r="B33" s="130"/>
      <c r="C33" s="119" t="s">
        <v>120</v>
      </c>
      <c r="D33" s="137"/>
      <c r="E33" s="138"/>
      <c r="F33" s="138">
        <v>560</v>
      </c>
      <c r="G33" s="138"/>
      <c r="H33" s="138"/>
      <c r="I33" s="138"/>
      <c r="J33" s="138"/>
      <c r="K33" s="138">
        <v>2750</v>
      </c>
      <c r="L33" s="138"/>
      <c r="M33" s="138">
        <v>2750</v>
      </c>
      <c r="N33" s="138"/>
      <c r="O33" s="139"/>
      <c r="P33" s="137"/>
      <c r="Q33" s="138"/>
      <c r="R33" s="138"/>
      <c r="S33" s="138"/>
      <c r="T33" s="138"/>
      <c r="U33" s="138"/>
      <c r="V33" s="139"/>
    </row>
    <row r="34" spans="2:22" x14ac:dyDescent="0.25">
      <c r="B34" s="130"/>
      <c r="C34" s="119" t="s">
        <v>121</v>
      </c>
      <c r="D34" s="137"/>
      <c r="E34" s="138"/>
      <c r="F34" s="138"/>
      <c r="G34" s="138"/>
      <c r="H34" s="138"/>
      <c r="I34" s="138"/>
      <c r="J34" s="138"/>
      <c r="K34" s="138"/>
      <c r="L34" s="138"/>
      <c r="M34" s="138"/>
      <c r="N34" s="138">
        <v>2750</v>
      </c>
      <c r="O34" s="139"/>
      <c r="P34" s="137"/>
      <c r="Q34" s="138">
        <v>2750</v>
      </c>
      <c r="R34" s="138"/>
      <c r="S34" s="138"/>
      <c r="T34" s="138"/>
      <c r="U34" s="138"/>
      <c r="V34" s="139"/>
    </row>
    <row r="35" spans="2:22" s="130" customFormat="1" x14ac:dyDescent="0.25">
      <c r="C35" s="119" t="s">
        <v>483</v>
      </c>
      <c r="D35" s="137"/>
      <c r="E35" s="138"/>
      <c r="F35" s="138"/>
      <c r="G35" s="138"/>
      <c r="H35" s="138"/>
      <c r="I35" s="138">
        <v>560</v>
      </c>
      <c r="J35" s="138"/>
      <c r="K35" s="138"/>
      <c r="L35" s="138">
        <v>5500</v>
      </c>
      <c r="M35" s="138"/>
      <c r="N35" s="138">
        <v>5500</v>
      </c>
      <c r="O35" s="139">
        <v>2750</v>
      </c>
      <c r="P35" s="137"/>
      <c r="Q35" s="138"/>
      <c r="R35" s="138"/>
      <c r="S35" s="138"/>
      <c r="T35" s="138"/>
      <c r="U35" s="138"/>
      <c r="V35" s="139"/>
    </row>
    <row r="36" spans="2:22" s="130" customFormat="1" x14ac:dyDescent="0.25">
      <c r="C36" s="119" t="s">
        <v>484</v>
      </c>
      <c r="D36" s="137"/>
      <c r="E36" s="138"/>
      <c r="F36" s="138"/>
      <c r="G36" s="138"/>
      <c r="H36" s="138"/>
      <c r="I36" s="138"/>
      <c r="J36" s="138"/>
      <c r="K36" s="138"/>
      <c r="L36" s="138"/>
      <c r="M36" s="138"/>
      <c r="N36" s="138">
        <v>19250</v>
      </c>
      <c r="O36" s="139"/>
      <c r="P36" s="137">
        <v>16500</v>
      </c>
      <c r="Q36" s="138"/>
      <c r="R36" s="138"/>
      <c r="S36" s="138"/>
      <c r="T36" s="138"/>
      <c r="U36" s="138"/>
      <c r="V36" s="139"/>
    </row>
    <row r="37" spans="2:22" s="130" customFormat="1" ht="15.75" thickBot="1" x14ac:dyDescent="0.3">
      <c r="C37" s="136"/>
      <c r="D37" s="143">
        <f>SUM(D8:D36)</f>
        <v>30970</v>
      </c>
      <c r="E37" s="144">
        <f t="shared" ref="E37:V37" si="0">SUM(E8:E36)</f>
        <v>86614</v>
      </c>
      <c r="F37" s="144">
        <f t="shared" si="0"/>
        <v>65757</v>
      </c>
      <c r="G37" s="144">
        <f t="shared" si="0"/>
        <v>101980</v>
      </c>
      <c r="H37" s="144">
        <f t="shared" si="0"/>
        <v>79300</v>
      </c>
      <c r="I37" s="144">
        <f t="shared" si="0"/>
        <v>102337</v>
      </c>
      <c r="J37" s="144">
        <f t="shared" si="0"/>
        <v>111280</v>
      </c>
      <c r="K37" s="144">
        <f t="shared" si="0"/>
        <v>30150</v>
      </c>
      <c r="L37" s="144">
        <f t="shared" si="0"/>
        <v>121812</v>
      </c>
      <c r="M37" s="144">
        <f t="shared" si="0"/>
        <v>97018</v>
      </c>
      <c r="N37" s="144">
        <f t="shared" si="0"/>
        <v>123684</v>
      </c>
      <c r="O37" s="145">
        <f t="shared" si="0"/>
        <v>49606</v>
      </c>
      <c r="P37" s="143">
        <f t="shared" si="0"/>
        <v>151180</v>
      </c>
      <c r="Q37" s="144">
        <f t="shared" si="0"/>
        <v>101260</v>
      </c>
      <c r="R37" s="144">
        <f t="shared" si="0"/>
        <v>98240</v>
      </c>
      <c r="S37" s="144">
        <f t="shared" si="0"/>
        <v>136380</v>
      </c>
      <c r="T37" s="144">
        <f t="shared" si="0"/>
        <v>66380</v>
      </c>
      <c r="U37" s="144">
        <f t="shared" si="0"/>
        <v>52460</v>
      </c>
      <c r="V37" s="145">
        <f t="shared" si="0"/>
        <v>30250</v>
      </c>
    </row>
    <row r="39" spans="2:22" x14ac:dyDescent="0.25"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</row>
  </sheetData>
  <pageMargins left="0.25" right="0.25" top="0.75" bottom="0.75" header="0.3" footer="0.3"/>
  <pageSetup paperSize="9" scale="5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67"/>
  <sheetViews>
    <sheetView workbookViewId="0">
      <selection activeCell="F27" sqref="F27"/>
    </sheetView>
  </sheetViews>
  <sheetFormatPr baseColWidth="10" defaultRowHeight="15" x14ac:dyDescent="0.25"/>
  <cols>
    <col min="4" max="4" width="20.7109375" customWidth="1"/>
    <col min="5" max="5" width="32.28515625" bestFit="1" customWidth="1"/>
  </cols>
  <sheetData>
    <row r="1" spans="1:11" s="112" customFormat="1" x14ac:dyDescent="0.25">
      <c r="A1" s="13">
        <v>43493</v>
      </c>
      <c r="B1" s="130"/>
      <c r="C1" s="130"/>
      <c r="D1" s="130"/>
    </row>
    <row r="3" spans="1:11" ht="38.25" x14ac:dyDescent="0.25">
      <c r="A3" s="3" t="s">
        <v>42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6</v>
      </c>
      <c r="H3" s="3" t="s">
        <v>7</v>
      </c>
      <c r="I3" s="5" t="s">
        <v>8</v>
      </c>
      <c r="J3" s="6" t="s">
        <v>9</v>
      </c>
      <c r="K3" s="6" t="s">
        <v>10</v>
      </c>
    </row>
    <row r="4" spans="1:11" x14ac:dyDescent="0.25">
      <c r="A4" s="7" t="s">
        <v>43</v>
      </c>
      <c r="B4" s="7" t="s">
        <v>166</v>
      </c>
      <c r="C4" s="7">
        <v>2</v>
      </c>
      <c r="D4" s="7" t="s">
        <v>293</v>
      </c>
      <c r="E4" s="7" t="s">
        <v>436</v>
      </c>
      <c r="F4" s="7">
        <v>5500</v>
      </c>
      <c r="G4" s="7">
        <v>0</v>
      </c>
      <c r="H4" s="9" t="s">
        <v>472</v>
      </c>
      <c r="I4" s="10">
        <v>43489</v>
      </c>
      <c r="J4" s="10" t="s">
        <v>135</v>
      </c>
      <c r="K4" s="11">
        <v>2019</v>
      </c>
    </row>
    <row r="5" spans="1:11" x14ac:dyDescent="0.25">
      <c r="A5" s="7" t="s">
        <v>43</v>
      </c>
      <c r="B5" s="7" t="s">
        <v>181</v>
      </c>
      <c r="C5" s="7">
        <v>1</v>
      </c>
      <c r="D5" s="7" t="s">
        <v>33</v>
      </c>
      <c r="E5" s="7" t="s">
        <v>34</v>
      </c>
      <c r="F5" s="7">
        <v>5400</v>
      </c>
      <c r="G5" s="7">
        <v>0</v>
      </c>
      <c r="H5" s="9" t="s">
        <v>328</v>
      </c>
      <c r="I5" s="10">
        <v>43495</v>
      </c>
      <c r="J5" s="10" t="s">
        <v>135</v>
      </c>
      <c r="K5" s="11">
        <v>2019</v>
      </c>
    </row>
    <row r="6" spans="1:11" x14ac:dyDescent="0.25">
      <c r="A6" s="7" t="s">
        <v>43</v>
      </c>
      <c r="B6" s="7" t="s">
        <v>137</v>
      </c>
      <c r="C6" s="7">
        <v>2</v>
      </c>
      <c r="D6" s="7" t="s">
        <v>15</v>
      </c>
      <c r="E6" s="7" t="s">
        <v>16</v>
      </c>
      <c r="F6" s="33">
        <v>1480</v>
      </c>
      <c r="G6" s="7">
        <v>0</v>
      </c>
      <c r="H6" s="9" t="s">
        <v>190</v>
      </c>
      <c r="I6" s="10">
        <v>43496</v>
      </c>
      <c r="J6" s="10" t="s">
        <v>135</v>
      </c>
      <c r="K6" s="11">
        <v>2019</v>
      </c>
    </row>
    <row r="7" spans="1:11" x14ac:dyDescent="0.25">
      <c r="A7" s="7" t="s">
        <v>43</v>
      </c>
      <c r="B7" s="7" t="s">
        <v>145</v>
      </c>
      <c r="C7" s="7">
        <v>1</v>
      </c>
      <c r="D7" s="7" t="s">
        <v>44</v>
      </c>
      <c r="E7" s="7" t="s">
        <v>27</v>
      </c>
      <c r="F7" s="33">
        <v>2750</v>
      </c>
      <c r="G7" s="7">
        <v>0</v>
      </c>
      <c r="H7" s="9" t="s">
        <v>300</v>
      </c>
      <c r="I7" s="10">
        <v>43496</v>
      </c>
      <c r="J7" s="10" t="s">
        <v>135</v>
      </c>
      <c r="K7" s="11">
        <v>2019</v>
      </c>
    </row>
    <row r="8" spans="1:11" x14ac:dyDescent="0.25">
      <c r="A8" s="7" t="s">
        <v>43</v>
      </c>
      <c r="B8" s="7" t="s">
        <v>163</v>
      </c>
      <c r="C8" s="7">
        <v>1</v>
      </c>
      <c r="D8" s="7" t="s">
        <v>31</v>
      </c>
      <c r="E8" s="7" t="s">
        <v>32</v>
      </c>
      <c r="F8" s="33">
        <v>3740</v>
      </c>
      <c r="G8" s="7">
        <v>0</v>
      </c>
      <c r="H8" s="9" t="s">
        <v>314</v>
      </c>
      <c r="I8" s="10">
        <v>43496</v>
      </c>
      <c r="J8" s="10" t="s">
        <v>135</v>
      </c>
      <c r="K8" s="11">
        <v>2019</v>
      </c>
    </row>
    <row r="9" spans="1:11" x14ac:dyDescent="0.25">
      <c r="A9" s="7" t="s">
        <v>43</v>
      </c>
      <c r="B9" s="7" t="s">
        <v>173</v>
      </c>
      <c r="C9" s="7">
        <v>2</v>
      </c>
      <c r="D9" s="7" t="s">
        <v>293</v>
      </c>
      <c r="E9" s="7" t="s">
        <v>436</v>
      </c>
      <c r="F9" s="33">
        <v>5500</v>
      </c>
      <c r="G9" s="7">
        <v>0</v>
      </c>
      <c r="H9" s="9" t="s">
        <v>438</v>
      </c>
      <c r="I9" s="10">
        <v>43496</v>
      </c>
      <c r="J9" s="10" t="s">
        <v>135</v>
      </c>
      <c r="K9" s="11">
        <v>2019</v>
      </c>
    </row>
    <row r="10" spans="1:11" x14ac:dyDescent="0.25">
      <c r="A10" s="7" t="s">
        <v>43</v>
      </c>
      <c r="B10" s="7" t="s">
        <v>235</v>
      </c>
      <c r="C10" s="7">
        <v>1</v>
      </c>
      <c r="D10" s="7" t="s">
        <v>236</v>
      </c>
      <c r="E10" s="7" t="s">
        <v>27</v>
      </c>
      <c r="F10" s="33">
        <v>580</v>
      </c>
      <c r="G10" s="7">
        <v>0</v>
      </c>
      <c r="H10" s="9" t="s">
        <v>287</v>
      </c>
      <c r="I10" s="10">
        <v>43496</v>
      </c>
      <c r="J10" s="10" t="s">
        <v>135</v>
      </c>
      <c r="K10" s="11">
        <v>2019</v>
      </c>
    </row>
    <row r="11" spans="1:11" x14ac:dyDescent="0.25">
      <c r="A11" s="7" t="s">
        <v>43</v>
      </c>
      <c r="B11" s="7" t="s">
        <v>273</v>
      </c>
      <c r="C11" s="7">
        <v>1</v>
      </c>
      <c r="D11" s="7" t="s">
        <v>25</v>
      </c>
      <c r="E11" s="7" t="s">
        <v>26</v>
      </c>
      <c r="F11" s="33">
        <v>5500</v>
      </c>
      <c r="G11" s="7">
        <v>0</v>
      </c>
      <c r="H11" s="9" t="s">
        <v>13</v>
      </c>
      <c r="I11" s="10">
        <v>43496</v>
      </c>
      <c r="J11" s="10" t="s">
        <v>135</v>
      </c>
      <c r="K11" s="11">
        <v>2019</v>
      </c>
    </row>
    <row r="12" spans="1:11" x14ac:dyDescent="0.25">
      <c r="A12" s="7" t="s">
        <v>43</v>
      </c>
      <c r="B12" s="7" t="s">
        <v>343</v>
      </c>
      <c r="C12" s="7">
        <v>1</v>
      </c>
      <c r="D12" s="7" t="s">
        <v>294</v>
      </c>
      <c r="E12" s="7" t="s">
        <v>138</v>
      </c>
      <c r="F12" s="33">
        <v>520</v>
      </c>
      <c r="G12" s="7">
        <v>0</v>
      </c>
      <c r="H12" s="9" t="s">
        <v>399</v>
      </c>
      <c r="I12" s="10">
        <v>43496</v>
      </c>
      <c r="J12" s="10" t="s">
        <v>135</v>
      </c>
      <c r="K12" s="11">
        <v>2019</v>
      </c>
    </row>
    <row r="13" spans="1:11" x14ac:dyDescent="0.25">
      <c r="A13" s="7" t="s">
        <v>43</v>
      </c>
      <c r="B13" s="7" t="s">
        <v>130</v>
      </c>
      <c r="C13" s="7">
        <v>2</v>
      </c>
      <c r="D13" s="7" t="s">
        <v>119</v>
      </c>
      <c r="E13" s="7" t="s">
        <v>133</v>
      </c>
      <c r="F13" s="33">
        <v>5500</v>
      </c>
      <c r="G13" s="7">
        <v>0</v>
      </c>
      <c r="H13" s="9" t="s">
        <v>182</v>
      </c>
      <c r="I13" s="10">
        <v>43503</v>
      </c>
      <c r="J13" s="10" t="s">
        <v>142</v>
      </c>
      <c r="K13" s="11">
        <v>2019</v>
      </c>
    </row>
    <row r="14" spans="1:11" x14ac:dyDescent="0.25">
      <c r="A14" s="7" t="s">
        <v>43</v>
      </c>
      <c r="B14" s="7" t="s">
        <v>156</v>
      </c>
      <c r="C14" s="7">
        <v>1</v>
      </c>
      <c r="D14" s="7" t="s">
        <v>25</v>
      </c>
      <c r="E14" s="7" t="s">
        <v>26</v>
      </c>
      <c r="F14" s="33">
        <v>5500</v>
      </c>
      <c r="G14" s="7">
        <v>0</v>
      </c>
      <c r="H14" s="9" t="s">
        <v>310</v>
      </c>
      <c r="I14" s="10">
        <v>43503</v>
      </c>
      <c r="J14" s="10" t="s">
        <v>142</v>
      </c>
      <c r="K14" s="11">
        <v>2019</v>
      </c>
    </row>
    <row r="15" spans="1:11" x14ac:dyDescent="0.25">
      <c r="A15" s="7" t="s">
        <v>43</v>
      </c>
      <c r="B15" s="7" t="s">
        <v>185</v>
      </c>
      <c r="C15" s="7">
        <v>4</v>
      </c>
      <c r="D15" s="7" t="s">
        <v>17</v>
      </c>
      <c r="E15" s="7" t="s">
        <v>18</v>
      </c>
      <c r="F15" s="33">
        <v>2124</v>
      </c>
      <c r="G15" s="7">
        <v>0</v>
      </c>
      <c r="H15" s="9" t="s">
        <v>13</v>
      </c>
      <c r="I15" s="10">
        <v>43510</v>
      </c>
      <c r="J15" s="10" t="s">
        <v>142</v>
      </c>
      <c r="K15" s="11">
        <v>2019</v>
      </c>
    </row>
    <row r="16" spans="1:11" x14ac:dyDescent="0.25">
      <c r="A16" s="7" t="s">
        <v>43</v>
      </c>
      <c r="B16" s="7" t="s">
        <v>249</v>
      </c>
      <c r="C16" s="7">
        <v>1</v>
      </c>
      <c r="D16" s="7" t="s">
        <v>15</v>
      </c>
      <c r="E16" s="7" t="s">
        <v>16</v>
      </c>
      <c r="F16" s="33">
        <v>2960</v>
      </c>
      <c r="G16" s="7">
        <v>0</v>
      </c>
      <c r="H16" s="9" t="s">
        <v>361</v>
      </c>
      <c r="I16" s="10">
        <v>43510</v>
      </c>
      <c r="J16" s="10" t="s">
        <v>142</v>
      </c>
      <c r="K16" s="11">
        <v>2019</v>
      </c>
    </row>
    <row r="17" spans="1:11" x14ac:dyDescent="0.25">
      <c r="A17" s="7" t="s">
        <v>43</v>
      </c>
      <c r="B17" s="7" t="s">
        <v>150</v>
      </c>
      <c r="C17" s="7">
        <v>1</v>
      </c>
      <c r="D17" s="7" t="s">
        <v>25</v>
      </c>
      <c r="E17" s="7" t="s">
        <v>26</v>
      </c>
      <c r="F17" s="33">
        <v>5500</v>
      </c>
      <c r="G17" s="7">
        <v>0</v>
      </c>
      <c r="H17" s="9" t="s">
        <v>304</v>
      </c>
      <c r="I17" s="10">
        <v>43510</v>
      </c>
      <c r="J17" s="10" t="s">
        <v>142</v>
      </c>
      <c r="K17" s="11">
        <v>2019</v>
      </c>
    </row>
    <row r="18" spans="1:11" x14ac:dyDescent="0.25">
      <c r="A18" s="7" t="s">
        <v>43</v>
      </c>
      <c r="B18" s="7" t="s">
        <v>168</v>
      </c>
      <c r="C18" s="7">
        <v>2</v>
      </c>
      <c r="D18" s="7" t="s">
        <v>293</v>
      </c>
      <c r="E18" s="7" t="s">
        <v>436</v>
      </c>
      <c r="F18" s="33">
        <v>5500</v>
      </c>
      <c r="G18" s="7">
        <v>0</v>
      </c>
      <c r="H18" s="9" t="s">
        <v>319</v>
      </c>
      <c r="I18" s="10">
        <v>43510</v>
      </c>
      <c r="J18" s="10" t="s">
        <v>142</v>
      </c>
      <c r="K18" s="11">
        <v>2019</v>
      </c>
    </row>
    <row r="19" spans="1:11" x14ac:dyDescent="0.25">
      <c r="A19" s="7" t="s">
        <v>43</v>
      </c>
      <c r="B19" s="7" t="s">
        <v>178</v>
      </c>
      <c r="C19" s="7">
        <v>1</v>
      </c>
      <c r="D19" s="7" t="s">
        <v>33</v>
      </c>
      <c r="E19" s="7" t="s">
        <v>34</v>
      </c>
      <c r="F19" s="33">
        <v>5400</v>
      </c>
      <c r="G19" s="7">
        <v>0</v>
      </c>
      <c r="H19" s="9" t="s">
        <v>325</v>
      </c>
      <c r="I19" s="10">
        <v>43510</v>
      </c>
      <c r="J19" s="10" t="s">
        <v>142</v>
      </c>
      <c r="K19" s="11">
        <v>2019</v>
      </c>
    </row>
    <row r="20" spans="1:11" x14ac:dyDescent="0.25">
      <c r="A20" s="7" t="s">
        <v>43</v>
      </c>
      <c r="B20" s="7" t="s">
        <v>197</v>
      </c>
      <c r="C20" s="7">
        <v>1</v>
      </c>
      <c r="D20" s="7" t="s">
        <v>31</v>
      </c>
      <c r="E20" s="7" t="s">
        <v>32</v>
      </c>
      <c r="F20" s="33">
        <v>3740</v>
      </c>
      <c r="G20" s="7">
        <v>0</v>
      </c>
      <c r="H20" s="9" t="s">
        <v>382</v>
      </c>
      <c r="I20" s="10">
        <v>43510</v>
      </c>
      <c r="J20" s="10" t="s">
        <v>142</v>
      </c>
      <c r="K20" s="11">
        <v>2019</v>
      </c>
    </row>
    <row r="21" spans="1:11" x14ac:dyDescent="0.25">
      <c r="A21" s="7" t="s">
        <v>43</v>
      </c>
      <c r="B21" s="7" t="s">
        <v>274</v>
      </c>
      <c r="C21" s="7">
        <v>1</v>
      </c>
      <c r="D21" s="7" t="s">
        <v>25</v>
      </c>
      <c r="E21" s="7" t="s">
        <v>26</v>
      </c>
      <c r="F21" s="33">
        <v>5500</v>
      </c>
      <c r="G21" s="7">
        <v>0</v>
      </c>
      <c r="H21" s="9" t="s">
        <v>439</v>
      </c>
      <c r="I21" s="10">
        <v>43510</v>
      </c>
      <c r="J21" s="10" t="s">
        <v>142</v>
      </c>
      <c r="K21" s="11">
        <v>2019</v>
      </c>
    </row>
    <row r="22" spans="1:11" x14ac:dyDescent="0.25">
      <c r="A22" s="7" t="s">
        <v>43</v>
      </c>
      <c r="B22" s="7" t="s">
        <v>141</v>
      </c>
      <c r="C22" s="7">
        <v>1</v>
      </c>
      <c r="D22" s="7" t="s">
        <v>28</v>
      </c>
      <c r="E22" s="7" t="s">
        <v>29</v>
      </c>
      <c r="F22" s="33">
        <v>5500</v>
      </c>
      <c r="G22" s="7">
        <v>0</v>
      </c>
      <c r="H22" s="9" t="s">
        <v>223</v>
      </c>
      <c r="I22" s="10">
        <v>43517</v>
      </c>
      <c r="J22" s="10" t="s">
        <v>142</v>
      </c>
      <c r="K22" s="11">
        <v>2019</v>
      </c>
    </row>
    <row r="23" spans="1:11" x14ac:dyDescent="0.25">
      <c r="A23" s="7" t="s">
        <v>43</v>
      </c>
      <c r="B23" s="7" t="s">
        <v>151</v>
      </c>
      <c r="C23" s="7">
        <v>1</v>
      </c>
      <c r="D23" s="7" t="s">
        <v>25</v>
      </c>
      <c r="E23" s="7" t="s">
        <v>26</v>
      </c>
      <c r="F23" s="33">
        <v>5500</v>
      </c>
      <c r="G23" s="7">
        <v>0</v>
      </c>
      <c r="H23" s="9" t="s">
        <v>305</v>
      </c>
      <c r="I23" s="10">
        <v>43517</v>
      </c>
      <c r="J23" s="10" t="s">
        <v>142</v>
      </c>
      <c r="K23" s="11">
        <v>2019</v>
      </c>
    </row>
    <row r="24" spans="1:11" x14ac:dyDescent="0.25">
      <c r="A24" s="7" t="s">
        <v>43</v>
      </c>
      <c r="B24" s="7" t="s">
        <v>169</v>
      </c>
      <c r="C24" s="7">
        <v>2</v>
      </c>
      <c r="D24" s="7" t="s">
        <v>293</v>
      </c>
      <c r="E24" s="7" t="s">
        <v>436</v>
      </c>
      <c r="F24" s="33">
        <v>5500</v>
      </c>
      <c r="G24" s="7">
        <v>0</v>
      </c>
      <c r="H24" s="9" t="s">
        <v>320</v>
      </c>
      <c r="I24" s="10">
        <v>43517</v>
      </c>
      <c r="J24" s="10" t="s">
        <v>142</v>
      </c>
      <c r="K24" s="11">
        <v>2019</v>
      </c>
    </row>
    <row r="25" spans="1:11" x14ac:dyDescent="0.25">
      <c r="A25" s="7" t="s">
        <v>43</v>
      </c>
      <c r="B25" s="7" t="s">
        <v>167</v>
      </c>
      <c r="C25" s="7">
        <v>2</v>
      </c>
      <c r="D25" s="7" t="s">
        <v>293</v>
      </c>
      <c r="E25" s="7" t="s">
        <v>436</v>
      </c>
      <c r="F25" s="33">
        <v>5500</v>
      </c>
      <c r="G25" s="7">
        <v>0</v>
      </c>
      <c r="H25" s="9" t="s">
        <v>318</v>
      </c>
      <c r="I25" s="10">
        <v>43524</v>
      </c>
      <c r="J25" s="10" t="s">
        <v>142</v>
      </c>
      <c r="K25" s="11">
        <v>2019</v>
      </c>
    </row>
    <row r="26" spans="1:11" x14ac:dyDescent="0.25">
      <c r="A26" s="7" t="s">
        <v>43</v>
      </c>
      <c r="B26" s="7" t="s">
        <v>179</v>
      </c>
      <c r="C26" s="7">
        <v>1</v>
      </c>
      <c r="D26" s="7" t="s">
        <v>33</v>
      </c>
      <c r="E26" s="7" t="s">
        <v>34</v>
      </c>
      <c r="F26" s="33">
        <v>5400</v>
      </c>
      <c r="G26" s="7">
        <v>0</v>
      </c>
      <c r="H26" s="9" t="s">
        <v>326</v>
      </c>
      <c r="I26" s="10">
        <v>43524</v>
      </c>
      <c r="J26" s="10" t="s">
        <v>142</v>
      </c>
      <c r="K26" s="11">
        <v>2019</v>
      </c>
    </row>
    <row r="27" spans="1:11" x14ac:dyDescent="0.25">
      <c r="A27" s="7" t="s">
        <v>43</v>
      </c>
      <c r="B27" s="7" t="s">
        <v>193</v>
      </c>
      <c r="C27" s="7">
        <v>1</v>
      </c>
      <c r="D27" s="7" t="s">
        <v>25</v>
      </c>
      <c r="E27" s="7" t="s">
        <v>26</v>
      </c>
      <c r="F27" s="33">
        <v>5500</v>
      </c>
      <c r="G27" s="7">
        <v>0</v>
      </c>
      <c r="H27" s="9" t="s">
        <v>330</v>
      </c>
      <c r="I27" s="10">
        <v>43524</v>
      </c>
      <c r="J27" s="10" t="s">
        <v>142</v>
      </c>
      <c r="K27" s="11">
        <v>2019</v>
      </c>
    </row>
    <row r="28" spans="1:11" x14ac:dyDescent="0.25">
      <c r="A28" s="7" t="s">
        <v>43</v>
      </c>
      <c r="B28" s="7" t="s">
        <v>215</v>
      </c>
      <c r="C28" s="7">
        <v>1</v>
      </c>
      <c r="D28" s="7" t="s">
        <v>31</v>
      </c>
      <c r="E28" s="7" t="s">
        <v>32</v>
      </c>
      <c r="F28" s="33">
        <v>3740</v>
      </c>
      <c r="G28" s="7">
        <v>0</v>
      </c>
      <c r="H28" s="9" t="s">
        <v>392</v>
      </c>
      <c r="I28" s="10">
        <v>43524</v>
      </c>
      <c r="J28" s="10" t="s">
        <v>142</v>
      </c>
      <c r="K28" s="11">
        <v>2019</v>
      </c>
    </row>
    <row r="29" spans="1:11" x14ac:dyDescent="0.25">
      <c r="A29" s="7" t="s">
        <v>43</v>
      </c>
      <c r="B29" s="7" t="s">
        <v>187</v>
      </c>
      <c r="C29" s="7">
        <v>2</v>
      </c>
      <c r="D29" s="7" t="s">
        <v>44</v>
      </c>
      <c r="E29" s="7" t="s">
        <v>27</v>
      </c>
      <c r="F29" s="33">
        <v>2750</v>
      </c>
      <c r="G29" s="7">
        <v>0</v>
      </c>
      <c r="H29" s="9" t="s">
        <v>13</v>
      </c>
      <c r="I29" s="10">
        <v>43524</v>
      </c>
      <c r="J29" s="10" t="s">
        <v>142</v>
      </c>
      <c r="K29" s="11">
        <v>2019</v>
      </c>
    </row>
    <row r="30" spans="1:11" x14ac:dyDescent="0.25">
      <c r="A30" s="7" t="s">
        <v>43</v>
      </c>
      <c r="B30" s="7" t="s">
        <v>365</v>
      </c>
      <c r="C30" s="7">
        <v>2</v>
      </c>
      <c r="D30" s="7" t="s">
        <v>25</v>
      </c>
      <c r="E30" s="7" t="s">
        <v>26</v>
      </c>
      <c r="F30" s="33">
        <v>5500</v>
      </c>
      <c r="G30" s="7">
        <v>0</v>
      </c>
      <c r="H30" s="9" t="s">
        <v>13</v>
      </c>
      <c r="I30" s="10">
        <v>43524</v>
      </c>
      <c r="J30" s="10" t="s">
        <v>142</v>
      </c>
      <c r="K30" s="11">
        <v>2019</v>
      </c>
    </row>
    <row r="31" spans="1:11" x14ac:dyDescent="0.25">
      <c r="A31" s="7" t="s">
        <v>43</v>
      </c>
      <c r="B31" s="7" t="s">
        <v>162</v>
      </c>
      <c r="C31" s="7">
        <v>1</v>
      </c>
      <c r="D31" s="7" t="s">
        <v>21</v>
      </c>
      <c r="E31" s="7" t="s">
        <v>22</v>
      </c>
      <c r="F31" s="33">
        <v>1250</v>
      </c>
      <c r="G31" s="7">
        <v>0</v>
      </c>
      <c r="H31" s="9" t="s">
        <v>313</v>
      </c>
      <c r="I31" s="10">
        <v>43538</v>
      </c>
      <c r="J31" s="10" t="s">
        <v>136</v>
      </c>
      <c r="K31" s="11">
        <v>2019</v>
      </c>
    </row>
    <row r="32" spans="1:11" x14ac:dyDescent="0.25">
      <c r="A32" s="7" t="s">
        <v>43</v>
      </c>
      <c r="B32" s="7" t="s">
        <v>200</v>
      </c>
      <c r="C32" s="7">
        <v>2</v>
      </c>
      <c r="D32" s="7" t="s">
        <v>293</v>
      </c>
      <c r="E32" s="7" t="s">
        <v>436</v>
      </c>
      <c r="F32" s="33">
        <v>5500</v>
      </c>
      <c r="G32" s="7">
        <v>0</v>
      </c>
      <c r="H32" s="9" t="s">
        <v>463</v>
      </c>
      <c r="I32" s="10">
        <v>43538</v>
      </c>
      <c r="J32" s="10" t="s">
        <v>136</v>
      </c>
      <c r="K32" s="11">
        <v>2019</v>
      </c>
    </row>
    <row r="33" spans="1:11" x14ac:dyDescent="0.25">
      <c r="A33" s="7" t="s">
        <v>43</v>
      </c>
      <c r="B33" s="7" t="s">
        <v>207</v>
      </c>
      <c r="C33" s="7">
        <v>1</v>
      </c>
      <c r="D33" s="7" t="s">
        <v>25</v>
      </c>
      <c r="E33" s="7" t="s">
        <v>26</v>
      </c>
      <c r="F33" s="33">
        <v>5500</v>
      </c>
      <c r="G33" s="7">
        <v>0</v>
      </c>
      <c r="H33" s="9" t="s">
        <v>440</v>
      </c>
      <c r="I33" s="10">
        <v>43538</v>
      </c>
      <c r="J33" s="10" t="s">
        <v>136</v>
      </c>
      <c r="K33" s="11">
        <v>2019</v>
      </c>
    </row>
    <row r="34" spans="1:11" x14ac:dyDescent="0.25">
      <c r="A34" s="7" t="s">
        <v>43</v>
      </c>
      <c r="B34" s="7" t="s">
        <v>209</v>
      </c>
      <c r="C34" s="7">
        <v>1</v>
      </c>
      <c r="D34" s="7" t="s">
        <v>25</v>
      </c>
      <c r="E34" s="7" t="s">
        <v>26</v>
      </c>
      <c r="F34" s="33">
        <v>5500</v>
      </c>
      <c r="G34" s="7">
        <v>0</v>
      </c>
      <c r="H34" s="9" t="s">
        <v>441</v>
      </c>
      <c r="I34" s="10">
        <v>43538</v>
      </c>
      <c r="J34" s="10" t="s">
        <v>136</v>
      </c>
      <c r="K34" s="11">
        <v>2019</v>
      </c>
    </row>
    <row r="35" spans="1:11" x14ac:dyDescent="0.25">
      <c r="A35" s="7" t="s">
        <v>43</v>
      </c>
      <c r="B35" s="7" t="s">
        <v>143</v>
      </c>
      <c r="C35" s="7">
        <v>1</v>
      </c>
      <c r="D35" s="7" t="s">
        <v>19</v>
      </c>
      <c r="E35" s="7" t="s">
        <v>20</v>
      </c>
      <c r="F35" s="33">
        <v>2750</v>
      </c>
      <c r="G35" s="7">
        <v>0</v>
      </c>
      <c r="H35" s="9" t="s">
        <v>299</v>
      </c>
      <c r="I35" s="10">
        <v>43545</v>
      </c>
      <c r="J35" s="10" t="s">
        <v>136</v>
      </c>
      <c r="K35" s="11">
        <v>2019</v>
      </c>
    </row>
    <row r="36" spans="1:11" x14ac:dyDescent="0.25">
      <c r="A36" s="7" t="s">
        <v>43</v>
      </c>
      <c r="B36" s="7" t="s">
        <v>146</v>
      </c>
      <c r="C36" s="7">
        <v>1</v>
      </c>
      <c r="D36" s="7" t="s">
        <v>28</v>
      </c>
      <c r="E36" s="7" t="s">
        <v>29</v>
      </c>
      <c r="F36" s="33">
        <v>5500</v>
      </c>
      <c r="G36" s="7">
        <v>0</v>
      </c>
      <c r="H36" s="9" t="s">
        <v>442</v>
      </c>
      <c r="I36" s="10">
        <v>43545</v>
      </c>
      <c r="J36" s="10" t="s">
        <v>136</v>
      </c>
      <c r="K36" s="11">
        <v>2019</v>
      </c>
    </row>
    <row r="37" spans="1:11" x14ac:dyDescent="0.25">
      <c r="A37" s="7" t="s">
        <v>43</v>
      </c>
      <c r="B37" s="7" t="s">
        <v>201</v>
      </c>
      <c r="C37" s="7">
        <v>2</v>
      </c>
      <c r="D37" s="7" t="s">
        <v>293</v>
      </c>
      <c r="E37" s="7" t="s">
        <v>436</v>
      </c>
      <c r="F37" s="33">
        <v>5500</v>
      </c>
      <c r="G37" s="7">
        <v>0</v>
      </c>
      <c r="H37" s="9" t="s">
        <v>385</v>
      </c>
      <c r="I37" s="10">
        <v>43545</v>
      </c>
      <c r="J37" s="10" t="s">
        <v>136</v>
      </c>
      <c r="K37" s="11">
        <v>2019</v>
      </c>
    </row>
    <row r="38" spans="1:11" x14ac:dyDescent="0.25">
      <c r="A38" s="7" t="s">
        <v>43</v>
      </c>
      <c r="B38" s="7" t="s">
        <v>210</v>
      </c>
      <c r="C38" s="7">
        <v>1</v>
      </c>
      <c r="D38" s="7" t="s">
        <v>25</v>
      </c>
      <c r="E38" s="7" t="s">
        <v>26</v>
      </c>
      <c r="F38" s="33">
        <v>5500</v>
      </c>
      <c r="G38" s="7">
        <v>0</v>
      </c>
      <c r="H38" s="9" t="s">
        <v>444</v>
      </c>
      <c r="I38" s="10">
        <v>43545</v>
      </c>
      <c r="J38" s="10" t="s">
        <v>136</v>
      </c>
      <c r="K38" s="11">
        <v>2019</v>
      </c>
    </row>
    <row r="39" spans="1:11" x14ac:dyDescent="0.25">
      <c r="A39" s="7" t="s">
        <v>43</v>
      </c>
      <c r="B39" s="7" t="s">
        <v>195</v>
      </c>
      <c r="C39" s="7">
        <v>1</v>
      </c>
      <c r="D39" s="7" t="s">
        <v>33</v>
      </c>
      <c r="E39" s="7" t="s">
        <v>34</v>
      </c>
      <c r="F39" s="33">
        <v>5400</v>
      </c>
      <c r="G39" s="7">
        <v>0</v>
      </c>
      <c r="H39" s="9" t="s">
        <v>332</v>
      </c>
      <c r="I39" s="10">
        <v>43545</v>
      </c>
      <c r="J39" s="10" t="s">
        <v>136</v>
      </c>
      <c r="K39" s="11">
        <v>2019</v>
      </c>
    </row>
    <row r="40" spans="1:11" x14ac:dyDescent="0.25">
      <c r="A40" s="7" t="s">
        <v>43</v>
      </c>
      <c r="B40" s="7" t="s">
        <v>272</v>
      </c>
      <c r="C40" s="7">
        <v>1</v>
      </c>
      <c r="D40" s="7" t="s">
        <v>25</v>
      </c>
      <c r="E40" s="7" t="s">
        <v>26</v>
      </c>
      <c r="F40" s="33">
        <v>5500</v>
      </c>
      <c r="G40" s="7">
        <v>0</v>
      </c>
      <c r="H40" s="9" t="s">
        <v>445</v>
      </c>
      <c r="I40" s="10">
        <v>43545</v>
      </c>
      <c r="J40" s="10" t="s">
        <v>136</v>
      </c>
      <c r="K40" s="11">
        <v>2019</v>
      </c>
    </row>
    <row r="41" spans="1:11" x14ac:dyDescent="0.25">
      <c r="A41" s="7" t="s">
        <v>43</v>
      </c>
      <c r="B41" s="7" t="s">
        <v>347</v>
      </c>
      <c r="C41" s="7">
        <v>1</v>
      </c>
      <c r="D41" s="7" t="s">
        <v>25</v>
      </c>
      <c r="E41" s="7" t="s">
        <v>26</v>
      </c>
      <c r="F41" s="33">
        <v>5500</v>
      </c>
      <c r="G41" s="7">
        <v>0</v>
      </c>
      <c r="H41" s="9" t="s">
        <v>446</v>
      </c>
      <c r="I41" s="10">
        <v>43545</v>
      </c>
      <c r="J41" s="10" t="s">
        <v>136</v>
      </c>
      <c r="K41" s="11">
        <v>2019</v>
      </c>
    </row>
    <row r="42" spans="1:11" x14ac:dyDescent="0.25">
      <c r="A42" s="7" t="s">
        <v>43</v>
      </c>
      <c r="B42" s="7" t="s">
        <v>186</v>
      </c>
      <c r="C42" s="7">
        <v>1</v>
      </c>
      <c r="D42" s="7" t="s">
        <v>118</v>
      </c>
      <c r="E42" s="7" t="s">
        <v>134</v>
      </c>
      <c r="F42" s="33">
        <v>2750</v>
      </c>
      <c r="G42" s="7">
        <v>0</v>
      </c>
      <c r="H42" s="9" t="s">
        <v>250</v>
      </c>
      <c r="I42" s="10">
        <v>43552</v>
      </c>
      <c r="J42" s="10" t="s">
        <v>136</v>
      </c>
      <c r="K42" s="11">
        <v>2019</v>
      </c>
    </row>
    <row r="43" spans="1:11" x14ac:dyDescent="0.25">
      <c r="A43" s="7" t="s">
        <v>43</v>
      </c>
      <c r="B43" s="7" t="s">
        <v>369</v>
      </c>
      <c r="C43" s="7">
        <v>1</v>
      </c>
      <c r="D43" s="7" t="s">
        <v>295</v>
      </c>
      <c r="E43" s="7" t="s">
        <v>370</v>
      </c>
      <c r="F43" s="33">
        <v>3647</v>
      </c>
      <c r="G43" s="7">
        <v>0</v>
      </c>
      <c r="H43" s="9" t="s">
        <v>371</v>
      </c>
      <c r="I43" s="10">
        <v>43552</v>
      </c>
      <c r="J43" s="10" t="s">
        <v>136</v>
      </c>
      <c r="K43" s="11">
        <v>2019</v>
      </c>
    </row>
    <row r="44" spans="1:11" x14ac:dyDescent="0.25">
      <c r="A44" s="7" t="s">
        <v>43</v>
      </c>
      <c r="B44" s="7" t="s">
        <v>196</v>
      </c>
      <c r="C44" s="7">
        <v>1</v>
      </c>
      <c r="D44" s="7" t="s">
        <v>33</v>
      </c>
      <c r="E44" s="7" t="s">
        <v>34</v>
      </c>
      <c r="F44" s="33">
        <v>5400</v>
      </c>
      <c r="G44" s="7">
        <v>0</v>
      </c>
      <c r="H44" s="9" t="s">
        <v>333</v>
      </c>
      <c r="I44" s="10">
        <v>43552</v>
      </c>
      <c r="J44" s="10" t="s">
        <v>136</v>
      </c>
      <c r="K44" s="11">
        <v>2019</v>
      </c>
    </row>
    <row r="45" spans="1:11" x14ac:dyDescent="0.25">
      <c r="A45" s="7" t="s">
        <v>43</v>
      </c>
      <c r="B45" s="7" t="s">
        <v>198</v>
      </c>
      <c r="C45" s="7">
        <v>1</v>
      </c>
      <c r="D45" s="7" t="s">
        <v>31</v>
      </c>
      <c r="E45" s="7" t="s">
        <v>32</v>
      </c>
      <c r="F45" s="33">
        <v>3740</v>
      </c>
      <c r="G45" s="7">
        <v>0</v>
      </c>
      <c r="H45" s="9" t="s">
        <v>383</v>
      </c>
      <c r="I45" s="10">
        <v>43559</v>
      </c>
      <c r="J45" s="10" t="s">
        <v>224</v>
      </c>
      <c r="K45" s="11">
        <v>2019</v>
      </c>
    </row>
    <row r="46" spans="1:11" x14ac:dyDescent="0.25">
      <c r="A46" s="7" t="s">
        <v>43</v>
      </c>
      <c r="B46" s="7" t="s">
        <v>203</v>
      </c>
      <c r="C46" s="7">
        <v>2</v>
      </c>
      <c r="D46" s="7" t="s">
        <v>293</v>
      </c>
      <c r="E46" s="7" t="s">
        <v>436</v>
      </c>
      <c r="F46" s="33">
        <v>5500</v>
      </c>
      <c r="G46" s="7">
        <v>0</v>
      </c>
      <c r="H46" s="9" t="s">
        <v>387</v>
      </c>
      <c r="I46" s="10">
        <v>43559</v>
      </c>
      <c r="J46" s="10" t="s">
        <v>224</v>
      </c>
      <c r="K46" s="11">
        <v>2019</v>
      </c>
    </row>
    <row r="47" spans="1:11" x14ac:dyDescent="0.25">
      <c r="A47" s="7" t="s">
        <v>43</v>
      </c>
      <c r="B47" s="7" t="s">
        <v>206</v>
      </c>
      <c r="C47" s="7">
        <v>1</v>
      </c>
      <c r="D47" s="7" t="s">
        <v>23</v>
      </c>
      <c r="E47" s="7" t="s">
        <v>24</v>
      </c>
      <c r="F47" s="33">
        <v>5500</v>
      </c>
      <c r="G47" s="7">
        <v>0</v>
      </c>
      <c r="H47" s="9" t="s">
        <v>13</v>
      </c>
      <c r="I47" s="10">
        <v>43559</v>
      </c>
      <c r="J47" s="10" t="s">
        <v>224</v>
      </c>
      <c r="K47" s="11">
        <v>2019</v>
      </c>
    </row>
    <row r="48" spans="1:11" x14ac:dyDescent="0.25">
      <c r="A48" s="7" t="s">
        <v>43</v>
      </c>
      <c r="B48" s="7" t="s">
        <v>219</v>
      </c>
      <c r="C48" s="7">
        <v>1</v>
      </c>
      <c r="D48" s="7" t="s">
        <v>44</v>
      </c>
      <c r="E48" s="7" t="s">
        <v>27</v>
      </c>
      <c r="F48" s="33">
        <v>2750</v>
      </c>
      <c r="G48" s="7">
        <v>0</v>
      </c>
      <c r="H48" s="9" t="s">
        <v>394</v>
      </c>
      <c r="I48" s="10">
        <v>43559</v>
      </c>
      <c r="J48" s="10" t="s">
        <v>224</v>
      </c>
      <c r="K48" s="11">
        <v>2019</v>
      </c>
    </row>
    <row r="49" spans="1:11" x14ac:dyDescent="0.25">
      <c r="A49" s="7" t="s">
        <v>43</v>
      </c>
      <c r="B49" s="7" t="s">
        <v>348</v>
      </c>
      <c r="C49" s="7">
        <v>1</v>
      </c>
      <c r="D49" s="7" t="s">
        <v>25</v>
      </c>
      <c r="E49" s="7" t="s">
        <v>26</v>
      </c>
      <c r="F49" s="33">
        <v>5500</v>
      </c>
      <c r="G49" s="7">
        <v>0</v>
      </c>
      <c r="H49" s="9" t="s">
        <v>13</v>
      </c>
      <c r="I49" s="10">
        <v>43559</v>
      </c>
      <c r="J49" s="10" t="s">
        <v>224</v>
      </c>
      <c r="K49" s="11">
        <v>2019</v>
      </c>
    </row>
    <row r="50" spans="1:11" x14ac:dyDescent="0.25">
      <c r="A50" s="7" t="s">
        <v>43</v>
      </c>
      <c r="B50" s="7" t="s">
        <v>363</v>
      </c>
      <c r="C50" s="7">
        <v>1</v>
      </c>
      <c r="D50" s="7" t="s">
        <v>15</v>
      </c>
      <c r="E50" s="7" t="s">
        <v>16</v>
      </c>
      <c r="F50" s="33">
        <v>2960</v>
      </c>
      <c r="G50" s="7">
        <v>0</v>
      </c>
      <c r="H50" s="9" t="s">
        <v>448</v>
      </c>
      <c r="I50" s="10">
        <v>43566</v>
      </c>
      <c r="J50" s="10" t="s">
        <v>224</v>
      </c>
      <c r="K50" s="11">
        <v>2019</v>
      </c>
    </row>
    <row r="51" spans="1:11" x14ac:dyDescent="0.25">
      <c r="A51" s="7" t="s">
        <v>43</v>
      </c>
      <c r="B51" s="7" t="s">
        <v>282</v>
      </c>
      <c r="C51" s="7">
        <v>1</v>
      </c>
      <c r="D51" s="7" t="s">
        <v>25</v>
      </c>
      <c r="E51" s="7" t="s">
        <v>26</v>
      </c>
      <c r="F51" s="33">
        <v>5500</v>
      </c>
      <c r="G51" s="7">
        <v>0</v>
      </c>
      <c r="H51" s="9" t="s">
        <v>13</v>
      </c>
      <c r="I51" s="10">
        <v>43566</v>
      </c>
      <c r="J51" s="10" t="s">
        <v>224</v>
      </c>
      <c r="K51" s="11">
        <v>2019</v>
      </c>
    </row>
    <row r="52" spans="1:11" x14ac:dyDescent="0.25">
      <c r="A52" s="7" t="s">
        <v>43</v>
      </c>
      <c r="B52" s="7" t="s">
        <v>409</v>
      </c>
      <c r="C52" s="7">
        <v>1</v>
      </c>
      <c r="D52" s="7" t="s">
        <v>31</v>
      </c>
      <c r="E52" s="7" t="s">
        <v>32</v>
      </c>
      <c r="F52" s="33">
        <v>3740</v>
      </c>
      <c r="G52" s="7">
        <v>0</v>
      </c>
      <c r="H52" s="9" t="s">
        <v>13</v>
      </c>
      <c r="I52" s="10">
        <v>43566</v>
      </c>
      <c r="J52" s="10" t="s">
        <v>224</v>
      </c>
      <c r="K52" s="11">
        <v>2019</v>
      </c>
    </row>
    <row r="53" spans="1:11" x14ac:dyDescent="0.25">
      <c r="A53" s="7" t="s">
        <v>43</v>
      </c>
      <c r="B53" s="7" t="s">
        <v>362</v>
      </c>
      <c r="C53" s="7">
        <v>1</v>
      </c>
      <c r="D53" s="7" t="s">
        <v>118</v>
      </c>
      <c r="E53" s="7" t="s">
        <v>134</v>
      </c>
      <c r="F53" s="33">
        <v>2750</v>
      </c>
      <c r="G53" s="7">
        <v>0</v>
      </c>
      <c r="H53" s="9" t="s">
        <v>13</v>
      </c>
      <c r="I53" s="10">
        <v>43573</v>
      </c>
      <c r="J53" s="10" t="s">
        <v>224</v>
      </c>
      <c r="K53" s="11">
        <v>2019</v>
      </c>
    </row>
    <row r="54" spans="1:11" x14ac:dyDescent="0.25">
      <c r="A54" s="7" t="s">
        <v>43</v>
      </c>
      <c r="B54" s="7" t="s">
        <v>157</v>
      </c>
      <c r="C54" s="7">
        <v>1</v>
      </c>
      <c r="D54" s="7" t="s">
        <v>23</v>
      </c>
      <c r="E54" s="7" t="s">
        <v>24</v>
      </c>
      <c r="F54" s="33">
        <v>5500</v>
      </c>
      <c r="G54" s="7">
        <v>0</v>
      </c>
      <c r="H54" s="9" t="s">
        <v>377</v>
      </c>
      <c r="I54" s="10">
        <v>43573</v>
      </c>
      <c r="J54" s="10" t="s">
        <v>224</v>
      </c>
      <c r="K54" s="11">
        <v>2019</v>
      </c>
    </row>
    <row r="55" spans="1:11" x14ac:dyDescent="0.25">
      <c r="A55" s="7" t="s">
        <v>43</v>
      </c>
      <c r="B55" s="7" t="s">
        <v>217</v>
      </c>
      <c r="C55" s="7">
        <v>1</v>
      </c>
      <c r="D55" s="7" t="s">
        <v>28</v>
      </c>
      <c r="E55" s="7" t="s">
        <v>29</v>
      </c>
      <c r="F55" s="33">
        <v>5500</v>
      </c>
      <c r="G55" s="7">
        <v>0</v>
      </c>
      <c r="H55" s="9" t="s">
        <v>449</v>
      </c>
      <c r="I55" s="10">
        <v>43573</v>
      </c>
      <c r="J55" s="10" t="s">
        <v>224</v>
      </c>
      <c r="K55" s="11">
        <v>2019</v>
      </c>
    </row>
    <row r="56" spans="1:11" x14ac:dyDescent="0.25">
      <c r="A56" s="7" t="s">
        <v>43</v>
      </c>
      <c r="B56" s="7" t="s">
        <v>256</v>
      </c>
      <c r="C56" s="7">
        <v>1</v>
      </c>
      <c r="D56" s="7" t="s">
        <v>139</v>
      </c>
      <c r="E56" s="7" t="s">
        <v>24</v>
      </c>
      <c r="F56" s="33">
        <v>5500</v>
      </c>
      <c r="G56" s="7">
        <v>0</v>
      </c>
      <c r="H56" s="9" t="s">
        <v>13</v>
      </c>
      <c r="I56" s="10">
        <v>43573</v>
      </c>
      <c r="J56" s="10" t="s">
        <v>224</v>
      </c>
      <c r="K56" s="11">
        <v>2019</v>
      </c>
    </row>
    <row r="57" spans="1:11" x14ac:dyDescent="0.25">
      <c r="A57" s="7" t="s">
        <v>43</v>
      </c>
      <c r="B57" s="7" t="s">
        <v>260</v>
      </c>
      <c r="C57" s="7">
        <v>1</v>
      </c>
      <c r="D57" s="7" t="s">
        <v>33</v>
      </c>
      <c r="E57" s="7" t="s">
        <v>34</v>
      </c>
      <c r="F57" s="33">
        <v>5400</v>
      </c>
      <c r="G57" s="7">
        <v>0</v>
      </c>
      <c r="H57" s="9" t="s">
        <v>13</v>
      </c>
      <c r="I57" s="10">
        <v>43573</v>
      </c>
      <c r="J57" s="10" t="s">
        <v>224</v>
      </c>
      <c r="K57" s="11">
        <v>2019</v>
      </c>
    </row>
    <row r="58" spans="1:11" x14ac:dyDescent="0.25">
      <c r="A58" s="7" t="s">
        <v>43</v>
      </c>
      <c r="B58" s="7" t="s">
        <v>270</v>
      </c>
      <c r="C58" s="7">
        <v>1</v>
      </c>
      <c r="D58" s="7" t="s">
        <v>25</v>
      </c>
      <c r="E58" s="7" t="s">
        <v>26</v>
      </c>
      <c r="F58" s="33">
        <v>5500</v>
      </c>
      <c r="G58" s="7">
        <v>0</v>
      </c>
      <c r="H58" s="9" t="s">
        <v>13</v>
      </c>
      <c r="I58" s="10">
        <v>43573</v>
      </c>
      <c r="J58" s="10" t="s">
        <v>224</v>
      </c>
      <c r="K58" s="11">
        <v>2019</v>
      </c>
    </row>
    <row r="59" spans="1:11" x14ac:dyDescent="0.25">
      <c r="A59" s="7" t="s">
        <v>43</v>
      </c>
      <c r="B59" s="7" t="s">
        <v>276</v>
      </c>
      <c r="C59" s="7">
        <v>1</v>
      </c>
      <c r="D59" s="7" t="s">
        <v>25</v>
      </c>
      <c r="E59" s="7" t="s">
        <v>26</v>
      </c>
      <c r="F59" s="33">
        <v>5500</v>
      </c>
      <c r="G59" s="7">
        <v>0</v>
      </c>
      <c r="H59" s="9" t="s">
        <v>13</v>
      </c>
      <c r="I59" s="10">
        <v>43573</v>
      </c>
      <c r="J59" s="10" t="s">
        <v>224</v>
      </c>
      <c r="K59" s="11">
        <v>2019</v>
      </c>
    </row>
    <row r="60" spans="1:11" x14ac:dyDescent="0.25">
      <c r="A60" s="7" t="s">
        <v>43</v>
      </c>
      <c r="B60" s="7" t="s">
        <v>335</v>
      </c>
      <c r="C60" s="7">
        <v>2</v>
      </c>
      <c r="D60" s="7" t="s">
        <v>293</v>
      </c>
      <c r="E60" s="7" t="s">
        <v>436</v>
      </c>
      <c r="F60" s="33">
        <v>5500</v>
      </c>
      <c r="G60" s="7">
        <v>0</v>
      </c>
      <c r="H60" s="9" t="s">
        <v>450</v>
      </c>
      <c r="I60" s="10">
        <v>43573</v>
      </c>
      <c r="J60" s="10" t="s">
        <v>224</v>
      </c>
      <c r="K60" s="11">
        <v>2019</v>
      </c>
    </row>
    <row r="61" spans="1:11" x14ac:dyDescent="0.25">
      <c r="A61" s="7" t="s">
        <v>43</v>
      </c>
      <c r="B61" s="7" t="s">
        <v>418</v>
      </c>
      <c r="C61" s="7">
        <v>1</v>
      </c>
      <c r="D61" s="7" t="s">
        <v>293</v>
      </c>
      <c r="E61" s="7" t="s">
        <v>436</v>
      </c>
      <c r="F61" s="33">
        <v>5500</v>
      </c>
      <c r="G61" s="7">
        <v>0</v>
      </c>
      <c r="H61" s="9" t="s">
        <v>13</v>
      </c>
      <c r="I61" s="10">
        <v>43573</v>
      </c>
      <c r="J61" s="10" t="s">
        <v>224</v>
      </c>
      <c r="K61" s="11">
        <v>2019</v>
      </c>
    </row>
    <row r="62" spans="1:11" x14ac:dyDescent="0.25">
      <c r="A62" s="7" t="s">
        <v>43</v>
      </c>
      <c r="B62" s="7" t="s">
        <v>148</v>
      </c>
      <c r="C62" s="7">
        <v>1</v>
      </c>
      <c r="D62" s="7" t="s">
        <v>35</v>
      </c>
      <c r="E62" s="7" t="s">
        <v>30</v>
      </c>
      <c r="F62" s="33">
        <v>5500</v>
      </c>
      <c r="G62" s="7">
        <v>0</v>
      </c>
      <c r="H62" s="9" t="s">
        <v>302</v>
      </c>
      <c r="I62" s="10">
        <v>43580</v>
      </c>
      <c r="J62" s="10" t="s">
        <v>224</v>
      </c>
      <c r="K62" s="11">
        <v>2019</v>
      </c>
    </row>
    <row r="63" spans="1:11" x14ac:dyDescent="0.25">
      <c r="A63" s="7" t="s">
        <v>43</v>
      </c>
      <c r="B63" s="7" t="s">
        <v>199</v>
      </c>
      <c r="C63" s="7">
        <v>1</v>
      </c>
      <c r="D63" s="7" t="s">
        <v>31</v>
      </c>
      <c r="E63" s="7" t="s">
        <v>32</v>
      </c>
      <c r="F63" s="33">
        <v>3740</v>
      </c>
      <c r="G63" s="7">
        <v>0</v>
      </c>
      <c r="H63" s="9" t="s">
        <v>384</v>
      </c>
      <c r="I63" s="10">
        <v>43580</v>
      </c>
      <c r="J63" s="10" t="s">
        <v>224</v>
      </c>
      <c r="K63" s="11">
        <v>2019</v>
      </c>
    </row>
    <row r="64" spans="1:11" x14ac:dyDescent="0.25">
      <c r="A64" s="7" t="s">
        <v>43</v>
      </c>
      <c r="B64" s="7" t="s">
        <v>211</v>
      </c>
      <c r="C64" s="7">
        <v>1</v>
      </c>
      <c r="D64" s="7" t="s">
        <v>25</v>
      </c>
      <c r="E64" s="7" t="s">
        <v>26</v>
      </c>
      <c r="F64" s="33">
        <v>5500</v>
      </c>
      <c r="G64" s="7">
        <v>0</v>
      </c>
      <c r="H64" s="9" t="s">
        <v>451</v>
      </c>
      <c r="I64" s="10">
        <v>43580</v>
      </c>
      <c r="J64" s="10" t="s">
        <v>224</v>
      </c>
      <c r="K64" s="11">
        <v>2019</v>
      </c>
    </row>
    <row r="65" spans="1:11" x14ac:dyDescent="0.25">
      <c r="A65" s="7" t="s">
        <v>43</v>
      </c>
      <c r="B65" s="7" t="s">
        <v>194</v>
      </c>
      <c r="C65" s="7">
        <v>1</v>
      </c>
      <c r="D65" s="7" t="s">
        <v>33</v>
      </c>
      <c r="E65" s="7" t="s">
        <v>34</v>
      </c>
      <c r="F65" s="33">
        <v>5400</v>
      </c>
      <c r="G65" s="7">
        <v>0</v>
      </c>
      <c r="H65" s="9" t="s">
        <v>331</v>
      </c>
      <c r="I65" s="10">
        <v>43580</v>
      </c>
      <c r="J65" s="10" t="s">
        <v>224</v>
      </c>
      <c r="K65" s="11">
        <v>2019</v>
      </c>
    </row>
    <row r="66" spans="1:11" x14ac:dyDescent="0.25">
      <c r="A66" s="7" t="s">
        <v>43</v>
      </c>
      <c r="B66" s="7" t="s">
        <v>336</v>
      </c>
      <c r="C66" s="7">
        <v>2</v>
      </c>
      <c r="D66" s="7" t="s">
        <v>293</v>
      </c>
      <c r="E66" s="7" t="s">
        <v>436</v>
      </c>
      <c r="F66" s="33">
        <v>5500</v>
      </c>
      <c r="G66" s="7">
        <v>0</v>
      </c>
      <c r="H66" s="9" t="s">
        <v>453</v>
      </c>
      <c r="I66" s="10">
        <v>43595</v>
      </c>
      <c r="J66" s="10" t="s">
        <v>225</v>
      </c>
      <c r="K66" s="11">
        <v>2019</v>
      </c>
    </row>
    <row r="67" spans="1:11" x14ac:dyDescent="0.25">
      <c r="A67" s="7" t="s">
        <v>43</v>
      </c>
      <c r="B67" s="7" t="s">
        <v>408</v>
      </c>
      <c r="C67" s="7">
        <v>1</v>
      </c>
      <c r="D67" s="7" t="s">
        <v>31</v>
      </c>
      <c r="E67" s="7" t="s">
        <v>32</v>
      </c>
      <c r="F67" s="33">
        <v>3740</v>
      </c>
      <c r="G67" s="7">
        <v>0</v>
      </c>
      <c r="H67" s="9" t="s">
        <v>13</v>
      </c>
      <c r="I67" s="10">
        <v>43595</v>
      </c>
      <c r="J67" s="10" t="s">
        <v>225</v>
      </c>
      <c r="K67" s="11">
        <v>2019</v>
      </c>
    </row>
    <row r="68" spans="1:11" x14ac:dyDescent="0.25">
      <c r="A68" s="7" t="s">
        <v>43</v>
      </c>
      <c r="B68" s="7" t="s">
        <v>261</v>
      </c>
      <c r="C68" s="7">
        <v>1</v>
      </c>
      <c r="D68" s="7" t="s">
        <v>33</v>
      </c>
      <c r="E68" s="7" t="s">
        <v>34</v>
      </c>
      <c r="F68" s="33">
        <v>5400</v>
      </c>
      <c r="G68" s="7">
        <v>0</v>
      </c>
      <c r="H68" s="9" t="s">
        <v>13</v>
      </c>
      <c r="I68" s="10">
        <v>43598</v>
      </c>
      <c r="J68" s="10" t="s">
        <v>225</v>
      </c>
      <c r="K68" s="11">
        <v>2019</v>
      </c>
    </row>
    <row r="69" spans="1:11" x14ac:dyDescent="0.25">
      <c r="A69" s="7" t="s">
        <v>43</v>
      </c>
      <c r="B69" s="7" t="s">
        <v>367</v>
      </c>
      <c r="C69" s="7">
        <v>1</v>
      </c>
      <c r="D69" s="7" t="s">
        <v>15</v>
      </c>
      <c r="E69" s="7" t="s">
        <v>16</v>
      </c>
      <c r="F69" s="33">
        <v>5920</v>
      </c>
      <c r="G69" s="7">
        <v>0</v>
      </c>
      <c r="H69" s="9" t="s">
        <v>452</v>
      </c>
      <c r="I69" s="10">
        <v>43601</v>
      </c>
      <c r="J69" s="10" t="s">
        <v>225</v>
      </c>
      <c r="K69" s="11">
        <v>2019</v>
      </c>
    </row>
    <row r="70" spans="1:11" x14ac:dyDescent="0.25">
      <c r="A70" s="7" t="s">
        <v>43</v>
      </c>
      <c r="B70" s="7" t="s">
        <v>212</v>
      </c>
      <c r="C70" s="7">
        <v>1</v>
      </c>
      <c r="D70" s="7" t="s">
        <v>28</v>
      </c>
      <c r="E70" s="7" t="s">
        <v>29</v>
      </c>
      <c r="F70" s="33">
        <v>5500</v>
      </c>
      <c r="G70" s="7">
        <v>0</v>
      </c>
      <c r="H70" s="9" t="s">
        <v>389</v>
      </c>
      <c r="I70" s="10">
        <v>43601</v>
      </c>
      <c r="J70" s="10" t="s">
        <v>225</v>
      </c>
      <c r="K70" s="11">
        <v>2019</v>
      </c>
    </row>
    <row r="71" spans="1:11" x14ac:dyDescent="0.25">
      <c r="A71" s="7" t="s">
        <v>43</v>
      </c>
      <c r="B71" s="7" t="s">
        <v>257</v>
      </c>
      <c r="C71" s="7">
        <v>1</v>
      </c>
      <c r="D71" s="7" t="s">
        <v>139</v>
      </c>
      <c r="E71" s="7" t="s">
        <v>24</v>
      </c>
      <c r="F71" s="33">
        <v>5500</v>
      </c>
      <c r="G71" s="7">
        <v>0</v>
      </c>
      <c r="H71" s="9" t="s">
        <v>13</v>
      </c>
      <c r="I71" s="10">
        <v>43601</v>
      </c>
      <c r="J71" s="10" t="s">
        <v>225</v>
      </c>
      <c r="K71" s="11">
        <v>2019</v>
      </c>
    </row>
    <row r="72" spans="1:11" x14ac:dyDescent="0.25">
      <c r="A72" s="7" t="s">
        <v>43</v>
      </c>
      <c r="B72" s="7" t="s">
        <v>267</v>
      </c>
      <c r="C72" s="7">
        <v>1</v>
      </c>
      <c r="D72" s="7" t="s">
        <v>31</v>
      </c>
      <c r="E72" s="7" t="s">
        <v>32</v>
      </c>
      <c r="F72" s="33">
        <v>3740</v>
      </c>
      <c r="G72" s="7">
        <v>0</v>
      </c>
      <c r="H72" s="9" t="s">
        <v>13</v>
      </c>
      <c r="I72" s="10">
        <v>43601</v>
      </c>
      <c r="J72" s="10" t="s">
        <v>225</v>
      </c>
      <c r="K72" s="11">
        <v>2019</v>
      </c>
    </row>
    <row r="73" spans="1:11" x14ac:dyDescent="0.25">
      <c r="A73" s="7" t="s">
        <v>43</v>
      </c>
      <c r="B73" s="7" t="s">
        <v>269</v>
      </c>
      <c r="C73" s="7">
        <v>1</v>
      </c>
      <c r="D73" s="7" t="s">
        <v>25</v>
      </c>
      <c r="E73" s="7" t="s">
        <v>26</v>
      </c>
      <c r="F73" s="33">
        <v>5500</v>
      </c>
      <c r="G73" s="7">
        <v>0</v>
      </c>
      <c r="H73" s="9" t="s">
        <v>13</v>
      </c>
      <c r="I73" s="10">
        <v>43601</v>
      </c>
      <c r="J73" s="10" t="s">
        <v>225</v>
      </c>
      <c r="K73" s="11">
        <v>2019</v>
      </c>
    </row>
    <row r="74" spans="1:11" x14ac:dyDescent="0.25">
      <c r="A74" s="7" t="s">
        <v>43</v>
      </c>
      <c r="B74" s="7" t="s">
        <v>285</v>
      </c>
      <c r="C74" s="7">
        <v>1</v>
      </c>
      <c r="D74" s="7" t="s">
        <v>23</v>
      </c>
      <c r="E74" s="7" t="s">
        <v>24</v>
      </c>
      <c r="F74" s="33">
        <v>5500</v>
      </c>
      <c r="G74" s="7">
        <v>0</v>
      </c>
      <c r="H74" s="9" t="s">
        <v>13</v>
      </c>
      <c r="I74" s="10">
        <v>43601</v>
      </c>
      <c r="J74" s="10" t="s">
        <v>225</v>
      </c>
      <c r="K74" s="11">
        <v>2019</v>
      </c>
    </row>
    <row r="75" spans="1:11" x14ac:dyDescent="0.25">
      <c r="A75" s="7" t="s">
        <v>43</v>
      </c>
      <c r="B75" s="7" t="s">
        <v>132</v>
      </c>
      <c r="C75" s="7">
        <v>2</v>
      </c>
      <c r="D75" s="7" t="s">
        <v>119</v>
      </c>
      <c r="E75" s="7" t="s">
        <v>133</v>
      </c>
      <c r="F75" s="33">
        <v>5500</v>
      </c>
      <c r="G75" s="7">
        <v>0</v>
      </c>
      <c r="H75" s="9" t="s">
        <v>184</v>
      </c>
      <c r="I75" s="10">
        <v>43608</v>
      </c>
      <c r="J75" s="10" t="s">
        <v>225</v>
      </c>
      <c r="K75" s="11">
        <v>2019</v>
      </c>
    </row>
    <row r="76" spans="1:11" x14ac:dyDescent="0.25">
      <c r="A76" s="7" t="s">
        <v>43</v>
      </c>
      <c r="B76" s="7" t="s">
        <v>374</v>
      </c>
      <c r="C76" s="7">
        <v>1</v>
      </c>
      <c r="D76" s="7" t="s">
        <v>117</v>
      </c>
      <c r="E76" s="7" t="s">
        <v>129</v>
      </c>
      <c r="F76" s="33">
        <v>5500</v>
      </c>
      <c r="G76" s="7">
        <v>0</v>
      </c>
      <c r="H76" s="9" t="s">
        <v>13</v>
      </c>
      <c r="I76" s="10">
        <v>43608</v>
      </c>
      <c r="J76" s="10" t="s">
        <v>225</v>
      </c>
      <c r="K76" s="11">
        <v>2019</v>
      </c>
    </row>
    <row r="77" spans="1:11" x14ac:dyDescent="0.25">
      <c r="A77" s="7" t="s">
        <v>43</v>
      </c>
      <c r="B77" s="7" t="s">
        <v>159</v>
      </c>
      <c r="C77" s="7">
        <v>1</v>
      </c>
      <c r="D77" s="7" t="s">
        <v>23</v>
      </c>
      <c r="E77" s="7" t="s">
        <v>24</v>
      </c>
      <c r="F77" s="33">
        <v>5500</v>
      </c>
      <c r="G77" s="7">
        <v>0</v>
      </c>
      <c r="H77" s="9" t="s">
        <v>378</v>
      </c>
      <c r="I77" s="10">
        <v>43608</v>
      </c>
      <c r="J77" s="10" t="s">
        <v>225</v>
      </c>
      <c r="K77" s="11">
        <v>2019</v>
      </c>
    </row>
    <row r="78" spans="1:11" x14ac:dyDescent="0.25">
      <c r="A78" s="7" t="s">
        <v>43</v>
      </c>
      <c r="B78" s="7" t="s">
        <v>337</v>
      </c>
      <c r="C78" s="7">
        <v>2</v>
      </c>
      <c r="D78" s="7" t="s">
        <v>293</v>
      </c>
      <c r="E78" s="7" t="s">
        <v>436</v>
      </c>
      <c r="F78" s="33">
        <v>5500</v>
      </c>
      <c r="G78" s="7">
        <v>0</v>
      </c>
      <c r="H78" s="9" t="s">
        <v>454</v>
      </c>
      <c r="I78" s="10">
        <v>43608</v>
      </c>
      <c r="J78" s="10" t="s">
        <v>225</v>
      </c>
      <c r="K78" s="11">
        <v>2019</v>
      </c>
    </row>
    <row r="79" spans="1:11" x14ac:dyDescent="0.25">
      <c r="A79" s="7" t="s">
        <v>43</v>
      </c>
      <c r="B79" s="7" t="s">
        <v>279</v>
      </c>
      <c r="C79" s="7">
        <v>2</v>
      </c>
      <c r="D79" s="7" t="s">
        <v>293</v>
      </c>
      <c r="E79" s="7" t="s">
        <v>436</v>
      </c>
      <c r="F79" s="33">
        <v>5500</v>
      </c>
      <c r="G79" s="7">
        <v>0</v>
      </c>
      <c r="H79" s="9" t="s">
        <v>455</v>
      </c>
      <c r="I79" s="10">
        <v>43614</v>
      </c>
      <c r="J79" s="10" t="s">
        <v>225</v>
      </c>
      <c r="K79" s="11">
        <v>2019</v>
      </c>
    </row>
    <row r="80" spans="1:11" x14ac:dyDescent="0.25">
      <c r="A80" s="7" t="s">
        <v>43</v>
      </c>
      <c r="B80" s="7" t="s">
        <v>341</v>
      </c>
      <c r="C80" s="7">
        <v>2</v>
      </c>
      <c r="D80" s="7" t="s">
        <v>293</v>
      </c>
      <c r="E80" s="7" t="s">
        <v>436</v>
      </c>
      <c r="F80" s="33">
        <v>5500</v>
      </c>
      <c r="G80" s="7">
        <v>0</v>
      </c>
      <c r="H80" s="9" t="s">
        <v>457</v>
      </c>
      <c r="I80" s="10">
        <v>43614</v>
      </c>
      <c r="J80" s="10" t="s">
        <v>225</v>
      </c>
      <c r="K80" s="11">
        <v>2019</v>
      </c>
    </row>
    <row r="81" spans="1:11" x14ac:dyDescent="0.25">
      <c r="A81" s="7" t="s">
        <v>43</v>
      </c>
      <c r="B81" s="7" t="s">
        <v>275</v>
      </c>
      <c r="C81" s="7">
        <v>1</v>
      </c>
      <c r="D81" s="7" t="s">
        <v>25</v>
      </c>
      <c r="E81" s="7" t="s">
        <v>26</v>
      </c>
      <c r="F81" s="33">
        <v>5500</v>
      </c>
      <c r="G81" s="7">
        <v>0</v>
      </c>
      <c r="H81" s="9" t="s">
        <v>13</v>
      </c>
      <c r="I81" s="10">
        <v>43621</v>
      </c>
      <c r="J81" s="10" t="s">
        <v>288</v>
      </c>
      <c r="K81" s="11">
        <v>2019</v>
      </c>
    </row>
    <row r="82" spans="1:11" x14ac:dyDescent="0.25">
      <c r="A82" s="7" t="s">
        <v>43</v>
      </c>
      <c r="B82" s="7" t="s">
        <v>372</v>
      </c>
      <c r="C82" s="7">
        <v>1</v>
      </c>
      <c r="D82" s="7" t="s">
        <v>295</v>
      </c>
      <c r="E82" s="7" t="s">
        <v>370</v>
      </c>
      <c r="F82" s="33">
        <v>3647</v>
      </c>
      <c r="G82" s="7">
        <v>0</v>
      </c>
      <c r="H82" s="9" t="s">
        <v>373</v>
      </c>
      <c r="I82" s="10">
        <v>43622</v>
      </c>
      <c r="J82" s="10" t="s">
        <v>288</v>
      </c>
      <c r="K82" s="11">
        <v>2019</v>
      </c>
    </row>
    <row r="83" spans="1:11" x14ac:dyDescent="0.25">
      <c r="A83" s="7" t="s">
        <v>43</v>
      </c>
      <c r="B83" s="7" t="s">
        <v>262</v>
      </c>
      <c r="C83" s="7">
        <v>1</v>
      </c>
      <c r="D83" s="7" t="s">
        <v>33</v>
      </c>
      <c r="E83" s="7" t="s">
        <v>34</v>
      </c>
      <c r="F83" s="33">
        <v>5400</v>
      </c>
      <c r="G83" s="7">
        <v>0</v>
      </c>
      <c r="H83" s="9" t="s">
        <v>13</v>
      </c>
      <c r="I83" s="10">
        <v>43622</v>
      </c>
      <c r="J83" s="10" t="s">
        <v>288</v>
      </c>
      <c r="K83" s="11">
        <v>2019</v>
      </c>
    </row>
    <row r="84" spans="1:11" x14ac:dyDescent="0.25">
      <c r="A84" s="7" t="s">
        <v>43</v>
      </c>
      <c r="B84" s="7" t="s">
        <v>338</v>
      </c>
      <c r="C84" s="7">
        <v>1</v>
      </c>
      <c r="D84" s="7" t="s">
        <v>19</v>
      </c>
      <c r="E84" s="7" t="s">
        <v>20</v>
      </c>
      <c r="F84" s="33">
        <v>2750</v>
      </c>
      <c r="G84" s="7">
        <v>0</v>
      </c>
      <c r="H84" s="9" t="s">
        <v>397</v>
      </c>
      <c r="I84" s="10">
        <v>43622</v>
      </c>
      <c r="J84" s="10" t="s">
        <v>288</v>
      </c>
      <c r="K84" s="11">
        <v>2019</v>
      </c>
    </row>
    <row r="85" spans="1:11" x14ac:dyDescent="0.25">
      <c r="A85" s="7" t="s">
        <v>43</v>
      </c>
      <c r="B85" s="7" t="s">
        <v>342</v>
      </c>
      <c r="C85" s="7">
        <v>1</v>
      </c>
      <c r="D85" s="7" t="s">
        <v>28</v>
      </c>
      <c r="E85" s="7" t="s">
        <v>29</v>
      </c>
      <c r="F85" s="33">
        <v>2750</v>
      </c>
      <c r="G85" s="7">
        <v>0</v>
      </c>
      <c r="H85" s="9" t="s">
        <v>458</v>
      </c>
      <c r="I85" s="10">
        <v>43622</v>
      </c>
      <c r="J85" s="10" t="s">
        <v>288</v>
      </c>
      <c r="K85" s="11">
        <v>2019</v>
      </c>
    </row>
    <row r="86" spans="1:11" x14ac:dyDescent="0.25">
      <c r="A86" s="7" t="s">
        <v>43</v>
      </c>
      <c r="B86" s="7" t="s">
        <v>402</v>
      </c>
      <c r="C86" s="7">
        <v>1</v>
      </c>
      <c r="D86" s="7" t="s">
        <v>23</v>
      </c>
      <c r="E86" s="7" t="s">
        <v>24</v>
      </c>
      <c r="F86" s="33">
        <v>5500</v>
      </c>
      <c r="G86" s="7">
        <v>0</v>
      </c>
      <c r="H86" s="9" t="s">
        <v>13</v>
      </c>
      <c r="I86" s="10">
        <v>43622</v>
      </c>
      <c r="J86" s="10" t="s">
        <v>288</v>
      </c>
      <c r="K86" s="11">
        <v>2019</v>
      </c>
    </row>
    <row r="87" spans="1:11" x14ac:dyDescent="0.25">
      <c r="A87" s="7" t="s">
        <v>43</v>
      </c>
      <c r="B87" s="7" t="s">
        <v>259</v>
      </c>
      <c r="C87" s="7">
        <v>1</v>
      </c>
      <c r="D87" s="7" t="s">
        <v>33</v>
      </c>
      <c r="E87" s="7" t="s">
        <v>34</v>
      </c>
      <c r="F87" s="33">
        <v>5400</v>
      </c>
      <c r="G87" s="7">
        <v>0</v>
      </c>
      <c r="H87" s="9" t="s">
        <v>13</v>
      </c>
      <c r="I87" s="10">
        <v>43629</v>
      </c>
      <c r="J87" s="10" t="s">
        <v>288</v>
      </c>
      <c r="K87" s="11">
        <v>2019</v>
      </c>
    </row>
    <row r="88" spans="1:11" x14ac:dyDescent="0.25">
      <c r="A88" s="7" t="s">
        <v>43</v>
      </c>
      <c r="B88" s="7" t="s">
        <v>419</v>
      </c>
      <c r="C88" s="7">
        <v>1</v>
      </c>
      <c r="D88" s="7" t="s">
        <v>293</v>
      </c>
      <c r="E88" s="7" t="s">
        <v>436</v>
      </c>
      <c r="F88" s="33">
        <v>5500</v>
      </c>
      <c r="G88" s="7">
        <v>0</v>
      </c>
      <c r="H88" s="9" t="s">
        <v>13</v>
      </c>
      <c r="I88" s="10">
        <v>43629</v>
      </c>
      <c r="J88" s="10" t="s">
        <v>288</v>
      </c>
      <c r="K88" s="11">
        <v>2019</v>
      </c>
    </row>
    <row r="89" spans="1:11" x14ac:dyDescent="0.25">
      <c r="A89" s="7" t="s">
        <v>43</v>
      </c>
      <c r="B89" s="7" t="s">
        <v>346</v>
      </c>
      <c r="C89" s="7">
        <v>1</v>
      </c>
      <c r="D89" s="7" t="s">
        <v>31</v>
      </c>
      <c r="E89" s="7" t="s">
        <v>32</v>
      </c>
      <c r="F89" s="33">
        <v>3740</v>
      </c>
      <c r="G89" s="7">
        <v>0</v>
      </c>
      <c r="H89" s="9" t="s">
        <v>13</v>
      </c>
      <c r="I89" s="10">
        <v>43630</v>
      </c>
      <c r="J89" s="10" t="s">
        <v>288</v>
      </c>
      <c r="K89" s="11">
        <v>2019</v>
      </c>
    </row>
    <row r="90" spans="1:11" x14ac:dyDescent="0.25">
      <c r="A90" s="7" t="s">
        <v>43</v>
      </c>
      <c r="B90" s="7" t="s">
        <v>366</v>
      </c>
      <c r="C90" s="7">
        <v>1</v>
      </c>
      <c r="D90" s="7" t="s">
        <v>15</v>
      </c>
      <c r="E90" s="7" t="s">
        <v>16</v>
      </c>
      <c r="F90" s="33">
        <v>2960</v>
      </c>
      <c r="G90" s="7">
        <v>0</v>
      </c>
      <c r="H90" s="9" t="s">
        <v>459</v>
      </c>
      <c r="I90" s="10">
        <v>43636</v>
      </c>
      <c r="J90" s="10" t="s">
        <v>288</v>
      </c>
      <c r="K90" s="11">
        <v>2019</v>
      </c>
    </row>
    <row r="91" spans="1:11" x14ac:dyDescent="0.25">
      <c r="A91" s="7" t="s">
        <v>43</v>
      </c>
      <c r="B91" s="7" t="s">
        <v>466</v>
      </c>
      <c r="C91" s="7">
        <v>1</v>
      </c>
      <c r="D91" s="7" t="s">
        <v>117</v>
      </c>
      <c r="E91" s="7" t="s">
        <v>129</v>
      </c>
      <c r="F91" s="33">
        <v>5000</v>
      </c>
      <c r="G91" s="7">
        <v>0</v>
      </c>
      <c r="H91" s="9" t="s">
        <v>13</v>
      </c>
      <c r="I91" s="10">
        <v>43636</v>
      </c>
      <c r="J91" s="10" t="s">
        <v>288</v>
      </c>
      <c r="K91" s="11">
        <v>2019</v>
      </c>
    </row>
    <row r="92" spans="1:11" x14ac:dyDescent="0.25">
      <c r="A92" s="7" t="s">
        <v>43</v>
      </c>
      <c r="B92" s="7" t="s">
        <v>164</v>
      </c>
      <c r="C92" s="7">
        <v>1</v>
      </c>
      <c r="D92" s="7" t="s">
        <v>31</v>
      </c>
      <c r="E92" s="7" t="s">
        <v>32</v>
      </c>
      <c r="F92" s="33">
        <v>3740</v>
      </c>
      <c r="G92" s="7">
        <v>0</v>
      </c>
      <c r="H92" s="9" t="s">
        <v>315</v>
      </c>
      <c r="I92" s="10">
        <v>43636</v>
      </c>
      <c r="J92" s="10" t="s">
        <v>288</v>
      </c>
      <c r="K92" s="11">
        <v>2019</v>
      </c>
    </row>
    <row r="93" spans="1:11" x14ac:dyDescent="0.25">
      <c r="A93" s="7" t="s">
        <v>43</v>
      </c>
      <c r="B93" s="7" t="s">
        <v>213</v>
      </c>
      <c r="C93" s="7">
        <v>1</v>
      </c>
      <c r="D93" s="7" t="s">
        <v>35</v>
      </c>
      <c r="E93" s="7" t="s">
        <v>30</v>
      </c>
      <c r="F93" s="33">
        <v>5500</v>
      </c>
      <c r="G93" s="7">
        <v>0</v>
      </c>
      <c r="H93" s="9" t="s">
        <v>390</v>
      </c>
      <c r="I93" s="10">
        <v>43636</v>
      </c>
      <c r="J93" s="10" t="s">
        <v>288</v>
      </c>
      <c r="K93" s="11">
        <v>2019</v>
      </c>
    </row>
    <row r="94" spans="1:11" x14ac:dyDescent="0.25">
      <c r="A94" s="7" t="s">
        <v>43</v>
      </c>
      <c r="B94" s="7" t="s">
        <v>265</v>
      </c>
      <c r="C94" s="7">
        <v>1</v>
      </c>
      <c r="D94" s="7" t="s">
        <v>31</v>
      </c>
      <c r="E94" s="7" t="s">
        <v>32</v>
      </c>
      <c r="F94" s="33">
        <v>3740</v>
      </c>
      <c r="G94" s="7">
        <v>0</v>
      </c>
      <c r="H94" s="9" t="s">
        <v>13</v>
      </c>
      <c r="I94" s="10">
        <v>43636</v>
      </c>
      <c r="J94" s="10" t="s">
        <v>288</v>
      </c>
      <c r="K94" s="11">
        <v>2019</v>
      </c>
    </row>
    <row r="95" spans="1:11" x14ac:dyDescent="0.25">
      <c r="A95" s="7" t="s">
        <v>43</v>
      </c>
      <c r="B95" s="7" t="s">
        <v>339</v>
      </c>
      <c r="C95" s="7">
        <v>1</v>
      </c>
      <c r="D95" s="7" t="s">
        <v>28</v>
      </c>
      <c r="E95" s="7" t="s">
        <v>29</v>
      </c>
      <c r="F95" s="33">
        <v>2750</v>
      </c>
      <c r="G95" s="7">
        <v>0</v>
      </c>
      <c r="H95" s="9" t="s">
        <v>460</v>
      </c>
      <c r="I95" s="10">
        <v>43636</v>
      </c>
      <c r="J95" s="10" t="s">
        <v>288</v>
      </c>
      <c r="K95" s="11">
        <v>2019</v>
      </c>
    </row>
    <row r="96" spans="1:11" x14ac:dyDescent="0.25">
      <c r="A96" s="7" t="s">
        <v>43</v>
      </c>
      <c r="B96" s="7" t="s">
        <v>351</v>
      </c>
      <c r="C96" s="7">
        <v>1</v>
      </c>
      <c r="D96" s="7" t="s">
        <v>25</v>
      </c>
      <c r="E96" s="7" t="s">
        <v>26</v>
      </c>
      <c r="F96" s="33">
        <v>5500</v>
      </c>
      <c r="G96" s="7">
        <v>0</v>
      </c>
      <c r="H96" s="9" t="s">
        <v>13</v>
      </c>
      <c r="I96" s="10">
        <v>43636</v>
      </c>
      <c r="J96" s="10" t="s">
        <v>288</v>
      </c>
      <c r="K96" s="11">
        <v>2019</v>
      </c>
    </row>
    <row r="97" spans="1:11" x14ac:dyDescent="0.25">
      <c r="A97" s="7" t="s">
        <v>43</v>
      </c>
      <c r="B97" s="7" t="s">
        <v>403</v>
      </c>
      <c r="C97" s="7">
        <v>1</v>
      </c>
      <c r="D97" s="7" t="s">
        <v>23</v>
      </c>
      <c r="E97" s="7" t="s">
        <v>24</v>
      </c>
      <c r="F97" s="33">
        <v>5500</v>
      </c>
      <c r="G97" s="7">
        <v>0</v>
      </c>
      <c r="H97" s="9" t="s">
        <v>13</v>
      </c>
      <c r="I97" s="10">
        <v>43636</v>
      </c>
      <c r="J97" s="10" t="s">
        <v>288</v>
      </c>
      <c r="K97" s="11">
        <v>2019</v>
      </c>
    </row>
    <row r="98" spans="1:11" x14ac:dyDescent="0.25">
      <c r="A98" s="7" t="s">
        <v>43</v>
      </c>
      <c r="B98" s="7" t="s">
        <v>461</v>
      </c>
      <c r="C98" s="7">
        <v>1</v>
      </c>
      <c r="D98" s="7" t="s">
        <v>118</v>
      </c>
      <c r="E98" s="7" t="s">
        <v>134</v>
      </c>
      <c r="F98" s="33">
        <v>2750</v>
      </c>
      <c r="G98" s="7">
        <v>0</v>
      </c>
      <c r="H98" s="9" t="s">
        <v>13</v>
      </c>
      <c r="I98" s="10">
        <v>43643</v>
      </c>
      <c r="J98" s="10" t="s">
        <v>288</v>
      </c>
      <c r="K98" s="11">
        <v>2019</v>
      </c>
    </row>
    <row r="99" spans="1:11" x14ac:dyDescent="0.25">
      <c r="A99" s="7" t="s">
        <v>43</v>
      </c>
      <c r="B99" s="7" t="s">
        <v>467</v>
      </c>
      <c r="C99" s="7">
        <v>1</v>
      </c>
      <c r="D99" s="7" t="s">
        <v>117</v>
      </c>
      <c r="E99" s="7" t="s">
        <v>129</v>
      </c>
      <c r="F99" s="33">
        <v>5000</v>
      </c>
      <c r="G99" s="7">
        <v>0</v>
      </c>
      <c r="H99" s="9" t="s">
        <v>13</v>
      </c>
      <c r="I99" s="10">
        <v>43643</v>
      </c>
      <c r="J99" s="10" t="s">
        <v>288</v>
      </c>
      <c r="K99" s="11">
        <v>2019</v>
      </c>
    </row>
    <row r="100" spans="1:11" x14ac:dyDescent="0.25">
      <c r="A100" s="7" t="s">
        <v>43</v>
      </c>
      <c r="B100" s="7" t="s">
        <v>144</v>
      </c>
      <c r="C100" s="7">
        <v>1</v>
      </c>
      <c r="D100" s="7" t="s">
        <v>44</v>
      </c>
      <c r="E100" s="7" t="s">
        <v>27</v>
      </c>
      <c r="F100" s="33">
        <v>2750</v>
      </c>
      <c r="G100" s="7">
        <v>0</v>
      </c>
      <c r="H100" s="9" t="s">
        <v>376</v>
      </c>
      <c r="I100" s="10">
        <v>43643</v>
      </c>
      <c r="J100" s="10" t="s">
        <v>288</v>
      </c>
      <c r="K100" s="11">
        <v>2019</v>
      </c>
    </row>
    <row r="101" spans="1:11" x14ac:dyDescent="0.25">
      <c r="A101" s="7" t="s">
        <v>43</v>
      </c>
      <c r="B101" s="7" t="s">
        <v>174</v>
      </c>
      <c r="C101" s="7">
        <v>2</v>
      </c>
      <c r="D101" s="7" t="s">
        <v>293</v>
      </c>
      <c r="E101" s="7" t="s">
        <v>436</v>
      </c>
      <c r="F101" s="33">
        <v>5500</v>
      </c>
      <c r="G101" s="7">
        <v>0</v>
      </c>
      <c r="H101" s="9" t="s">
        <v>462</v>
      </c>
      <c r="I101" s="10">
        <v>43643</v>
      </c>
      <c r="J101" s="10" t="s">
        <v>288</v>
      </c>
      <c r="K101" s="11">
        <v>2019</v>
      </c>
    </row>
    <row r="102" spans="1:11" x14ac:dyDescent="0.25">
      <c r="A102" s="7" t="s">
        <v>43</v>
      </c>
      <c r="B102" s="7" t="s">
        <v>271</v>
      </c>
      <c r="C102" s="7">
        <v>1</v>
      </c>
      <c r="D102" s="7" t="s">
        <v>25</v>
      </c>
      <c r="E102" s="7" t="s">
        <v>26</v>
      </c>
      <c r="F102" s="33">
        <v>5500</v>
      </c>
      <c r="G102" s="7">
        <v>0</v>
      </c>
      <c r="H102" s="9" t="s">
        <v>13</v>
      </c>
      <c r="I102" s="10">
        <v>43643</v>
      </c>
      <c r="J102" s="10" t="s">
        <v>288</v>
      </c>
      <c r="K102" s="11">
        <v>2019</v>
      </c>
    </row>
    <row r="103" spans="1:11" x14ac:dyDescent="0.25">
      <c r="A103" s="7" t="s">
        <v>43</v>
      </c>
      <c r="B103" s="7" t="s">
        <v>482</v>
      </c>
      <c r="C103" s="7">
        <v>1</v>
      </c>
      <c r="D103" s="7" t="s">
        <v>33</v>
      </c>
      <c r="E103" s="7" t="s">
        <v>34</v>
      </c>
      <c r="F103" s="33">
        <v>5400</v>
      </c>
      <c r="G103" s="7">
        <v>0</v>
      </c>
      <c r="H103" s="9" t="s">
        <v>13</v>
      </c>
      <c r="I103" s="10">
        <v>43643</v>
      </c>
      <c r="J103" s="10" t="s">
        <v>288</v>
      </c>
      <c r="K103" s="11">
        <v>2019</v>
      </c>
    </row>
    <row r="104" spans="1:11" x14ac:dyDescent="0.25">
      <c r="A104" s="7" t="s">
        <v>43</v>
      </c>
      <c r="B104" s="7" t="s">
        <v>468</v>
      </c>
      <c r="C104" s="7">
        <v>1</v>
      </c>
      <c r="D104" s="7" t="s">
        <v>119</v>
      </c>
      <c r="E104" s="7" t="s">
        <v>133</v>
      </c>
      <c r="F104" s="33">
        <v>5500</v>
      </c>
      <c r="G104" s="7">
        <v>0</v>
      </c>
      <c r="H104" s="9" t="s">
        <v>13</v>
      </c>
      <c r="I104" s="10">
        <v>43650</v>
      </c>
      <c r="J104" s="10" t="s">
        <v>226</v>
      </c>
      <c r="K104" s="11">
        <v>2019</v>
      </c>
    </row>
    <row r="105" spans="1:11" x14ac:dyDescent="0.25">
      <c r="A105" s="7" t="s">
        <v>43</v>
      </c>
      <c r="B105" s="7" t="s">
        <v>175</v>
      </c>
      <c r="C105" s="7">
        <v>2</v>
      </c>
      <c r="D105" s="7" t="s">
        <v>293</v>
      </c>
      <c r="E105" s="7" t="s">
        <v>436</v>
      </c>
      <c r="F105" s="33">
        <v>5500</v>
      </c>
      <c r="G105" s="7">
        <v>0</v>
      </c>
      <c r="H105" s="9" t="s">
        <v>323</v>
      </c>
      <c r="I105" s="10">
        <v>43650</v>
      </c>
      <c r="J105" s="10" t="s">
        <v>226</v>
      </c>
      <c r="K105" s="11">
        <v>2019</v>
      </c>
    </row>
    <row r="106" spans="1:11" x14ac:dyDescent="0.25">
      <c r="A106" s="7" t="s">
        <v>43</v>
      </c>
      <c r="B106" s="7" t="s">
        <v>176</v>
      </c>
      <c r="C106" s="7">
        <v>1</v>
      </c>
      <c r="D106" s="7" t="s">
        <v>33</v>
      </c>
      <c r="E106" s="7" t="s">
        <v>34</v>
      </c>
      <c r="F106" s="33">
        <v>5400</v>
      </c>
      <c r="G106" s="7">
        <v>0</v>
      </c>
      <c r="H106" s="9" t="s">
        <v>324</v>
      </c>
      <c r="I106" s="10">
        <v>43650</v>
      </c>
      <c r="J106" s="10" t="s">
        <v>226</v>
      </c>
      <c r="K106" s="11">
        <v>2019</v>
      </c>
    </row>
    <row r="107" spans="1:11" x14ac:dyDescent="0.25">
      <c r="A107" s="7" t="s">
        <v>43</v>
      </c>
      <c r="B107" s="7" t="s">
        <v>258</v>
      </c>
      <c r="C107" s="7">
        <v>1</v>
      </c>
      <c r="D107" s="7" t="s">
        <v>139</v>
      </c>
      <c r="E107" s="7" t="s">
        <v>24</v>
      </c>
      <c r="F107" s="33">
        <v>5500</v>
      </c>
      <c r="G107" s="7">
        <v>0</v>
      </c>
      <c r="H107" s="9" t="s">
        <v>13</v>
      </c>
      <c r="I107" s="10">
        <v>43650</v>
      </c>
      <c r="J107" s="10" t="s">
        <v>226</v>
      </c>
      <c r="K107" s="11">
        <v>2019</v>
      </c>
    </row>
    <row r="108" spans="1:11" x14ac:dyDescent="0.25">
      <c r="A108" s="7" t="s">
        <v>43</v>
      </c>
      <c r="B108" s="7" t="s">
        <v>264</v>
      </c>
      <c r="C108" s="7">
        <v>1</v>
      </c>
      <c r="D108" s="7" t="s">
        <v>31</v>
      </c>
      <c r="E108" s="7" t="s">
        <v>32</v>
      </c>
      <c r="F108" s="33">
        <v>3740</v>
      </c>
      <c r="G108" s="7">
        <v>0</v>
      </c>
      <c r="H108" s="9" t="s">
        <v>13</v>
      </c>
      <c r="I108" s="10">
        <v>43650</v>
      </c>
      <c r="J108" s="10" t="s">
        <v>226</v>
      </c>
      <c r="K108" s="11">
        <v>2019</v>
      </c>
    </row>
    <row r="109" spans="1:11" x14ac:dyDescent="0.25">
      <c r="A109" s="7" t="s">
        <v>43</v>
      </c>
      <c r="B109" s="7" t="s">
        <v>404</v>
      </c>
      <c r="C109" s="7">
        <v>1</v>
      </c>
      <c r="D109" s="7" t="s">
        <v>23</v>
      </c>
      <c r="E109" s="7" t="s">
        <v>24</v>
      </c>
      <c r="F109" s="33">
        <v>5500</v>
      </c>
      <c r="G109" s="7">
        <v>0</v>
      </c>
      <c r="H109" s="9" t="s">
        <v>13</v>
      </c>
      <c r="I109" s="10">
        <v>43650</v>
      </c>
      <c r="J109" s="10" t="s">
        <v>226</v>
      </c>
      <c r="K109" s="11">
        <v>2019</v>
      </c>
    </row>
    <row r="110" spans="1:11" x14ac:dyDescent="0.25">
      <c r="A110" s="7" t="s">
        <v>43</v>
      </c>
      <c r="B110" s="7" t="s">
        <v>417</v>
      </c>
      <c r="C110" s="7">
        <v>1</v>
      </c>
      <c r="D110" s="7" t="s">
        <v>28</v>
      </c>
      <c r="E110" s="7" t="s">
        <v>29</v>
      </c>
      <c r="F110" s="33">
        <v>2750</v>
      </c>
      <c r="G110" s="7">
        <v>0</v>
      </c>
      <c r="H110" s="9" t="s">
        <v>13</v>
      </c>
      <c r="I110" s="10">
        <v>43650</v>
      </c>
      <c r="J110" s="10" t="s">
        <v>226</v>
      </c>
      <c r="K110" s="11">
        <v>2019</v>
      </c>
    </row>
    <row r="111" spans="1:11" x14ac:dyDescent="0.25">
      <c r="A111" s="7" t="s">
        <v>43</v>
      </c>
      <c r="B111" s="7" t="s">
        <v>473</v>
      </c>
      <c r="C111" s="7">
        <v>1</v>
      </c>
      <c r="D111" s="7" t="s">
        <v>293</v>
      </c>
      <c r="E111" s="7" t="s">
        <v>436</v>
      </c>
      <c r="F111" s="33">
        <v>5500</v>
      </c>
      <c r="G111" s="7">
        <v>0</v>
      </c>
      <c r="H111" s="9" t="s">
        <v>13</v>
      </c>
      <c r="I111" s="10">
        <v>43650</v>
      </c>
      <c r="J111" s="10" t="s">
        <v>226</v>
      </c>
      <c r="K111" s="11">
        <v>2019</v>
      </c>
    </row>
    <row r="112" spans="1:11" x14ac:dyDescent="0.25">
      <c r="A112" s="7" t="s">
        <v>43</v>
      </c>
      <c r="B112" s="7" t="s">
        <v>266</v>
      </c>
      <c r="C112" s="7">
        <v>1</v>
      </c>
      <c r="D112" s="7" t="s">
        <v>31</v>
      </c>
      <c r="E112" s="7" t="s">
        <v>32</v>
      </c>
      <c r="F112" s="33">
        <v>3740</v>
      </c>
      <c r="G112" s="7">
        <v>0</v>
      </c>
      <c r="H112" s="9" t="s">
        <v>13</v>
      </c>
      <c r="I112" s="10">
        <v>43657</v>
      </c>
      <c r="J112" s="10" t="s">
        <v>226</v>
      </c>
      <c r="K112" s="11">
        <v>2019</v>
      </c>
    </row>
    <row r="113" spans="1:11" x14ac:dyDescent="0.25">
      <c r="A113" s="7" t="s">
        <v>43</v>
      </c>
      <c r="B113" s="7" t="s">
        <v>268</v>
      </c>
      <c r="C113" s="7">
        <v>1</v>
      </c>
      <c r="D113" s="7" t="s">
        <v>25</v>
      </c>
      <c r="E113" s="7" t="s">
        <v>26</v>
      </c>
      <c r="F113" s="33">
        <v>5500</v>
      </c>
      <c r="G113" s="7">
        <v>0</v>
      </c>
      <c r="H113" s="9" t="s">
        <v>13</v>
      </c>
      <c r="I113" s="10">
        <v>43657</v>
      </c>
      <c r="J113" s="10" t="s">
        <v>226</v>
      </c>
      <c r="K113" s="11">
        <v>2019</v>
      </c>
    </row>
    <row r="114" spans="1:11" x14ac:dyDescent="0.25">
      <c r="A114" s="7" t="s">
        <v>43</v>
      </c>
      <c r="B114" s="7" t="s">
        <v>352</v>
      </c>
      <c r="C114" s="7">
        <v>1</v>
      </c>
      <c r="D114" s="7" t="s">
        <v>139</v>
      </c>
      <c r="E114" s="7" t="s">
        <v>24</v>
      </c>
      <c r="F114" s="33">
        <v>5500</v>
      </c>
      <c r="G114" s="7">
        <v>0</v>
      </c>
      <c r="H114" s="9" t="s">
        <v>13</v>
      </c>
      <c r="I114" s="10">
        <v>43657</v>
      </c>
      <c r="J114" s="10" t="s">
        <v>226</v>
      </c>
      <c r="K114" s="11">
        <v>2019</v>
      </c>
    </row>
    <row r="115" spans="1:11" x14ac:dyDescent="0.25">
      <c r="A115" s="7" t="s">
        <v>43</v>
      </c>
      <c r="B115" s="7" t="s">
        <v>421</v>
      </c>
      <c r="C115" s="7">
        <v>1</v>
      </c>
      <c r="D115" s="7" t="s">
        <v>23</v>
      </c>
      <c r="E115" s="7" t="s">
        <v>24</v>
      </c>
      <c r="F115" s="33">
        <v>5500</v>
      </c>
      <c r="G115" s="7">
        <v>0</v>
      </c>
      <c r="H115" s="9" t="s">
        <v>13</v>
      </c>
      <c r="I115" s="10">
        <v>43657</v>
      </c>
      <c r="J115" s="10" t="s">
        <v>226</v>
      </c>
      <c r="K115" s="11">
        <v>2019</v>
      </c>
    </row>
    <row r="116" spans="1:11" x14ac:dyDescent="0.25">
      <c r="A116" s="7" t="s">
        <v>43</v>
      </c>
      <c r="B116" s="7" t="s">
        <v>474</v>
      </c>
      <c r="C116" s="7">
        <v>1</v>
      </c>
      <c r="D116" s="7" t="s">
        <v>293</v>
      </c>
      <c r="E116" s="7" t="s">
        <v>436</v>
      </c>
      <c r="F116" s="33">
        <v>5500</v>
      </c>
      <c r="G116" s="7">
        <v>0</v>
      </c>
      <c r="H116" s="9" t="s">
        <v>13</v>
      </c>
      <c r="I116" s="10">
        <v>43657</v>
      </c>
      <c r="J116" s="10" t="s">
        <v>226</v>
      </c>
      <c r="K116" s="11">
        <v>2019</v>
      </c>
    </row>
    <row r="117" spans="1:11" x14ac:dyDescent="0.25">
      <c r="A117" s="7" t="s">
        <v>43</v>
      </c>
      <c r="B117" s="7" t="s">
        <v>470</v>
      </c>
      <c r="C117" s="7">
        <v>1</v>
      </c>
      <c r="D117" s="7" t="s">
        <v>119</v>
      </c>
      <c r="E117" s="7" t="s">
        <v>133</v>
      </c>
      <c r="F117" s="33">
        <v>5500</v>
      </c>
      <c r="G117" s="7">
        <v>0</v>
      </c>
      <c r="H117" s="9" t="s">
        <v>13</v>
      </c>
      <c r="I117" s="10">
        <v>43664</v>
      </c>
      <c r="J117" s="10" t="s">
        <v>226</v>
      </c>
      <c r="K117" s="11">
        <v>2019</v>
      </c>
    </row>
    <row r="118" spans="1:11" x14ac:dyDescent="0.25">
      <c r="A118" s="7" t="s">
        <v>43</v>
      </c>
      <c r="B118" s="7" t="s">
        <v>471</v>
      </c>
      <c r="C118" s="7">
        <v>1</v>
      </c>
      <c r="D118" s="7" t="s">
        <v>117</v>
      </c>
      <c r="E118" s="7" t="s">
        <v>129</v>
      </c>
      <c r="F118" s="33">
        <v>5000</v>
      </c>
      <c r="G118" s="7">
        <v>0</v>
      </c>
      <c r="H118" s="9" t="s">
        <v>13</v>
      </c>
      <c r="I118" s="10">
        <v>43664</v>
      </c>
      <c r="J118" s="10" t="s">
        <v>226</v>
      </c>
      <c r="K118" s="11">
        <v>2019</v>
      </c>
    </row>
    <row r="119" spans="1:11" x14ac:dyDescent="0.25">
      <c r="A119" s="7" t="s">
        <v>43</v>
      </c>
      <c r="B119" s="7" t="s">
        <v>177</v>
      </c>
      <c r="C119" s="7">
        <v>1</v>
      </c>
      <c r="D119" s="7" t="s">
        <v>33</v>
      </c>
      <c r="E119" s="7" t="s">
        <v>34</v>
      </c>
      <c r="F119" s="33">
        <v>5400</v>
      </c>
      <c r="G119" s="7">
        <v>0</v>
      </c>
      <c r="H119" s="9" t="s">
        <v>381</v>
      </c>
      <c r="I119" s="10">
        <v>43664</v>
      </c>
      <c r="J119" s="10" t="s">
        <v>226</v>
      </c>
      <c r="K119" s="11">
        <v>2019</v>
      </c>
    </row>
    <row r="120" spans="1:11" x14ac:dyDescent="0.25">
      <c r="A120" s="7" t="s">
        <v>43</v>
      </c>
      <c r="B120" s="7" t="s">
        <v>218</v>
      </c>
      <c r="C120" s="7">
        <v>1</v>
      </c>
      <c r="D120" s="7" t="s">
        <v>44</v>
      </c>
      <c r="E120" s="7" t="s">
        <v>27</v>
      </c>
      <c r="F120" s="33">
        <v>2750</v>
      </c>
      <c r="G120" s="7">
        <v>0</v>
      </c>
      <c r="H120" s="9" t="s">
        <v>253</v>
      </c>
      <c r="I120" s="10">
        <v>43664</v>
      </c>
      <c r="J120" s="10" t="s">
        <v>226</v>
      </c>
      <c r="K120" s="11">
        <v>2019</v>
      </c>
    </row>
    <row r="121" spans="1:11" x14ac:dyDescent="0.25">
      <c r="A121" s="7" t="s">
        <v>43</v>
      </c>
      <c r="B121" s="7" t="s">
        <v>263</v>
      </c>
      <c r="C121" s="7">
        <v>1</v>
      </c>
      <c r="D121" s="7" t="s">
        <v>28</v>
      </c>
      <c r="E121" s="7" t="s">
        <v>29</v>
      </c>
      <c r="F121" s="33">
        <v>5500</v>
      </c>
      <c r="G121" s="7">
        <v>0</v>
      </c>
      <c r="H121" s="9" t="s">
        <v>13</v>
      </c>
      <c r="I121" s="10">
        <v>43664</v>
      </c>
      <c r="J121" s="10" t="s">
        <v>226</v>
      </c>
      <c r="K121" s="11">
        <v>2019</v>
      </c>
    </row>
    <row r="122" spans="1:11" x14ac:dyDescent="0.25">
      <c r="A122" s="7" t="s">
        <v>43</v>
      </c>
      <c r="B122" s="7" t="s">
        <v>422</v>
      </c>
      <c r="C122" s="7">
        <v>1</v>
      </c>
      <c r="D122" s="7" t="s">
        <v>23</v>
      </c>
      <c r="E122" s="7" t="s">
        <v>24</v>
      </c>
      <c r="F122" s="33">
        <v>5500</v>
      </c>
      <c r="G122" s="7">
        <v>0</v>
      </c>
      <c r="H122" s="9" t="s">
        <v>13</v>
      </c>
      <c r="I122" s="10">
        <v>43664</v>
      </c>
      <c r="J122" s="10" t="s">
        <v>226</v>
      </c>
      <c r="K122" s="11">
        <v>2019</v>
      </c>
    </row>
    <row r="123" spans="1:11" x14ac:dyDescent="0.25">
      <c r="A123" s="7" t="s">
        <v>43</v>
      </c>
      <c r="B123" s="7" t="s">
        <v>475</v>
      </c>
      <c r="C123" s="7">
        <v>1</v>
      </c>
      <c r="D123" s="7" t="s">
        <v>293</v>
      </c>
      <c r="E123" s="7" t="s">
        <v>436</v>
      </c>
      <c r="F123" s="33">
        <v>5500</v>
      </c>
      <c r="G123" s="7">
        <v>0</v>
      </c>
      <c r="H123" s="9" t="s">
        <v>13</v>
      </c>
      <c r="I123" s="10">
        <v>43664</v>
      </c>
      <c r="J123" s="10" t="s">
        <v>226</v>
      </c>
      <c r="K123" s="11">
        <v>2019</v>
      </c>
    </row>
    <row r="124" spans="1:11" x14ac:dyDescent="0.25">
      <c r="A124" s="7" t="s">
        <v>43</v>
      </c>
      <c r="B124" s="7" t="s">
        <v>171</v>
      </c>
      <c r="C124" s="7">
        <v>2</v>
      </c>
      <c r="D124" s="7" t="s">
        <v>293</v>
      </c>
      <c r="E124" s="7" t="s">
        <v>436</v>
      </c>
      <c r="F124" s="33">
        <v>5500</v>
      </c>
      <c r="G124" s="7">
        <v>0</v>
      </c>
      <c r="H124" s="9" t="s">
        <v>380</v>
      </c>
      <c r="I124" s="10">
        <v>43671</v>
      </c>
      <c r="J124" s="10" t="s">
        <v>226</v>
      </c>
      <c r="K124" s="11">
        <v>2019</v>
      </c>
    </row>
    <row r="125" spans="1:11" x14ac:dyDescent="0.25">
      <c r="A125" s="7" t="s">
        <v>43</v>
      </c>
      <c r="B125" s="7" t="s">
        <v>423</v>
      </c>
      <c r="C125" s="7">
        <v>1</v>
      </c>
      <c r="D125" s="7" t="s">
        <v>23</v>
      </c>
      <c r="E125" s="7" t="s">
        <v>24</v>
      </c>
      <c r="F125" s="33">
        <v>5500</v>
      </c>
      <c r="G125" s="7">
        <v>0</v>
      </c>
      <c r="H125" s="9" t="s">
        <v>13</v>
      </c>
      <c r="I125" s="10">
        <v>43671</v>
      </c>
      <c r="J125" s="10" t="s">
        <v>226</v>
      </c>
      <c r="K125" s="11">
        <v>2019</v>
      </c>
    </row>
    <row r="126" spans="1:11" x14ac:dyDescent="0.25">
      <c r="A126" s="7" t="s">
        <v>43</v>
      </c>
      <c r="B126" s="7" t="s">
        <v>208</v>
      </c>
      <c r="C126" s="7">
        <v>1</v>
      </c>
      <c r="D126" s="7" t="s">
        <v>25</v>
      </c>
      <c r="E126" s="7" t="s">
        <v>26</v>
      </c>
      <c r="F126" s="33">
        <v>5500</v>
      </c>
      <c r="G126" s="7">
        <v>0</v>
      </c>
      <c r="H126" s="9" t="s">
        <v>447</v>
      </c>
      <c r="I126" s="10">
        <v>43706</v>
      </c>
      <c r="J126" s="10" t="s">
        <v>350</v>
      </c>
      <c r="K126" s="11">
        <v>2019</v>
      </c>
    </row>
    <row r="127" spans="1:11" x14ac:dyDescent="0.25">
      <c r="A127" s="7" t="s">
        <v>43</v>
      </c>
      <c r="B127" s="7" t="s">
        <v>214</v>
      </c>
      <c r="C127" s="7">
        <v>1</v>
      </c>
      <c r="D127" s="7" t="s">
        <v>35</v>
      </c>
      <c r="E127" s="7" t="s">
        <v>30</v>
      </c>
      <c r="F127" s="33">
        <v>5500</v>
      </c>
      <c r="G127" s="7">
        <v>0</v>
      </c>
      <c r="H127" s="9" t="s">
        <v>391</v>
      </c>
      <c r="I127" s="10">
        <v>43706</v>
      </c>
      <c r="J127" s="10" t="s">
        <v>350</v>
      </c>
      <c r="K127" s="11">
        <v>2019</v>
      </c>
    </row>
    <row r="128" spans="1:11" x14ac:dyDescent="0.25">
      <c r="A128" s="7" t="s">
        <v>43</v>
      </c>
      <c r="B128" s="7" t="s">
        <v>414</v>
      </c>
      <c r="C128" s="7">
        <v>1</v>
      </c>
      <c r="D128" s="7" t="s">
        <v>25</v>
      </c>
      <c r="E128" s="7" t="s">
        <v>26</v>
      </c>
      <c r="F128" s="33">
        <v>5500</v>
      </c>
      <c r="G128" s="7">
        <v>0</v>
      </c>
      <c r="H128" s="9" t="s">
        <v>13</v>
      </c>
      <c r="I128" s="10">
        <v>43706</v>
      </c>
      <c r="J128" s="10" t="s">
        <v>350</v>
      </c>
      <c r="K128" s="11">
        <v>2019</v>
      </c>
    </row>
    <row r="129" spans="1:11" x14ac:dyDescent="0.25">
      <c r="A129" s="7" t="s">
        <v>43</v>
      </c>
      <c r="B129" s="7" t="s">
        <v>425</v>
      </c>
      <c r="C129" s="7">
        <v>1</v>
      </c>
      <c r="D129" s="7" t="s">
        <v>23</v>
      </c>
      <c r="E129" s="7" t="s">
        <v>24</v>
      </c>
      <c r="F129" s="33">
        <v>5500</v>
      </c>
      <c r="G129" s="7">
        <v>0</v>
      </c>
      <c r="H129" s="9" t="s">
        <v>13</v>
      </c>
      <c r="I129" s="10">
        <v>43706</v>
      </c>
      <c r="J129" s="10" t="s">
        <v>350</v>
      </c>
      <c r="K129" s="11">
        <v>2019</v>
      </c>
    </row>
    <row r="130" spans="1:11" x14ac:dyDescent="0.25">
      <c r="A130" s="7" t="s">
        <v>43</v>
      </c>
      <c r="B130" s="7" t="s">
        <v>410</v>
      </c>
      <c r="C130" s="7">
        <v>1</v>
      </c>
      <c r="D130" s="7" t="s">
        <v>25</v>
      </c>
      <c r="E130" s="7" t="s">
        <v>26</v>
      </c>
      <c r="F130" s="33">
        <v>5500</v>
      </c>
      <c r="G130" s="7">
        <v>0</v>
      </c>
      <c r="H130" s="9" t="s">
        <v>13</v>
      </c>
      <c r="I130" s="10">
        <v>43713</v>
      </c>
      <c r="J130" s="10" t="s">
        <v>344</v>
      </c>
      <c r="K130" s="11">
        <v>2019</v>
      </c>
    </row>
    <row r="131" spans="1:11" x14ac:dyDescent="0.25">
      <c r="A131" s="7" t="s">
        <v>43</v>
      </c>
      <c r="B131" s="7" t="s">
        <v>415</v>
      </c>
      <c r="C131" s="7">
        <v>1</v>
      </c>
      <c r="D131" s="7" t="s">
        <v>28</v>
      </c>
      <c r="E131" s="7" t="s">
        <v>29</v>
      </c>
      <c r="F131" s="33">
        <v>2750</v>
      </c>
      <c r="G131" s="7">
        <v>0</v>
      </c>
      <c r="H131" s="9" t="s">
        <v>13</v>
      </c>
      <c r="I131" s="10">
        <v>43713</v>
      </c>
      <c r="J131" s="10" t="s">
        <v>344</v>
      </c>
      <c r="K131" s="11">
        <v>2019</v>
      </c>
    </row>
    <row r="132" spans="1:11" x14ac:dyDescent="0.25">
      <c r="A132" s="7" t="s">
        <v>43</v>
      </c>
      <c r="B132" s="7" t="s">
        <v>426</v>
      </c>
      <c r="C132" s="7">
        <v>1</v>
      </c>
      <c r="D132" s="7" t="s">
        <v>23</v>
      </c>
      <c r="E132" s="7" t="s">
        <v>24</v>
      </c>
      <c r="F132" s="33">
        <v>5500</v>
      </c>
      <c r="G132" s="7">
        <v>0</v>
      </c>
      <c r="H132" s="9" t="s">
        <v>13</v>
      </c>
      <c r="I132" s="10">
        <v>43713</v>
      </c>
      <c r="J132" s="10" t="s">
        <v>344</v>
      </c>
      <c r="K132" s="11">
        <v>2019</v>
      </c>
    </row>
    <row r="133" spans="1:11" x14ac:dyDescent="0.25">
      <c r="A133" s="7" t="s">
        <v>43</v>
      </c>
      <c r="B133" s="7" t="s">
        <v>476</v>
      </c>
      <c r="C133" s="7">
        <v>1</v>
      </c>
      <c r="D133" s="7" t="s">
        <v>293</v>
      </c>
      <c r="E133" s="7" t="s">
        <v>436</v>
      </c>
      <c r="F133" s="33">
        <v>5500</v>
      </c>
      <c r="G133" s="7">
        <v>0</v>
      </c>
      <c r="H133" s="9" t="s">
        <v>13</v>
      </c>
      <c r="I133" s="10">
        <v>43713</v>
      </c>
      <c r="J133" s="10" t="s">
        <v>344</v>
      </c>
      <c r="K133" s="11">
        <v>2019</v>
      </c>
    </row>
    <row r="134" spans="1:11" x14ac:dyDescent="0.25">
      <c r="A134" s="7" t="s">
        <v>43</v>
      </c>
      <c r="B134" s="7" t="s">
        <v>368</v>
      </c>
      <c r="C134" s="7">
        <v>1</v>
      </c>
      <c r="D134" s="7" t="s">
        <v>15</v>
      </c>
      <c r="E134" s="7" t="s">
        <v>16</v>
      </c>
      <c r="F134" s="33">
        <v>2960</v>
      </c>
      <c r="G134" s="7">
        <v>0</v>
      </c>
      <c r="H134" s="9" t="s">
        <v>464</v>
      </c>
      <c r="I134" s="10">
        <v>43720</v>
      </c>
      <c r="J134" s="10" t="s">
        <v>344</v>
      </c>
      <c r="K134" s="11">
        <v>2019</v>
      </c>
    </row>
    <row r="135" spans="1:11" x14ac:dyDescent="0.25">
      <c r="A135" s="7" t="s">
        <v>43</v>
      </c>
      <c r="B135" s="7" t="s">
        <v>400</v>
      </c>
      <c r="C135" s="7">
        <v>1</v>
      </c>
      <c r="D135" s="7" t="s">
        <v>19</v>
      </c>
      <c r="E135" s="7" t="s">
        <v>20</v>
      </c>
      <c r="F135" s="33">
        <v>2750</v>
      </c>
      <c r="G135" s="7">
        <v>0</v>
      </c>
      <c r="H135" s="9" t="s">
        <v>13</v>
      </c>
      <c r="I135" s="10">
        <v>43720</v>
      </c>
      <c r="J135" s="10" t="s">
        <v>344</v>
      </c>
      <c r="K135" s="11">
        <v>2019</v>
      </c>
    </row>
    <row r="136" spans="1:11" x14ac:dyDescent="0.25">
      <c r="A136" s="7" t="s">
        <v>43</v>
      </c>
      <c r="B136" s="7" t="s">
        <v>407</v>
      </c>
      <c r="C136" s="7">
        <v>1</v>
      </c>
      <c r="D136" s="7" t="s">
        <v>33</v>
      </c>
      <c r="E136" s="7" t="s">
        <v>34</v>
      </c>
      <c r="F136" s="33">
        <v>5400</v>
      </c>
      <c r="G136" s="7">
        <v>0</v>
      </c>
      <c r="H136" s="9" t="s">
        <v>13</v>
      </c>
      <c r="I136" s="10">
        <v>43720</v>
      </c>
      <c r="J136" s="10" t="s">
        <v>344</v>
      </c>
      <c r="K136" s="11">
        <v>2019</v>
      </c>
    </row>
    <row r="137" spans="1:11" x14ac:dyDescent="0.25">
      <c r="A137" s="7" t="s">
        <v>43</v>
      </c>
      <c r="B137" s="7" t="s">
        <v>411</v>
      </c>
      <c r="C137" s="7">
        <v>1</v>
      </c>
      <c r="D137" s="7" t="s">
        <v>25</v>
      </c>
      <c r="E137" s="7" t="s">
        <v>26</v>
      </c>
      <c r="F137" s="33">
        <v>5500</v>
      </c>
      <c r="G137" s="7">
        <v>0</v>
      </c>
      <c r="H137" s="9" t="s">
        <v>13</v>
      </c>
      <c r="I137" s="10">
        <v>43720</v>
      </c>
      <c r="J137" s="10" t="s">
        <v>344</v>
      </c>
      <c r="K137" s="11">
        <v>2019</v>
      </c>
    </row>
    <row r="138" spans="1:11" x14ac:dyDescent="0.25">
      <c r="A138" s="7" t="s">
        <v>43</v>
      </c>
      <c r="B138" s="7" t="s">
        <v>429</v>
      </c>
      <c r="C138" s="7">
        <v>1</v>
      </c>
      <c r="D138" s="7" t="s">
        <v>28</v>
      </c>
      <c r="E138" s="7" t="s">
        <v>29</v>
      </c>
      <c r="F138" s="33">
        <v>2750</v>
      </c>
      <c r="G138" s="7">
        <v>0</v>
      </c>
      <c r="H138" s="9" t="s">
        <v>13</v>
      </c>
      <c r="I138" s="10">
        <v>43720</v>
      </c>
      <c r="J138" s="10" t="s">
        <v>344</v>
      </c>
      <c r="K138" s="11">
        <v>2019</v>
      </c>
    </row>
    <row r="139" spans="1:11" x14ac:dyDescent="0.25">
      <c r="A139" s="7" t="s">
        <v>43</v>
      </c>
      <c r="B139" s="7" t="s">
        <v>477</v>
      </c>
      <c r="C139" s="7">
        <v>1</v>
      </c>
      <c r="D139" s="7" t="s">
        <v>293</v>
      </c>
      <c r="E139" s="7" t="s">
        <v>436</v>
      </c>
      <c r="F139" s="33">
        <v>5500</v>
      </c>
      <c r="G139" s="7">
        <v>0</v>
      </c>
      <c r="H139" s="9" t="s">
        <v>13</v>
      </c>
      <c r="I139" s="10">
        <v>43720</v>
      </c>
      <c r="J139" s="10" t="s">
        <v>344</v>
      </c>
      <c r="K139" s="11">
        <v>2019</v>
      </c>
    </row>
    <row r="140" spans="1:11" x14ac:dyDescent="0.25">
      <c r="A140" s="7" t="s">
        <v>43</v>
      </c>
      <c r="B140" s="7" t="s">
        <v>364</v>
      </c>
      <c r="C140" s="7">
        <v>1</v>
      </c>
      <c r="D140" s="7" t="s">
        <v>15</v>
      </c>
      <c r="E140" s="7" t="s">
        <v>16</v>
      </c>
      <c r="F140" s="33">
        <v>2960</v>
      </c>
      <c r="G140" s="7">
        <v>0</v>
      </c>
      <c r="H140" s="9" t="s">
        <v>465</v>
      </c>
      <c r="I140" s="10">
        <v>43727</v>
      </c>
      <c r="J140" s="10" t="s">
        <v>344</v>
      </c>
      <c r="K140" s="11">
        <v>2019</v>
      </c>
    </row>
    <row r="141" spans="1:11" x14ac:dyDescent="0.25">
      <c r="A141" s="7" t="s">
        <v>43</v>
      </c>
      <c r="B141" s="7" t="s">
        <v>469</v>
      </c>
      <c r="C141" s="7">
        <v>1</v>
      </c>
      <c r="D141" s="7" t="s">
        <v>295</v>
      </c>
      <c r="E141" s="7" t="s">
        <v>370</v>
      </c>
      <c r="F141" s="33">
        <v>3126</v>
      </c>
      <c r="G141" s="7">
        <v>0</v>
      </c>
      <c r="H141" s="9" t="s">
        <v>13</v>
      </c>
      <c r="I141" s="10">
        <v>43727</v>
      </c>
      <c r="J141" s="10" t="s">
        <v>344</v>
      </c>
      <c r="K141" s="11">
        <v>2019</v>
      </c>
    </row>
    <row r="142" spans="1:11" x14ac:dyDescent="0.25">
      <c r="A142" s="7" t="s">
        <v>43</v>
      </c>
      <c r="B142" s="7" t="s">
        <v>73</v>
      </c>
      <c r="C142" s="7">
        <v>4</v>
      </c>
      <c r="D142" s="7" t="s">
        <v>44</v>
      </c>
      <c r="E142" s="7" t="s">
        <v>27</v>
      </c>
      <c r="F142" s="33">
        <v>2750</v>
      </c>
      <c r="G142" s="7">
        <v>0</v>
      </c>
      <c r="H142" s="9" t="s">
        <v>13</v>
      </c>
      <c r="I142" s="10">
        <v>43727</v>
      </c>
      <c r="J142" s="10" t="s">
        <v>344</v>
      </c>
      <c r="K142" s="11">
        <v>2019</v>
      </c>
    </row>
    <row r="143" spans="1:11" x14ac:dyDescent="0.25">
      <c r="A143" s="7" t="s">
        <v>43</v>
      </c>
      <c r="B143" s="7" t="s">
        <v>192</v>
      </c>
      <c r="C143" s="7">
        <v>1</v>
      </c>
      <c r="D143" s="7" t="s">
        <v>31</v>
      </c>
      <c r="E143" s="7" t="s">
        <v>32</v>
      </c>
      <c r="F143" s="33">
        <v>3740</v>
      </c>
      <c r="G143" s="7">
        <v>0</v>
      </c>
      <c r="H143" s="9" t="s">
        <v>329</v>
      </c>
      <c r="I143" s="10">
        <v>43727</v>
      </c>
      <c r="J143" s="10" t="s">
        <v>344</v>
      </c>
      <c r="K143" s="11">
        <v>2019</v>
      </c>
    </row>
    <row r="144" spans="1:11" x14ac:dyDescent="0.25">
      <c r="A144" s="7" t="s">
        <v>43</v>
      </c>
      <c r="B144" s="7" t="s">
        <v>216</v>
      </c>
      <c r="C144" s="7">
        <v>1</v>
      </c>
      <c r="D144" s="7" t="s">
        <v>35</v>
      </c>
      <c r="E144" s="7" t="s">
        <v>30</v>
      </c>
      <c r="F144" s="33">
        <v>5500</v>
      </c>
      <c r="G144" s="7">
        <v>0</v>
      </c>
      <c r="H144" s="9" t="s">
        <v>393</v>
      </c>
      <c r="I144" s="10">
        <v>43727</v>
      </c>
      <c r="J144" s="10" t="s">
        <v>344</v>
      </c>
      <c r="K144" s="11">
        <v>2019</v>
      </c>
    </row>
    <row r="145" spans="1:11" x14ac:dyDescent="0.25">
      <c r="A145" s="7" t="s">
        <v>43</v>
      </c>
      <c r="B145" s="7" t="s">
        <v>412</v>
      </c>
      <c r="C145" s="7">
        <v>1</v>
      </c>
      <c r="D145" s="7" t="s">
        <v>25</v>
      </c>
      <c r="E145" s="7" t="s">
        <v>26</v>
      </c>
      <c r="F145" s="33">
        <v>5500</v>
      </c>
      <c r="G145" s="7">
        <v>0</v>
      </c>
      <c r="H145" s="9" t="s">
        <v>13</v>
      </c>
      <c r="I145" s="10">
        <v>43727</v>
      </c>
      <c r="J145" s="10" t="s">
        <v>344</v>
      </c>
      <c r="K145" s="11">
        <v>2019</v>
      </c>
    </row>
    <row r="146" spans="1:11" x14ac:dyDescent="0.25">
      <c r="A146" s="7" t="s">
        <v>43</v>
      </c>
      <c r="B146" s="7" t="s">
        <v>416</v>
      </c>
      <c r="C146" s="7">
        <v>1</v>
      </c>
      <c r="D146" s="7" t="s">
        <v>28</v>
      </c>
      <c r="E146" s="7" t="s">
        <v>29</v>
      </c>
      <c r="F146" s="33">
        <v>2750</v>
      </c>
      <c r="G146" s="7">
        <v>0</v>
      </c>
      <c r="H146" s="9" t="s">
        <v>13</v>
      </c>
      <c r="I146" s="10">
        <v>43727</v>
      </c>
      <c r="J146" s="10" t="s">
        <v>344</v>
      </c>
      <c r="K146" s="11">
        <v>2019</v>
      </c>
    </row>
    <row r="147" spans="1:11" x14ac:dyDescent="0.25">
      <c r="A147" s="7" t="s">
        <v>43</v>
      </c>
      <c r="B147" s="7" t="s">
        <v>478</v>
      </c>
      <c r="C147" s="7">
        <v>1</v>
      </c>
      <c r="D147" s="7" t="s">
        <v>293</v>
      </c>
      <c r="E147" s="7" t="s">
        <v>436</v>
      </c>
      <c r="F147" s="33">
        <v>5500</v>
      </c>
      <c r="G147" s="7">
        <v>0</v>
      </c>
      <c r="H147" s="9" t="s">
        <v>13</v>
      </c>
      <c r="I147" s="10">
        <v>43727</v>
      </c>
      <c r="J147" s="10" t="s">
        <v>344</v>
      </c>
      <c r="K147" s="11">
        <v>2019</v>
      </c>
    </row>
    <row r="148" spans="1:11" x14ac:dyDescent="0.25">
      <c r="A148" s="7" t="s">
        <v>43</v>
      </c>
      <c r="B148" s="7" t="s">
        <v>479</v>
      </c>
      <c r="C148" s="7">
        <v>1</v>
      </c>
      <c r="D148" s="7" t="s">
        <v>31</v>
      </c>
      <c r="E148" s="7" t="s">
        <v>32</v>
      </c>
      <c r="F148" s="33">
        <v>3740</v>
      </c>
      <c r="G148" s="7">
        <v>0</v>
      </c>
      <c r="H148" s="9" t="s">
        <v>13</v>
      </c>
      <c r="I148" s="10">
        <v>43727</v>
      </c>
      <c r="J148" s="10" t="s">
        <v>344</v>
      </c>
      <c r="K148" s="11">
        <v>2019</v>
      </c>
    </row>
    <row r="149" spans="1:11" x14ac:dyDescent="0.25">
      <c r="A149" s="7" t="s">
        <v>43</v>
      </c>
      <c r="B149" s="7" t="s">
        <v>277</v>
      </c>
      <c r="C149" s="7">
        <v>1</v>
      </c>
      <c r="D149" s="7" t="s">
        <v>25</v>
      </c>
      <c r="E149" s="7" t="s">
        <v>26</v>
      </c>
      <c r="F149" s="33">
        <v>5500</v>
      </c>
      <c r="G149" s="7">
        <v>0</v>
      </c>
      <c r="H149" s="9" t="s">
        <v>13</v>
      </c>
      <c r="I149" s="10">
        <v>43734</v>
      </c>
      <c r="J149" s="10" t="s">
        <v>344</v>
      </c>
      <c r="K149" s="11">
        <v>2019</v>
      </c>
    </row>
    <row r="150" spans="1:11" x14ac:dyDescent="0.25">
      <c r="A150" s="7" t="s">
        <v>43</v>
      </c>
      <c r="B150" s="7" t="s">
        <v>413</v>
      </c>
      <c r="C150" s="7">
        <v>1</v>
      </c>
      <c r="D150" s="7" t="s">
        <v>25</v>
      </c>
      <c r="E150" s="7" t="s">
        <v>26</v>
      </c>
      <c r="F150" s="33">
        <v>5500</v>
      </c>
      <c r="G150" s="7">
        <v>0</v>
      </c>
      <c r="H150" s="9" t="s">
        <v>13</v>
      </c>
      <c r="I150" s="10">
        <v>43734</v>
      </c>
      <c r="J150" s="10" t="s">
        <v>344</v>
      </c>
      <c r="K150" s="11">
        <v>2019</v>
      </c>
    </row>
    <row r="151" spans="1:11" x14ac:dyDescent="0.25">
      <c r="A151" s="7" t="s">
        <v>43</v>
      </c>
      <c r="B151" s="7" t="s">
        <v>430</v>
      </c>
      <c r="C151" s="7">
        <v>1</v>
      </c>
      <c r="D151" s="7" t="s">
        <v>28</v>
      </c>
      <c r="E151" s="7" t="s">
        <v>29</v>
      </c>
      <c r="F151" s="33">
        <v>2750</v>
      </c>
      <c r="G151" s="7">
        <v>0</v>
      </c>
      <c r="H151" s="9" t="s">
        <v>13</v>
      </c>
      <c r="I151" s="10">
        <v>43734</v>
      </c>
      <c r="J151" s="10" t="s">
        <v>344</v>
      </c>
      <c r="K151" s="11">
        <v>2019</v>
      </c>
    </row>
    <row r="152" spans="1:11" x14ac:dyDescent="0.25">
      <c r="A152" s="7" t="s">
        <v>43</v>
      </c>
      <c r="B152" s="7" t="s">
        <v>480</v>
      </c>
      <c r="C152" s="7">
        <v>1</v>
      </c>
      <c r="D152" s="7" t="s">
        <v>31</v>
      </c>
      <c r="E152" s="7" t="s">
        <v>32</v>
      </c>
      <c r="F152" s="33">
        <v>3740</v>
      </c>
      <c r="G152" s="7">
        <v>0</v>
      </c>
      <c r="H152" s="9" t="s">
        <v>13</v>
      </c>
      <c r="I152" s="10">
        <v>43734</v>
      </c>
      <c r="J152" s="10" t="s">
        <v>344</v>
      </c>
      <c r="K152" s="11">
        <v>2019</v>
      </c>
    </row>
    <row r="153" spans="1:11" x14ac:dyDescent="0.25">
      <c r="A153" s="7" t="s">
        <v>43</v>
      </c>
      <c r="B153" s="7" t="s">
        <v>481</v>
      </c>
      <c r="C153" s="7">
        <v>1</v>
      </c>
      <c r="D153" s="7" t="s">
        <v>33</v>
      </c>
      <c r="E153" s="7" t="s">
        <v>34</v>
      </c>
      <c r="F153" s="33">
        <v>5400</v>
      </c>
      <c r="G153" s="7">
        <v>0</v>
      </c>
      <c r="H153" s="9" t="s">
        <v>13</v>
      </c>
      <c r="I153" s="10">
        <v>43734</v>
      </c>
      <c r="J153" s="10" t="s">
        <v>344</v>
      </c>
      <c r="K153" s="11">
        <v>2019</v>
      </c>
    </row>
    <row r="154" spans="1:11" x14ac:dyDescent="0.25">
      <c r="A154" s="7" t="s">
        <v>43</v>
      </c>
      <c r="B154" s="7" t="s">
        <v>280</v>
      </c>
      <c r="C154" s="7">
        <v>1</v>
      </c>
      <c r="D154" s="7" t="s">
        <v>44</v>
      </c>
      <c r="E154" s="7" t="s">
        <v>27</v>
      </c>
      <c r="F154" s="33">
        <v>2750</v>
      </c>
      <c r="G154" s="7">
        <v>0</v>
      </c>
      <c r="H154" s="9" t="s">
        <v>396</v>
      </c>
      <c r="I154" s="10">
        <v>43741</v>
      </c>
      <c r="J154" s="10" t="s">
        <v>334</v>
      </c>
      <c r="K154" s="11">
        <v>2019</v>
      </c>
    </row>
    <row r="155" spans="1:11" x14ac:dyDescent="0.25">
      <c r="A155" s="7" t="s">
        <v>43</v>
      </c>
      <c r="B155" s="7" t="s">
        <v>161</v>
      </c>
      <c r="C155" s="7">
        <v>1</v>
      </c>
      <c r="D155" s="7" t="s">
        <v>23</v>
      </c>
      <c r="E155" s="7" t="s">
        <v>24</v>
      </c>
      <c r="F155" s="33">
        <v>5500</v>
      </c>
      <c r="G155" s="7">
        <v>0</v>
      </c>
      <c r="H155" s="9" t="s">
        <v>312</v>
      </c>
      <c r="I155" s="10">
        <v>43748</v>
      </c>
      <c r="J155" s="10" t="s">
        <v>334</v>
      </c>
      <c r="K155" s="11">
        <v>2019</v>
      </c>
    </row>
    <row r="156" spans="1:11" x14ac:dyDescent="0.25">
      <c r="A156" s="7" t="s">
        <v>43</v>
      </c>
      <c r="B156" s="7" t="s">
        <v>349</v>
      </c>
      <c r="C156" s="7">
        <v>1</v>
      </c>
      <c r="D156" s="7" t="s">
        <v>25</v>
      </c>
      <c r="E156" s="7" t="s">
        <v>26</v>
      </c>
      <c r="F156" s="33">
        <v>5500</v>
      </c>
      <c r="G156" s="7">
        <v>0</v>
      </c>
      <c r="H156" s="9" t="s">
        <v>13</v>
      </c>
      <c r="I156" s="10">
        <v>43748</v>
      </c>
      <c r="J156" s="10" t="s">
        <v>334</v>
      </c>
      <c r="K156" s="11">
        <v>2019</v>
      </c>
    </row>
    <row r="157" spans="1:11" x14ac:dyDescent="0.25">
      <c r="A157" s="7" t="s">
        <v>43</v>
      </c>
      <c r="B157" s="7" t="s">
        <v>405</v>
      </c>
      <c r="C157" s="7">
        <v>1</v>
      </c>
      <c r="D157" s="7" t="s">
        <v>33</v>
      </c>
      <c r="E157" s="7" t="s">
        <v>34</v>
      </c>
      <c r="F157" s="33">
        <v>5400</v>
      </c>
      <c r="G157" s="7">
        <v>0</v>
      </c>
      <c r="H157" s="9" t="s">
        <v>13</v>
      </c>
      <c r="I157" s="10">
        <v>43748</v>
      </c>
      <c r="J157" s="10" t="s">
        <v>334</v>
      </c>
      <c r="K157" s="11">
        <v>2019</v>
      </c>
    </row>
    <row r="158" spans="1:11" x14ac:dyDescent="0.25">
      <c r="A158" s="7" t="s">
        <v>43</v>
      </c>
      <c r="B158" s="7" t="s">
        <v>281</v>
      </c>
      <c r="C158" s="7">
        <v>1</v>
      </c>
      <c r="D158" s="7" t="s">
        <v>25</v>
      </c>
      <c r="E158" s="7" t="s">
        <v>26</v>
      </c>
      <c r="F158" s="33">
        <v>5500</v>
      </c>
      <c r="G158" s="7">
        <v>0</v>
      </c>
      <c r="H158" s="9" t="s">
        <v>13</v>
      </c>
      <c r="I158" s="10">
        <v>43762</v>
      </c>
      <c r="J158" s="10" t="s">
        <v>334</v>
      </c>
      <c r="K158" s="11">
        <v>2019</v>
      </c>
    </row>
    <row r="159" spans="1:11" x14ac:dyDescent="0.25">
      <c r="A159" s="7" t="s">
        <v>43</v>
      </c>
      <c r="B159" s="7" t="s">
        <v>160</v>
      </c>
      <c r="C159" s="7">
        <v>1</v>
      </c>
      <c r="D159" s="7" t="s">
        <v>23</v>
      </c>
      <c r="E159" s="7" t="s">
        <v>24</v>
      </c>
      <c r="F159" s="33">
        <v>5500</v>
      </c>
      <c r="G159" s="7">
        <v>0</v>
      </c>
      <c r="H159" s="9" t="s">
        <v>379</v>
      </c>
      <c r="I159" s="10">
        <v>43769</v>
      </c>
      <c r="J159" s="10" t="s">
        <v>334</v>
      </c>
      <c r="K159" s="11">
        <v>2019</v>
      </c>
    </row>
    <row r="160" spans="1:11" x14ac:dyDescent="0.25">
      <c r="A160" s="7" t="s">
        <v>43</v>
      </c>
      <c r="B160" s="7" t="s">
        <v>283</v>
      </c>
      <c r="C160" s="7">
        <v>1</v>
      </c>
      <c r="D160" s="7" t="s">
        <v>25</v>
      </c>
      <c r="E160" s="7" t="s">
        <v>26</v>
      </c>
      <c r="F160" s="33">
        <v>5500</v>
      </c>
      <c r="G160" s="7">
        <v>0</v>
      </c>
      <c r="H160" s="9" t="s">
        <v>13</v>
      </c>
      <c r="I160" s="10">
        <v>43769</v>
      </c>
      <c r="J160" s="10" t="s">
        <v>334</v>
      </c>
      <c r="K160" s="11">
        <v>2019</v>
      </c>
    </row>
    <row r="161" spans="1:11" x14ac:dyDescent="0.25">
      <c r="A161" s="7" t="s">
        <v>43</v>
      </c>
      <c r="B161" s="7" t="s">
        <v>340</v>
      </c>
      <c r="C161" s="7">
        <v>1</v>
      </c>
      <c r="D161" s="7" t="s">
        <v>44</v>
      </c>
      <c r="E161" s="7" t="s">
        <v>27</v>
      </c>
      <c r="F161" s="33">
        <v>2750</v>
      </c>
      <c r="G161" s="7">
        <v>0</v>
      </c>
      <c r="H161" s="9" t="s">
        <v>398</v>
      </c>
      <c r="I161" s="10">
        <v>43769</v>
      </c>
      <c r="J161" s="10" t="s">
        <v>334</v>
      </c>
      <c r="K161" s="11">
        <v>2019</v>
      </c>
    </row>
    <row r="162" spans="1:11" x14ac:dyDescent="0.25">
      <c r="A162" s="7" t="s">
        <v>43</v>
      </c>
      <c r="B162" s="7" t="s">
        <v>73</v>
      </c>
      <c r="C162" s="7">
        <v>5</v>
      </c>
      <c r="D162" s="7" t="s">
        <v>44</v>
      </c>
      <c r="E162" s="7" t="s">
        <v>27</v>
      </c>
      <c r="F162" s="33">
        <v>2750</v>
      </c>
      <c r="G162" s="7">
        <v>0</v>
      </c>
      <c r="H162" s="9" t="s">
        <v>13</v>
      </c>
      <c r="I162" s="10">
        <v>43783</v>
      </c>
      <c r="J162" s="10" t="s">
        <v>401</v>
      </c>
      <c r="K162" s="11">
        <v>2019</v>
      </c>
    </row>
    <row r="163" spans="1:11" x14ac:dyDescent="0.25">
      <c r="A163" s="7" t="s">
        <v>43</v>
      </c>
      <c r="B163" s="7" t="s">
        <v>205</v>
      </c>
      <c r="C163" s="7">
        <v>1</v>
      </c>
      <c r="D163" s="7" t="s">
        <v>23</v>
      </c>
      <c r="E163" s="7" t="s">
        <v>24</v>
      </c>
      <c r="F163" s="33">
        <v>5500</v>
      </c>
      <c r="G163" s="7">
        <v>0</v>
      </c>
      <c r="H163" s="9" t="s">
        <v>443</v>
      </c>
      <c r="I163" s="10">
        <v>43783</v>
      </c>
      <c r="J163" s="10" t="s">
        <v>401</v>
      </c>
      <c r="K163" s="11">
        <v>2019</v>
      </c>
    </row>
    <row r="164" spans="1:11" x14ac:dyDescent="0.25">
      <c r="A164" s="7" t="s">
        <v>43</v>
      </c>
      <c r="B164" s="7" t="s">
        <v>220</v>
      </c>
      <c r="C164" s="7">
        <v>1</v>
      </c>
      <c r="D164" s="7" t="s">
        <v>19</v>
      </c>
      <c r="E164" s="7" t="s">
        <v>20</v>
      </c>
      <c r="F164" s="33">
        <v>2750</v>
      </c>
      <c r="G164" s="7">
        <v>0</v>
      </c>
      <c r="H164" s="9" t="s">
        <v>254</v>
      </c>
      <c r="I164" s="10">
        <v>43783</v>
      </c>
      <c r="J164" s="10" t="s">
        <v>401</v>
      </c>
      <c r="K164" s="11">
        <v>2019</v>
      </c>
    </row>
    <row r="165" spans="1:11" x14ac:dyDescent="0.25">
      <c r="A165" s="7" t="s">
        <v>43</v>
      </c>
      <c r="B165" s="7" t="s">
        <v>284</v>
      </c>
      <c r="C165" s="7">
        <v>1</v>
      </c>
      <c r="D165" s="7" t="s">
        <v>25</v>
      </c>
      <c r="E165" s="7" t="s">
        <v>26</v>
      </c>
      <c r="F165" s="33">
        <v>5500</v>
      </c>
      <c r="G165" s="7">
        <v>0</v>
      </c>
      <c r="H165" s="9" t="s">
        <v>13</v>
      </c>
      <c r="I165" s="10">
        <v>43783</v>
      </c>
      <c r="J165" s="10" t="s">
        <v>401</v>
      </c>
      <c r="K165" s="11">
        <v>2019</v>
      </c>
    </row>
    <row r="166" spans="1:11" x14ac:dyDescent="0.25">
      <c r="A166" s="7" t="s">
        <v>43</v>
      </c>
      <c r="B166" s="7" t="s">
        <v>204</v>
      </c>
      <c r="C166" s="7">
        <v>1</v>
      </c>
      <c r="D166" s="7" t="s">
        <v>23</v>
      </c>
      <c r="E166" s="7" t="s">
        <v>24</v>
      </c>
      <c r="F166" s="33">
        <v>5500</v>
      </c>
      <c r="G166" s="7">
        <v>0</v>
      </c>
      <c r="H166" s="9" t="s">
        <v>388</v>
      </c>
      <c r="I166" s="10">
        <v>43790</v>
      </c>
      <c r="J166" s="10" t="s">
        <v>401</v>
      </c>
      <c r="K166" s="11">
        <v>2019</v>
      </c>
    </row>
    <row r="167" spans="1:11" x14ac:dyDescent="0.25">
      <c r="A167" s="7" t="s">
        <v>43</v>
      </c>
      <c r="B167" s="7" t="s">
        <v>424</v>
      </c>
      <c r="C167" s="7">
        <v>1</v>
      </c>
      <c r="D167" s="7" t="s">
        <v>23</v>
      </c>
      <c r="E167" s="7" t="s">
        <v>24</v>
      </c>
      <c r="F167" s="33">
        <v>5500</v>
      </c>
      <c r="G167" s="7">
        <v>0</v>
      </c>
      <c r="H167" s="9" t="s">
        <v>13</v>
      </c>
      <c r="I167" s="10">
        <v>43797</v>
      </c>
      <c r="J167" s="10" t="s">
        <v>401</v>
      </c>
      <c r="K167" s="11">
        <v>2019</v>
      </c>
    </row>
  </sheetData>
  <autoFilter ref="A3:K167">
    <sortState ref="A4:K167">
      <sortCondition ref="I3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I39"/>
  <sheetViews>
    <sheetView zoomScaleNormal="100" workbookViewId="0">
      <selection activeCell="B11" sqref="B11"/>
    </sheetView>
  </sheetViews>
  <sheetFormatPr baseColWidth="10" defaultRowHeight="15" outlineLevelCol="1" x14ac:dyDescent="0.25"/>
  <cols>
    <col min="1" max="1" width="23.5703125" style="112" customWidth="1"/>
    <col min="2" max="3" width="11.42578125" style="112"/>
    <col min="4" max="16" width="11.42578125" style="112" hidden="1" customWidth="1" outlineLevel="1"/>
    <col min="17" max="17" width="11.42578125" style="112" collapsed="1"/>
    <col min="18" max="19" width="11.42578125" style="112"/>
    <col min="20" max="20" width="16" style="112" customWidth="1"/>
    <col min="21" max="22" width="11.42578125" style="112"/>
    <col min="23" max="24" width="32.5703125" style="112" customWidth="1"/>
    <col min="25" max="26" width="31.85546875" style="112" customWidth="1"/>
    <col min="27" max="27" width="52.85546875" style="112" customWidth="1"/>
    <col min="28" max="28" width="45.42578125" style="112" customWidth="1"/>
    <col min="29" max="29" width="45.28515625" style="112" customWidth="1"/>
    <col min="30" max="30" width="32.28515625" style="112" customWidth="1"/>
    <col min="31" max="31" width="27" style="112" customWidth="1"/>
    <col min="32" max="16384" width="11.42578125" style="112"/>
  </cols>
  <sheetData>
    <row r="1" spans="1:31" ht="64.5" x14ac:dyDescent="0.25">
      <c r="A1" s="72" t="s">
        <v>47</v>
      </c>
      <c r="B1" s="25" t="s">
        <v>76</v>
      </c>
      <c r="C1" s="25" t="s">
        <v>75</v>
      </c>
      <c r="D1" s="46" t="s">
        <v>39</v>
      </c>
      <c r="E1" s="46"/>
      <c r="F1" s="46"/>
      <c r="G1" s="47">
        <v>3</v>
      </c>
      <c r="H1" s="47">
        <v>4</v>
      </c>
      <c r="I1" s="47">
        <v>5</v>
      </c>
      <c r="J1" s="47">
        <v>6</v>
      </c>
      <c r="K1" s="47">
        <v>7</v>
      </c>
      <c r="L1" s="47">
        <v>8</v>
      </c>
      <c r="M1" s="47">
        <v>9</v>
      </c>
      <c r="N1" s="47">
        <v>10</v>
      </c>
      <c r="O1" s="47">
        <v>11</v>
      </c>
      <c r="P1" s="48">
        <v>12</v>
      </c>
      <c r="Q1" s="39" t="s">
        <v>115</v>
      </c>
      <c r="R1" s="28" t="s">
        <v>52</v>
      </c>
      <c r="S1" s="23" t="s">
        <v>46</v>
      </c>
      <c r="T1" s="26" t="s">
        <v>247</v>
      </c>
      <c r="U1" s="25" t="s">
        <v>48</v>
      </c>
      <c r="W1" s="61" t="s">
        <v>432</v>
      </c>
      <c r="X1" s="61" t="s">
        <v>354</v>
      </c>
      <c r="Y1" s="61" t="s">
        <v>296</v>
      </c>
      <c r="Z1" s="61" t="s">
        <v>290</v>
      </c>
      <c r="AA1" s="61" t="s">
        <v>239</v>
      </c>
      <c r="AB1" s="61" t="s">
        <v>227</v>
      </c>
      <c r="AC1" s="61" t="s">
        <v>116</v>
      </c>
      <c r="AD1" s="61" t="s">
        <v>84</v>
      </c>
      <c r="AE1" s="54" t="s">
        <v>54</v>
      </c>
    </row>
    <row r="2" spans="1:31" x14ac:dyDescent="0.25">
      <c r="D2" s="37"/>
      <c r="E2" s="37"/>
      <c r="F2" s="37"/>
      <c r="G2" s="35"/>
      <c r="H2" s="35"/>
      <c r="I2" s="35"/>
      <c r="J2" s="35"/>
      <c r="K2" s="35"/>
      <c r="L2" s="35"/>
      <c r="M2" s="35"/>
      <c r="N2" s="35"/>
      <c r="O2" s="35"/>
      <c r="P2" s="35"/>
      <c r="Q2" s="27"/>
      <c r="R2" s="98"/>
      <c r="S2" s="14"/>
      <c r="T2" s="20"/>
      <c r="U2" s="15"/>
      <c r="W2" s="78"/>
      <c r="X2" s="78"/>
      <c r="Y2" s="78"/>
      <c r="Z2" s="78"/>
      <c r="AA2" s="78"/>
      <c r="AB2" s="78"/>
      <c r="AC2" s="78"/>
      <c r="AD2" s="61"/>
      <c r="AE2" s="55"/>
    </row>
    <row r="3" spans="1:31" ht="36.75" x14ac:dyDescent="0.25">
      <c r="A3" s="17" t="s">
        <v>45</v>
      </c>
      <c r="B3" s="95">
        <v>237062</v>
      </c>
      <c r="C3" s="95">
        <v>225500</v>
      </c>
      <c r="D3" s="46" t="s">
        <v>45</v>
      </c>
      <c r="E3" s="46"/>
      <c r="F3" s="46"/>
      <c r="G3" s="49"/>
      <c r="H3" s="49"/>
      <c r="I3" s="49"/>
      <c r="J3" s="49"/>
      <c r="K3" s="49"/>
      <c r="L3" s="49"/>
      <c r="M3" s="49"/>
      <c r="N3" s="49"/>
      <c r="O3" s="49"/>
      <c r="P3" s="50"/>
      <c r="Q3" s="12">
        <f t="shared" ref="Q3:Q14" si="0">SUM(E3:P3)</f>
        <v>0</v>
      </c>
      <c r="R3" s="98"/>
      <c r="S3" s="42">
        <f t="shared" ref="S3:S9" si="1">C3+Q3-R3</f>
        <v>225500</v>
      </c>
      <c r="T3" s="21">
        <v>128000</v>
      </c>
      <c r="U3" s="36">
        <f>S3-T3</f>
        <v>97500</v>
      </c>
      <c r="W3" s="78"/>
      <c r="X3" s="78"/>
      <c r="Y3" s="78"/>
      <c r="Z3" s="78"/>
      <c r="AA3" s="78"/>
      <c r="AB3" s="78"/>
      <c r="AC3" s="78"/>
      <c r="AD3" s="62" t="s">
        <v>86</v>
      </c>
      <c r="AE3" s="55" t="s">
        <v>77</v>
      </c>
    </row>
    <row r="4" spans="1:31" x14ac:dyDescent="0.25">
      <c r="A4" s="17" t="s">
        <v>33</v>
      </c>
      <c r="B4" s="95">
        <v>146042</v>
      </c>
      <c r="C4" s="95">
        <v>145800</v>
      </c>
      <c r="D4" s="46" t="s">
        <v>33</v>
      </c>
      <c r="E4" s="46"/>
      <c r="F4" s="46"/>
      <c r="G4" s="49"/>
      <c r="H4" s="49"/>
      <c r="I4" s="49"/>
      <c r="J4" s="49"/>
      <c r="K4" s="49"/>
      <c r="L4" s="49"/>
      <c r="M4" s="49"/>
      <c r="N4" s="49"/>
      <c r="O4" s="49"/>
      <c r="P4" s="50"/>
      <c r="Q4" s="12">
        <f t="shared" si="0"/>
        <v>0</v>
      </c>
      <c r="R4" s="98"/>
      <c r="S4" s="42">
        <f t="shared" si="1"/>
        <v>145800</v>
      </c>
      <c r="T4" s="21">
        <v>156400</v>
      </c>
      <c r="U4" s="16">
        <f t="shared" ref="U4:U14" si="2">S4-T4</f>
        <v>-10600</v>
      </c>
      <c r="W4" s="78"/>
      <c r="X4" s="78"/>
      <c r="Y4" s="78"/>
      <c r="Z4" s="78"/>
      <c r="AA4" s="78"/>
      <c r="AB4" s="78"/>
      <c r="AC4" s="78"/>
      <c r="AD4" s="61" t="s">
        <v>87</v>
      </c>
      <c r="AE4" s="56" t="s">
        <v>49</v>
      </c>
    </row>
    <row r="5" spans="1:31" x14ac:dyDescent="0.25">
      <c r="A5" s="17" t="s">
        <v>19</v>
      </c>
      <c r="B5" s="95">
        <v>8294</v>
      </c>
      <c r="C5" s="95">
        <v>8250</v>
      </c>
      <c r="D5" s="46" t="s">
        <v>19</v>
      </c>
      <c r="E5" s="46"/>
      <c r="F5" s="46"/>
      <c r="G5" s="49"/>
      <c r="H5" s="49"/>
      <c r="I5" s="49"/>
      <c r="J5" s="49"/>
      <c r="K5" s="49"/>
      <c r="L5" s="49"/>
      <c r="M5" s="49"/>
      <c r="N5" s="49"/>
      <c r="O5" s="49"/>
      <c r="P5" s="50"/>
      <c r="Q5" s="12">
        <f t="shared" si="0"/>
        <v>0</v>
      </c>
      <c r="R5" s="98"/>
      <c r="S5" s="42">
        <f t="shared" si="1"/>
        <v>8250</v>
      </c>
      <c r="T5" s="21">
        <v>7900</v>
      </c>
      <c r="U5" s="16">
        <f t="shared" si="2"/>
        <v>350</v>
      </c>
      <c r="W5" s="78"/>
      <c r="X5" s="78"/>
      <c r="Y5" s="78"/>
      <c r="Z5" s="78"/>
      <c r="AA5" s="78"/>
      <c r="AB5" s="78"/>
      <c r="AC5" s="78"/>
      <c r="AD5" s="61"/>
      <c r="AE5" s="56"/>
    </row>
    <row r="6" spans="1:31" x14ac:dyDescent="0.25">
      <c r="A6" s="17" t="s">
        <v>36</v>
      </c>
      <c r="B6" s="95">
        <v>2858</v>
      </c>
      <c r="C6" s="95">
        <v>2500</v>
      </c>
      <c r="D6" s="46" t="s">
        <v>36</v>
      </c>
      <c r="E6" s="46"/>
      <c r="F6" s="46"/>
      <c r="G6" s="49"/>
      <c r="H6" s="49"/>
      <c r="I6" s="49"/>
      <c r="J6" s="49"/>
      <c r="K6" s="49"/>
      <c r="L6" s="49"/>
      <c r="M6" s="49"/>
      <c r="N6" s="49"/>
      <c r="O6" s="49"/>
      <c r="P6" s="50"/>
      <c r="Q6" s="12">
        <f t="shared" si="0"/>
        <v>0</v>
      </c>
      <c r="R6" s="98"/>
      <c r="S6" s="42">
        <f t="shared" si="1"/>
        <v>2500</v>
      </c>
      <c r="T6" s="21">
        <v>0</v>
      </c>
      <c r="U6" s="16">
        <f t="shared" si="2"/>
        <v>2500</v>
      </c>
      <c r="W6" s="78"/>
      <c r="X6" s="78"/>
      <c r="Y6" s="78"/>
      <c r="Z6" s="78"/>
      <c r="AA6" s="78"/>
      <c r="AB6" s="78"/>
      <c r="AC6" s="78"/>
      <c r="AD6" s="63" t="s">
        <v>88</v>
      </c>
      <c r="AE6" s="54" t="s">
        <v>50</v>
      </c>
    </row>
    <row r="7" spans="1:31" x14ac:dyDescent="0.25">
      <c r="A7" s="17" t="s">
        <v>44</v>
      </c>
      <c r="B7" s="95">
        <v>18734</v>
      </c>
      <c r="C7" s="95">
        <v>22000</v>
      </c>
      <c r="D7" s="46" t="s">
        <v>44</v>
      </c>
      <c r="E7" s="46"/>
      <c r="F7" s="46"/>
      <c r="G7" s="49"/>
      <c r="H7" s="49"/>
      <c r="I7" s="49"/>
      <c r="J7" s="49"/>
      <c r="K7" s="49"/>
      <c r="L7" s="49"/>
      <c r="M7" s="49"/>
      <c r="N7" s="49"/>
      <c r="O7" s="49"/>
      <c r="P7" s="50"/>
      <c r="Q7" s="12">
        <f t="shared" si="0"/>
        <v>0</v>
      </c>
      <c r="R7" s="98"/>
      <c r="S7" s="42">
        <f t="shared" si="1"/>
        <v>22000</v>
      </c>
      <c r="T7" s="21">
        <v>11000</v>
      </c>
      <c r="U7" s="36">
        <f t="shared" si="2"/>
        <v>11000</v>
      </c>
      <c r="W7" s="78"/>
      <c r="X7" s="78"/>
      <c r="Y7" s="78"/>
      <c r="Z7" s="78"/>
      <c r="AA7" s="78"/>
      <c r="AB7" s="78"/>
      <c r="AC7" s="78"/>
      <c r="AD7" s="61"/>
      <c r="AE7" s="59" t="s">
        <v>53</v>
      </c>
    </row>
    <row r="8" spans="1:31" x14ac:dyDescent="0.25">
      <c r="A8" s="17" t="s">
        <v>28</v>
      </c>
      <c r="B8" s="95">
        <v>86424</v>
      </c>
      <c r="C8" s="95">
        <v>87582</v>
      </c>
      <c r="D8" s="46" t="s">
        <v>28</v>
      </c>
      <c r="E8" s="46"/>
      <c r="F8" s="46"/>
      <c r="G8" s="49"/>
      <c r="H8" s="49"/>
      <c r="I8" s="49"/>
      <c r="J8" s="49"/>
      <c r="K8" s="49"/>
      <c r="L8" s="49"/>
      <c r="M8" s="49"/>
      <c r="N8" s="49"/>
      <c r="O8" s="49"/>
      <c r="P8" s="50"/>
      <c r="Q8" s="12">
        <f t="shared" si="0"/>
        <v>0</v>
      </c>
      <c r="R8" s="98"/>
      <c r="S8" s="42">
        <f t="shared" si="1"/>
        <v>87582</v>
      </c>
      <c r="T8" s="21">
        <v>88000</v>
      </c>
      <c r="U8" s="36">
        <f t="shared" si="2"/>
        <v>-418</v>
      </c>
      <c r="W8" s="78"/>
      <c r="X8" s="78"/>
      <c r="Y8" s="78"/>
      <c r="Z8" s="78"/>
      <c r="AA8" s="78"/>
      <c r="AB8" s="78"/>
      <c r="AC8" s="78"/>
      <c r="AD8" s="61"/>
      <c r="AE8" s="54" t="s">
        <v>53</v>
      </c>
    </row>
    <row r="9" spans="1:31" x14ac:dyDescent="0.25">
      <c r="A9" s="17" t="s">
        <v>35</v>
      </c>
      <c r="B9" s="95">
        <v>37746</v>
      </c>
      <c r="C9" s="95">
        <v>38500</v>
      </c>
      <c r="D9" s="46" t="s">
        <v>35</v>
      </c>
      <c r="E9" s="46"/>
      <c r="F9" s="46"/>
      <c r="G9" s="49"/>
      <c r="H9" s="49"/>
      <c r="I9" s="49"/>
      <c r="J9" s="49"/>
      <c r="K9" s="49"/>
      <c r="L9" s="49"/>
      <c r="M9" s="49"/>
      <c r="N9" s="49"/>
      <c r="O9" s="49"/>
      <c r="P9" s="50"/>
      <c r="Q9" s="12">
        <f t="shared" si="0"/>
        <v>0</v>
      </c>
      <c r="R9" s="98"/>
      <c r="S9" s="42">
        <f t="shared" si="1"/>
        <v>38500</v>
      </c>
      <c r="T9" s="21">
        <v>1920</v>
      </c>
      <c r="U9" s="36">
        <f t="shared" si="2"/>
        <v>36580</v>
      </c>
      <c r="W9" s="78"/>
      <c r="X9" s="78"/>
      <c r="Y9" s="78"/>
      <c r="Z9" s="78"/>
      <c r="AA9" s="78"/>
      <c r="AB9" s="78"/>
      <c r="AC9" s="78"/>
      <c r="AD9" s="61" t="s">
        <v>90</v>
      </c>
      <c r="AE9" s="55" t="s">
        <v>51</v>
      </c>
    </row>
    <row r="10" spans="1:31" x14ac:dyDescent="0.25">
      <c r="A10" s="17" t="s">
        <v>25</v>
      </c>
      <c r="B10" s="95">
        <v>96336</v>
      </c>
      <c r="C10" s="95">
        <v>100962</v>
      </c>
      <c r="D10" s="51" t="s">
        <v>25</v>
      </c>
      <c r="E10" s="51"/>
      <c r="F10" s="51"/>
      <c r="G10" s="44"/>
      <c r="H10" s="44"/>
      <c r="I10" s="44"/>
      <c r="J10" s="44"/>
      <c r="K10" s="44"/>
      <c r="L10" s="44"/>
      <c r="M10" s="44"/>
      <c r="N10" s="44"/>
      <c r="O10" s="44"/>
      <c r="P10" s="45"/>
      <c r="Q10" s="12">
        <f t="shared" si="0"/>
        <v>0</v>
      </c>
      <c r="R10" s="98"/>
      <c r="S10" s="42">
        <f>C10+Q10-R10+C11+Q11-R11</f>
        <v>168282</v>
      </c>
      <c r="T10" s="21">
        <v>117300</v>
      </c>
      <c r="U10" s="36">
        <f t="shared" si="2"/>
        <v>50982</v>
      </c>
      <c r="W10" s="78"/>
      <c r="X10" s="78"/>
      <c r="Y10" s="78"/>
      <c r="Z10" s="78"/>
      <c r="AA10" s="78"/>
      <c r="AB10" s="78"/>
      <c r="AC10" s="78"/>
      <c r="AD10" s="61" t="s">
        <v>89</v>
      </c>
      <c r="AE10" s="60" t="s">
        <v>51</v>
      </c>
    </row>
    <row r="11" spans="1:31" x14ac:dyDescent="0.25">
      <c r="A11" s="17" t="s">
        <v>74</v>
      </c>
      <c r="B11" s="95">
        <f>129*510</f>
        <v>65790</v>
      </c>
      <c r="C11" s="95">
        <f>132*510</f>
        <v>67320</v>
      </c>
      <c r="D11" s="37"/>
      <c r="E11" s="37"/>
      <c r="F11" s="37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12">
        <f t="shared" si="0"/>
        <v>0</v>
      </c>
      <c r="R11" s="98"/>
      <c r="S11" s="42"/>
      <c r="T11" s="21"/>
      <c r="U11" s="16"/>
      <c r="W11" s="78"/>
      <c r="X11" s="78"/>
      <c r="Y11" s="78"/>
      <c r="Z11" s="78"/>
      <c r="AA11" s="78"/>
      <c r="AB11" s="78"/>
      <c r="AC11" s="78"/>
      <c r="AD11" s="61"/>
      <c r="AE11" s="54"/>
    </row>
    <row r="12" spans="1:31" x14ac:dyDescent="0.25">
      <c r="A12" s="17" t="s">
        <v>31</v>
      </c>
      <c r="B12" s="95">
        <v>50848</v>
      </c>
      <c r="C12" s="95">
        <f>50416+7480</f>
        <v>57896</v>
      </c>
      <c r="D12" s="46" t="s">
        <v>31</v>
      </c>
      <c r="E12" s="46"/>
      <c r="F12" s="46"/>
      <c r="G12" s="49"/>
      <c r="H12" s="49"/>
      <c r="I12" s="49"/>
      <c r="J12" s="49"/>
      <c r="K12" s="49"/>
      <c r="L12" s="49"/>
      <c r="M12" s="49"/>
      <c r="N12" s="49"/>
      <c r="O12" s="49"/>
      <c r="P12" s="50"/>
      <c r="Q12" s="12">
        <f t="shared" si="0"/>
        <v>0</v>
      </c>
      <c r="R12" s="98"/>
      <c r="S12" s="42">
        <f>C12+Q12-R12</f>
        <v>57896</v>
      </c>
      <c r="T12" s="21">
        <v>5800</v>
      </c>
      <c r="U12" s="36">
        <f t="shared" si="2"/>
        <v>52096</v>
      </c>
      <c r="W12" s="78"/>
      <c r="X12" s="78"/>
      <c r="Y12" s="78"/>
      <c r="Z12" s="78"/>
      <c r="AA12" s="78"/>
      <c r="AB12" s="78"/>
      <c r="AC12" s="78"/>
      <c r="AD12" s="61" t="s">
        <v>91</v>
      </c>
      <c r="AE12" s="59" t="s">
        <v>78</v>
      </c>
    </row>
    <row r="13" spans="1:31" x14ac:dyDescent="0.25">
      <c r="A13" s="17" t="s">
        <v>23</v>
      </c>
      <c r="B13" s="95">
        <v>327924</v>
      </c>
      <c r="C13" s="95">
        <v>337491</v>
      </c>
      <c r="D13" s="46" t="s">
        <v>23</v>
      </c>
      <c r="E13" s="46"/>
      <c r="F13" s="46"/>
      <c r="G13" s="49"/>
      <c r="H13" s="49"/>
      <c r="I13" s="49"/>
      <c r="J13" s="49"/>
      <c r="K13" s="49"/>
      <c r="L13" s="49"/>
      <c r="M13" s="49"/>
      <c r="N13" s="49"/>
      <c r="O13" s="49"/>
      <c r="P13" s="50"/>
      <c r="Q13" s="12">
        <f t="shared" si="0"/>
        <v>0</v>
      </c>
      <c r="R13" s="98"/>
      <c r="S13" s="42">
        <f>C13+Q13-R13</f>
        <v>337491</v>
      </c>
      <c r="T13" s="21">
        <v>424300</v>
      </c>
      <c r="U13" s="16">
        <f t="shared" si="2"/>
        <v>-86809</v>
      </c>
      <c r="W13" s="80"/>
      <c r="X13" s="80"/>
      <c r="Y13" s="80"/>
      <c r="Z13" s="80"/>
      <c r="AA13" s="80" t="s">
        <v>242</v>
      </c>
      <c r="AB13" s="78"/>
      <c r="AC13" s="78"/>
      <c r="AD13" s="61"/>
      <c r="AE13" s="56" t="s">
        <v>79</v>
      </c>
    </row>
    <row r="14" spans="1:31" ht="15.75" thickBot="1" x14ac:dyDescent="0.3">
      <c r="A14" s="17" t="s">
        <v>21</v>
      </c>
      <c r="B14" s="95">
        <v>1908</v>
      </c>
      <c r="C14" s="95">
        <v>1900</v>
      </c>
      <c r="D14" s="46" t="s">
        <v>21</v>
      </c>
      <c r="E14" s="46"/>
      <c r="F14" s="46"/>
      <c r="G14" s="49"/>
      <c r="H14" s="49"/>
      <c r="I14" s="49"/>
      <c r="J14" s="49"/>
      <c r="K14" s="49"/>
      <c r="L14" s="49"/>
      <c r="M14" s="49"/>
      <c r="N14" s="49"/>
      <c r="O14" s="49"/>
      <c r="P14" s="50"/>
      <c r="Q14" s="12">
        <f t="shared" si="0"/>
        <v>0</v>
      </c>
      <c r="R14" s="42"/>
      <c r="S14" s="42">
        <f>C14+Q14-R14</f>
        <v>1900</v>
      </c>
      <c r="T14" s="21">
        <v>2430</v>
      </c>
      <c r="U14" s="16">
        <f t="shared" si="2"/>
        <v>-530</v>
      </c>
      <c r="W14" s="78"/>
      <c r="X14" s="78"/>
      <c r="Y14" s="78"/>
      <c r="Z14" s="78"/>
      <c r="AA14" s="78"/>
      <c r="AB14" s="78"/>
      <c r="AC14" s="78"/>
      <c r="AD14" s="61"/>
      <c r="AE14" s="54"/>
    </row>
    <row r="15" spans="1:31" s="14" customFormat="1" ht="15.75" thickBot="1" x14ac:dyDescent="0.3">
      <c r="A15" s="17" t="s">
        <v>38</v>
      </c>
      <c r="B15" s="18">
        <f>SUM(B3:B14)</f>
        <v>1079966</v>
      </c>
      <c r="C15" s="18">
        <f>SUM(C3:C14)</f>
        <v>1095701</v>
      </c>
      <c r="D15" s="43"/>
      <c r="E15" s="52">
        <f t="shared" ref="E15:Q15" si="3">SUM(E3:E14)</f>
        <v>0</v>
      </c>
      <c r="F15" s="52">
        <f t="shared" si="3"/>
        <v>0</v>
      </c>
      <c r="G15" s="52">
        <f t="shared" si="3"/>
        <v>0</v>
      </c>
      <c r="H15" s="52">
        <f t="shared" si="3"/>
        <v>0</v>
      </c>
      <c r="I15" s="52">
        <f t="shared" si="3"/>
        <v>0</v>
      </c>
      <c r="J15" s="52">
        <f t="shared" si="3"/>
        <v>0</v>
      </c>
      <c r="K15" s="52">
        <f t="shared" si="3"/>
        <v>0</v>
      </c>
      <c r="L15" s="52">
        <f t="shared" si="3"/>
        <v>0</v>
      </c>
      <c r="M15" s="52">
        <f t="shared" si="3"/>
        <v>0</v>
      </c>
      <c r="N15" s="52">
        <f t="shared" si="3"/>
        <v>0</v>
      </c>
      <c r="O15" s="52">
        <f t="shared" si="3"/>
        <v>0</v>
      </c>
      <c r="P15" s="52">
        <f t="shared" si="3"/>
        <v>0</v>
      </c>
      <c r="Q15" s="53">
        <f t="shared" si="3"/>
        <v>0</v>
      </c>
      <c r="R15" s="18">
        <v>161090</v>
      </c>
      <c r="S15" s="24">
        <f>C15-R15</f>
        <v>934611</v>
      </c>
      <c r="T15" s="22">
        <f>SUM(T3:T14)</f>
        <v>943050</v>
      </c>
      <c r="U15" s="19">
        <f>S15-T15</f>
        <v>-8439</v>
      </c>
      <c r="W15" s="91"/>
      <c r="X15" s="91"/>
      <c r="Y15" s="91"/>
      <c r="Z15" s="91"/>
      <c r="AA15" s="91"/>
      <c r="AB15" s="96"/>
      <c r="AC15" s="91"/>
      <c r="AD15" s="91"/>
      <c r="AE15" s="59" t="s">
        <v>81</v>
      </c>
    </row>
    <row r="16" spans="1:31" s="90" customFormat="1" ht="36.75" x14ac:dyDescent="0.25">
      <c r="A16" s="88"/>
      <c r="B16" s="89"/>
      <c r="C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53"/>
      <c r="R16" s="89"/>
      <c r="S16" s="86"/>
      <c r="T16" s="36"/>
      <c r="U16" s="84"/>
      <c r="W16" s="65"/>
      <c r="X16" s="65" t="s">
        <v>358</v>
      </c>
      <c r="Y16" s="65"/>
      <c r="Z16" s="65" t="s">
        <v>289</v>
      </c>
      <c r="AA16" s="65" t="s">
        <v>85</v>
      </c>
      <c r="AB16" s="65" t="s">
        <v>85</v>
      </c>
      <c r="AC16" s="65" t="s">
        <v>85</v>
      </c>
      <c r="AD16" s="65" t="s">
        <v>85</v>
      </c>
      <c r="AE16" s="92"/>
    </row>
    <row r="17" spans="1:35" x14ac:dyDescent="0.25">
      <c r="A17" s="73"/>
      <c r="B17" s="73"/>
      <c r="C17" s="73"/>
      <c r="D17" s="74"/>
      <c r="E17" s="74"/>
      <c r="F17" s="74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3"/>
      <c r="R17" s="73"/>
      <c r="S17" s="71"/>
      <c r="T17" s="71"/>
      <c r="U17" s="73"/>
      <c r="V17" s="73"/>
      <c r="W17" s="79"/>
      <c r="X17" s="79"/>
      <c r="Y17" s="79"/>
      <c r="Z17" s="79"/>
      <c r="AA17" s="79"/>
      <c r="AB17" s="79"/>
      <c r="AC17" s="79"/>
      <c r="AD17" s="76"/>
      <c r="AE17" s="77"/>
      <c r="AF17" s="73"/>
      <c r="AG17" s="73"/>
      <c r="AH17" s="73"/>
      <c r="AI17" s="73"/>
    </row>
    <row r="18" spans="1:35" x14ac:dyDescent="0.25">
      <c r="W18" s="78"/>
      <c r="X18" s="78"/>
      <c r="Y18" s="78"/>
      <c r="Z18" s="78"/>
      <c r="AA18" s="78"/>
      <c r="AB18" s="78"/>
      <c r="AC18" s="78"/>
      <c r="AD18" s="58"/>
      <c r="AE18" s="57"/>
    </row>
    <row r="19" spans="1:35" ht="60" x14ac:dyDescent="0.25">
      <c r="A19" s="72" t="s">
        <v>92</v>
      </c>
      <c r="B19" s="25" t="s">
        <v>93</v>
      </c>
      <c r="C19" s="25" t="s">
        <v>94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39" t="s">
        <v>114</v>
      </c>
      <c r="R19" s="28" t="s">
        <v>356</v>
      </c>
      <c r="S19" s="23" t="s">
        <v>124</v>
      </c>
      <c r="T19" s="26" t="s">
        <v>95</v>
      </c>
      <c r="U19" s="25" t="s">
        <v>113</v>
      </c>
      <c r="W19" s="61"/>
      <c r="X19" s="61"/>
      <c r="Y19" s="61"/>
      <c r="Z19" s="61"/>
      <c r="AA19" s="61"/>
      <c r="AB19" s="61"/>
      <c r="AC19" s="61" t="s">
        <v>116</v>
      </c>
      <c r="AD19" s="61"/>
      <c r="AE19" s="57"/>
    </row>
    <row r="20" spans="1:35" x14ac:dyDescent="0.25">
      <c r="D20" s="20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27"/>
      <c r="R20" s="98"/>
      <c r="S20" s="14"/>
      <c r="T20" s="20"/>
      <c r="U20" s="83"/>
      <c r="W20" s="78"/>
      <c r="X20" s="78"/>
      <c r="Y20" s="78"/>
      <c r="Z20" s="78"/>
      <c r="AA20" s="78"/>
      <c r="AB20" s="78"/>
      <c r="AC20" s="78"/>
      <c r="AD20" s="61"/>
      <c r="AE20" s="57"/>
    </row>
    <row r="21" spans="1:35" ht="51.75" customHeight="1" x14ac:dyDescent="0.25">
      <c r="A21" s="17" t="s">
        <v>45</v>
      </c>
      <c r="B21" s="34">
        <v>0</v>
      </c>
      <c r="C21" s="95">
        <v>115500</v>
      </c>
      <c r="D21" s="102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4">
        <v>55000</v>
      </c>
      <c r="R21" s="105"/>
      <c r="S21" s="106">
        <f t="shared" ref="S21:S32" si="4">Q21+C21</f>
        <v>170500</v>
      </c>
      <c r="T21" s="103">
        <v>234000</v>
      </c>
      <c r="U21" s="36">
        <f t="shared" ref="U21:U27" si="5">S21-T21</f>
        <v>-63500</v>
      </c>
      <c r="W21" s="97" t="s">
        <v>434</v>
      </c>
      <c r="X21" s="97" t="s">
        <v>297</v>
      </c>
      <c r="Y21" s="97" t="s">
        <v>297</v>
      </c>
      <c r="Z21" s="97" t="s">
        <v>292</v>
      </c>
      <c r="AA21" s="80" t="s">
        <v>123</v>
      </c>
      <c r="AB21" s="80" t="s">
        <v>123</v>
      </c>
      <c r="AC21" s="80" t="s">
        <v>123</v>
      </c>
      <c r="AD21" s="62"/>
      <c r="AE21" s="57"/>
    </row>
    <row r="22" spans="1:35" x14ac:dyDescent="0.25">
      <c r="A22" s="17" t="s">
        <v>33</v>
      </c>
      <c r="B22" s="34">
        <v>0</v>
      </c>
      <c r="C22" s="95">
        <v>86400</v>
      </c>
      <c r="D22" s="102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4">
        <v>32400</v>
      </c>
      <c r="R22" s="107"/>
      <c r="S22" s="106">
        <f t="shared" si="4"/>
        <v>118800</v>
      </c>
      <c r="T22" s="103">
        <v>135200</v>
      </c>
      <c r="U22" s="36">
        <f t="shared" si="5"/>
        <v>-16400</v>
      </c>
      <c r="W22" s="99"/>
      <c r="X22" s="99"/>
      <c r="Y22" s="99"/>
      <c r="Z22" s="99"/>
      <c r="AA22" s="85" t="s">
        <v>245</v>
      </c>
      <c r="AB22" s="85" t="s">
        <v>228</v>
      </c>
      <c r="AC22" s="78"/>
      <c r="AD22" s="61"/>
      <c r="AE22" s="57"/>
    </row>
    <row r="23" spans="1:35" x14ac:dyDescent="0.25">
      <c r="A23" s="17" t="s">
        <v>19</v>
      </c>
      <c r="B23" s="34">
        <v>0</v>
      </c>
      <c r="C23" s="95">
        <v>11000</v>
      </c>
      <c r="D23" s="102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4">
        <v>0</v>
      </c>
      <c r="R23" s="107"/>
      <c r="S23" s="106">
        <f t="shared" si="4"/>
        <v>11000</v>
      </c>
      <c r="T23" s="103">
        <v>13860</v>
      </c>
      <c r="U23" s="36">
        <f t="shared" si="5"/>
        <v>-2860</v>
      </c>
      <c r="W23" s="85"/>
      <c r="X23" s="85"/>
      <c r="Y23" s="85"/>
      <c r="Z23" s="85"/>
      <c r="AA23" s="85" t="s">
        <v>246</v>
      </c>
      <c r="AB23" s="85" t="s">
        <v>229</v>
      </c>
      <c r="AC23" s="80" t="s">
        <v>125</v>
      </c>
      <c r="AD23" s="61"/>
      <c r="AE23" s="57"/>
    </row>
    <row r="24" spans="1:35" x14ac:dyDescent="0.25">
      <c r="A24" s="17" t="s">
        <v>359</v>
      </c>
      <c r="B24" s="34">
        <v>0</v>
      </c>
      <c r="C24" s="95">
        <v>0</v>
      </c>
      <c r="D24" s="102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4">
        <v>1250</v>
      </c>
      <c r="R24" s="107"/>
      <c r="S24" s="106">
        <f t="shared" si="4"/>
        <v>1250</v>
      </c>
      <c r="T24" s="103">
        <v>0</v>
      </c>
      <c r="U24" s="36">
        <f t="shared" si="5"/>
        <v>1250</v>
      </c>
      <c r="W24" s="99"/>
      <c r="X24" s="99" t="s">
        <v>360</v>
      </c>
      <c r="Y24" s="85"/>
      <c r="Z24" s="85"/>
      <c r="AA24" s="85"/>
      <c r="AB24" s="85"/>
      <c r="AC24" s="80"/>
      <c r="AD24" s="61"/>
      <c r="AE24" s="57"/>
    </row>
    <row r="25" spans="1:35" x14ac:dyDescent="0.25">
      <c r="A25" s="17" t="s">
        <v>44</v>
      </c>
      <c r="B25" s="34">
        <v>0</v>
      </c>
      <c r="C25" s="95">
        <v>24750</v>
      </c>
      <c r="D25" s="102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4">
        <v>0</v>
      </c>
      <c r="R25" s="107"/>
      <c r="S25" s="106">
        <f t="shared" si="4"/>
        <v>24750</v>
      </c>
      <c r="T25" s="103">
        <v>18000</v>
      </c>
      <c r="U25" s="36">
        <f t="shared" si="5"/>
        <v>6750</v>
      </c>
      <c r="W25" s="80"/>
      <c r="X25" s="78"/>
      <c r="Y25" s="78"/>
      <c r="Z25" s="78"/>
      <c r="AA25" s="78"/>
      <c r="AB25" s="78"/>
      <c r="AC25" s="78"/>
      <c r="AD25" s="61"/>
      <c r="AE25" s="57"/>
    </row>
    <row r="26" spans="1:35" x14ac:dyDescent="0.25">
      <c r="A26" s="17" t="s">
        <v>28</v>
      </c>
      <c r="B26" s="34">
        <v>0</v>
      </c>
      <c r="C26" s="95">
        <v>52250</v>
      </c>
      <c r="D26" s="102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4">
        <v>13750</v>
      </c>
      <c r="R26" s="107"/>
      <c r="S26" s="106">
        <f t="shared" si="4"/>
        <v>66000</v>
      </c>
      <c r="T26" s="103">
        <v>74600</v>
      </c>
      <c r="U26" s="36">
        <f t="shared" si="5"/>
        <v>-8600</v>
      </c>
      <c r="W26" s="80"/>
      <c r="X26" s="80"/>
      <c r="Y26" s="80"/>
      <c r="Z26" s="80"/>
      <c r="AA26" s="80" t="s">
        <v>243</v>
      </c>
      <c r="AB26" s="80" t="s">
        <v>230</v>
      </c>
      <c r="AC26" s="80" t="s">
        <v>126</v>
      </c>
      <c r="AD26" s="61"/>
      <c r="AE26" s="57"/>
    </row>
    <row r="27" spans="1:35" x14ac:dyDescent="0.25">
      <c r="A27" s="17" t="s">
        <v>35</v>
      </c>
      <c r="B27" s="34">
        <v>0</v>
      </c>
      <c r="C27" s="95">
        <v>33000</v>
      </c>
      <c r="D27" s="10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4">
        <v>0</v>
      </c>
      <c r="R27" s="107"/>
      <c r="S27" s="106">
        <f t="shared" si="4"/>
        <v>33000</v>
      </c>
      <c r="T27" s="103">
        <v>39600</v>
      </c>
      <c r="U27" s="36">
        <f t="shared" si="5"/>
        <v>-6600</v>
      </c>
      <c r="W27" s="80"/>
      <c r="X27" s="80"/>
      <c r="Y27" s="80"/>
      <c r="Z27" s="80"/>
      <c r="AA27" s="80"/>
      <c r="AB27" s="78"/>
      <c r="AC27" s="78"/>
      <c r="AD27" s="61"/>
      <c r="AE27" s="57"/>
    </row>
    <row r="28" spans="1:35" ht="34.5" x14ac:dyDescent="0.25">
      <c r="A28" s="17" t="s">
        <v>25</v>
      </c>
      <c r="B28" s="34">
        <v>0</v>
      </c>
      <c r="C28" s="95">
        <v>209000</v>
      </c>
      <c r="D28" s="102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4">
        <v>71500</v>
      </c>
      <c r="R28" s="107"/>
      <c r="S28" s="106">
        <f t="shared" si="4"/>
        <v>280500</v>
      </c>
      <c r="T28" s="103">
        <v>354500</v>
      </c>
      <c r="U28" s="36">
        <f>S28-T28+S29</f>
        <v>-25166</v>
      </c>
      <c r="W28" s="97"/>
      <c r="X28" s="97"/>
      <c r="Y28" s="97"/>
      <c r="Z28" s="97"/>
      <c r="AA28" s="97" t="s">
        <v>244</v>
      </c>
      <c r="AB28" s="80" t="s">
        <v>232</v>
      </c>
      <c r="AC28" s="81" t="s">
        <v>127</v>
      </c>
      <c r="AD28" s="61"/>
      <c r="AE28" s="57"/>
    </row>
    <row r="29" spans="1:35" x14ac:dyDescent="0.25">
      <c r="A29" s="17" t="s">
        <v>74</v>
      </c>
      <c r="B29" s="34">
        <v>0</v>
      </c>
      <c r="C29" s="95">
        <v>48834</v>
      </c>
      <c r="D29" s="102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4">
        <v>0</v>
      </c>
      <c r="R29" s="107"/>
      <c r="S29" s="106">
        <f t="shared" si="4"/>
        <v>48834</v>
      </c>
      <c r="T29" s="103"/>
      <c r="U29" s="36"/>
      <c r="W29" s="85" t="s">
        <v>435</v>
      </c>
      <c r="X29" s="80"/>
      <c r="Y29" s="80"/>
      <c r="Z29" s="80"/>
      <c r="AA29" s="80"/>
      <c r="AB29" s="80" t="s">
        <v>231</v>
      </c>
      <c r="AC29" s="80"/>
      <c r="AD29" s="61"/>
      <c r="AE29" s="57"/>
    </row>
    <row r="30" spans="1:35" ht="23.25" x14ac:dyDescent="0.25">
      <c r="A30" s="17" t="s">
        <v>31</v>
      </c>
      <c r="B30" s="34">
        <v>0</v>
      </c>
      <c r="C30" s="95">
        <v>67320</v>
      </c>
      <c r="D30" s="102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4">
        <v>14960</v>
      </c>
      <c r="R30" s="107">
        <v>-7480</v>
      </c>
      <c r="S30" s="106">
        <f>Q30+C30+R30</f>
        <v>74800</v>
      </c>
      <c r="T30" s="103">
        <v>13000</v>
      </c>
      <c r="U30" s="36">
        <f>S30-T30</f>
        <v>61800</v>
      </c>
      <c r="W30" s="97" t="s">
        <v>434</v>
      </c>
      <c r="X30" s="80" t="s">
        <v>298</v>
      </c>
      <c r="Y30" s="80" t="s">
        <v>298</v>
      </c>
      <c r="Z30" s="80" t="s">
        <v>122</v>
      </c>
      <c r="AA30" s="80" t="s">
        <v>122</v>
      </c>
      <c r="AB30" s="80" t="s">
        <v>122</v>
      </c>
      <c r="AC30" s="80" t="s">
        <v>122</v>
      </c>
      <c r="AD30" s="61"/>
      <c r="AE30" s="57"/>
    </row>
    <row r="31" spans="1:35" x14ac:dyDescent="0.25">
      <c r="A31" s="17" t="s">
        <v>355</v>
      </c>
      <c r="B31" s="34">
        <v>0</v>
      </c>
      <c r="C31" s="95">
        <f>121000+33000</f>
        <v>154000</v>
      </c>
      <c r="D31" s="102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4">
        <f>38500+16500</f>
        <v>55000</v>
      </c>
      <c r="R31" s="107"/>
      <c r="S31" s="106">
        <f t="shared" si="4"/>
        <v>209000</v>
      </c>
      <c r="T31" s="103">
        <v>156200</v>
      </c>
      <c r="U31" s="36">
        <f>S31-T31</f>
        <v>52800</v>
      </c>
      <c r="W31" s="80"/>
      <c r="X31" s="80"/>
      <c r="Y31" s="80"/>
      <c r="Z31" s="80"/>
      <c r="AA31" s="80" t="s">
        <v>240</v>
      </c>
      <c r="AB31" s="80" t="s">
        <v>232</v>
      </c>
      <c r="AC31" s="80" t="s">
        <v>125</v>
      </c>
      <c r="AD31" s="61"/>
      <c r="AE31" s="57"/>
    </row>
    <row r="32" spans="1:35" ht="15.75" thickBot="1" x14ac:dyDescent="0.3">
      <c r="A32" s="17" t="s">
        <v>21</v>
      </c>
      <c r="B32" s="34">
        <v>0</v>
      </c>
      <c r="C32" s="95">
        <v>1250</v>
      </c>
      <c r="D32" s="108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4">
        <v>0</v>
      </c>
      <c r="R32" s="107"/>
      <c r="S32" s="106">
        <f t="shared" si="4"/>
        <v>1250</v>
      </c>
      <c r="T32" s="103">
        <v>1500</v>
      </c>
      <c r="U32" s="36">
        <f>S32-T32</f>
        <v>-250</v>
      </c>
      <c r="W32" s="78"/>
      <c r="X32" s="78"/>
      <c r="Y32" s="78"/>
      <c r="Z32" s="78"/>
      <c r="AA32" s="78"/>
      <c r="AB32" s="78"/>
      <c r="AC32" s="78"/>
      <c r="AD32" s="61"/>
      <c r="AE32" s="57"/>
    </row>
    <row r="33" spans="1:32" ht="71.25" customHeight="1" thickBot="1" x14ac:dyDescent="0.3">
      <c r="A33" s="17" t="s">
        <v>38</v>
      </c>
      <c r="B33" s="18">
        <f>SUM(B21:B32)</f>
        <v>0</v>
      </c>
      <c r="C33" s="18">
        <f>SUM(C21:C32)</f>
        <v>803304</v>
      </c>
      <c r="Q33" s="12">
        <f>SUM(Q21:Q32)</f>
        <v>243860</v>
      </c>
      <c r="R33" s="14"/>
      <c r="S33" s="24">
        <f>SUM(S21:S32)</f>
        <v>1039684</v>
      </c>
      <c r="T33" s="22">
        <f>SUM(T21:T32)</f>
        <v>1040460</v>
      </c>
      <c r="U33" s="84">
        <f>S33-T33</f>
        <v>-776</v>
      </c>
      <c r="V33" s="14"/>
      <c r="W33" s="82" t="s">
        <v>433</v>
      </c>
      <c r="X33" s="82" t="s">
        <v>357</v>
      </c>
      <c r="Y33" s="82"/>
      <c r="Z33" s="82" t="s">
        <v>291</v>
      </c>
      <c r="AA33" s="82" t="s">
        <v>241</v>
      </c>
      <c r="AB33" s="82" t="s">
        <v>233</v>
      </c>
      <c r="AC33" s="82" t="s">
        <v>128</v>
      </c>
      <c r="AD33" s="64"/>
      <c r="AE33" s="57"/>
    </row>
    <row r="34" spans="1:32" x14ac:dyDescent="0.25">
      <c r="R34" s="66"/>
      <c r="U34" s="66"/>
      <c r="V34" s="66"/>
      <c r="W34" s="66"/>
      <c r="X34" s="66"/>
      <c r="Y34" s="66"/>
      <c r="Z34" s="66"/>
      <c r="AA34" s="66"/>
      <c r="AB34" s="66"/>
      <c r="AC34" s="66"/>
      <c r="AD34" s="67"/>
      <c r="AE34" s="57"/>
    </row>
    <row r="35" spans="1:32" x14ac:dyDescent="0.25">
      <c r="R35" s="66"/>
      <c r="S35" s="86" t="s">
        <v>431</v>
      </c>
      <c r="T35" s="36">
        <v>0</v>
      </c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9"/>
      <c r="AF35" s="57"/>
    </row>
    <row r="36" spans="1:32" ht="15.75" thickBot="1" x14ac:dyDescent="0.3">
      <c r="R36" s="66"/>
      <c r="S36" s="86"/>
      <c r="T36" s="3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9"/>
      <c r="AF36" s="57"/>
    </row>
    <row r="37" spans="1:32" ht="15.75" thickBot="1" x14ac:dyDescent="0.3">
      <c r="S37" s="68"/>
      <c r="T37" s="87">
        <f>T33+T35+T36</f>
        <v>1040460</v>
      </c>
      <c r="U37" s="84">
        <f>S33-T37</f>
        <v>-776</v>
      </c>
    </row>
    <row r="39" spans="1:32" x14ac:dyDescent="0.25">
      <c r="A39" s="15" t="s">
        <v>80</v>
      </c>
    </row>
  </sheetData>
  <pageMargins left="0.25" right="0.25" top="0.75" bottom="0.75" header="0.3" footer="0.3"/>
  <pageSetup paperSize="9" scale="2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33"/>
  <sheetViews>
    <sheetView workbookViewId="0">
      <selection sqref="A1:XFD2"/>
    </sheetView>
  </sheetViews>
  <sheetFormatPr baseColWidth="10" defaultRowHeight="15" x14ac:dyDescent="0.25"/>
  <cols>
    <col min="1" max="1" width="11.42578125" style="110"/>
    <col min="2" max="2" width="12.7109375" style="110" customWidth="1"/>
    <col min="3" max="3" width="18.28515625" style="110" customWidth="1"/>
    <col min="4" max="16384" width="11.42578125" style="110"/>
  </cols>
  <sheetData>
    <row r="1" spans="1:21" x14ac:dyDescent="0.25">
      <c r="A1" s="2" t="s">
        <v>40</v>
      </c>
      <c r="B1" s="111"/>
      <c r="C1" s="100"/>
      <c r="D1" s="2"/>
      <c r="E1" s="2"/>
      <c r="F1" s="2"/>
      <c r="G1" s="2"/>
    </row>
    <row r="2" spans="1:21" x14ac:dyDescent="0.25">
      <c r="A2" s="1" t="s">
        <v>37</v>
      </c>
      <c r="B2" s="101">
        <v>43454</v>
      </c>
      <c r="C2" s="100"/>
      <c r="D2" s="2"/>
      <c r="E2" s="2"/>
      <c r="F2" s="2"/>
      <c r="G2" s="2"/>
    </row>
    <row r="4" spans="1:21" ht="15.75" thickBot="1" x14ac:dyDescent="0.3">
      <c r="C4" s="112"/>
      <c r="D4" s="113"/>
      <c r="E4" s="113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x14ac:dyDescent="0.25">
      <c r="A5" s="14"/>
      <c r="B5" s="14"/>
      <c r="C5" s="112"/>
      <c r="D5" s="120">
        <v>2019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2"/>
      <c r="P5" s="120">
        <v>2020</v>
      </c>
      <c r="Q5" s="121"/>
      <c r="R5" s="121"/>
      <c r="S5" s="122"/>
      <c r="T5" s="112"/>
      <c r="U5" s="112"/>
    </row>
    <row r="6" spans="1:21" s="14" customFormat="1" x14ac:dyDescent="0.25">
      <c r="C6" s="118" t="s">
        <v>39</v>
      </c>
      <c r="D6" s="123">
        <v>1</v>
      </c>
      <c r="E6" s="116">
        <v>2</v>
      </c>
      <c r="F6" s="116">
        <v>3</v>
      </c>
      <c r="G6" s="116">
        <v>4</v>
      </c>
      <c r="H6" s="116">
        <v>5</v>
      </c>
      <c r="I6" s="116">
        <v>6</v>
      </c>
      <c r="J6" s="116">
        <v>7</v>
      </c>
      <c r="K6" s="116">
        <v>8</v>
      </c>
      <c r="L6" s="116">
        <v>9</v>
      </c>
      <c r="M6" s="116">
        <v>10</v>
      </c>
      <c r="N6" s="116">
        <v>11</v>
      </c>
      <c r="O6" s="124">
        <v>12</v>
      </c>
      <c r="P6" s="123">
        <v>1</v>
      </c>
      <c r="Q6" s="116">
        <v>2</v>
      </c>
      <c r="R6" s="116">
        <v>3</v>
      </c>
      <c r="S6" s="124">
        <v>4</v>
      </c>
      <c r="T6" s="40"/>
      <c r="U6" s="40"/>
    </row>
    <row r="7" spans="1:21" x14ac:dyDescent="0.25">
      <c r="A7" s="14"/>
      <c r="B7" s="117" t="s">
        <v>237</v>
      </c>
      <c r="C7" s="119" t="s">
        <v>293</v>
      </c>
      <c r="D7" s="125">
        <v>27500</v>
      </c>
      <c r="E7" s="115">
        <v>16500</v>
      </c>
      <c r="F7" s="115">
        <v>5500</v>
      </c>
      <c r="G7" s="115">
        <v>11000</v>
      </c>
      <c r="H7" s="115">
        <v>16500</v>
      </c>
      <c r="I7" s="115">
        <v>11000</v>
      </c>
      <c r="J7" s="115">
        <v>16500</v>
      </c>
      <c r="K7" s="115"/>
      <c r="L7" s="115">
        <v>16500</v>
      </c>
      <c r="M7" s="115">
        <v>16500</v>
      </c>
      <c r="N7" s="115">
        <v>22000</v>
      </c>
      <c r="O7" s="126">
        <v>11000</v>
      </c>
      <c r="P7" s="125"/>
      <c r="Q7" s="115"/>
      <c r="R7" s="115"/>
      <c r="S7" s="126"/>
      <c r="T7" s="114"/>
      <c r="U7" s="114"/>
    </row>
    <row r="8" spans="1:21" x14ac:dyDescent="0.25">
      <c r="A8" s="14"/>
      <c r="B8" s="14"/>
      <c r="C8" s="119" t="s">
        <v>294</v>
      </c>
      <c r="D8" s="125">
        <v>520</v>
      </c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26"/>
      <c r="P8" s="125"/>
      <c r="Q8" s="115"/>
      <c r="R8" s="115"/>
      <c r="S8" s="126"/>
      <c r="T8" s="114"/>
      <c r="U8" s="114"/>
    </row>
    <row r="9" spans="1:21" x14ac:dyDescent="0.25">
      <c r="A9" s="14"/>
      <c r="B9" s="14"/>
      <c r="C9" s="119" t="s">
        <v>33</v>
      </c>
      <c r="D9" s="125">
        <v>10800</v>
      </c>
      <c r="E9" s="115">
        <v>10800</v>
      </c>
      <c r="F9" s="115">
        <v>10800</v>
      </c>
      <c r="G9" s="115">
        <v>10800</v>
      </c>
      <c r="H9" s="115">
        <v>5400</v>
      </c>
      <c r="I9" s="115">
        <v>10800</v>
      </c>
      <c r="J9" s="115">
        <v>10800</v>
      </c>
      <c r="K9" s="115"/>
      <c r="L9" s="115">
        <v>10800</v>
      </c>
      <c r="M9" s="115">
        <v>10800</v>
      </c>
      <c r="N9" s="115">
        <v>16200</v>
      </c>
      <c r="O9" s="126">
        <v>10800</v>
      </c>
      <c r="P9" s="125"/>
      <c r="Q9" s="115"/>
      <c r="R9" s="115"/>
      <c r="S9" s="126"/>
      <c r="T9" s="114"/>
      <c r="U9" s="114"/>
    </row>
    <row r="10" spans="1:21" x14ac:dyDescent="0.25">
      <c r="A10" s="14"/>
      <c r="B10" s="14"/>
      <c r="C10" s="119" t="s">
        <v>139</v>
      </c>
      <c r="D10" s="125">
        <v>5500</v>
      </c>
      <c r="E10" s="115"/>
      <c r="F10" s="115"/>
      <c r="G10" s="115">
        <v>5500</v>
      </c>
      <c r="H10" s="115">
        <v>5500</v>
      </c>
      <c r="I10" s="115"/>
      <c r="J10" s="115">
        <v>11000</v>
      </c>
      <c r="K10" s="115"/>
      <c r="L10" s="115">
        <v>5500</v>
      </c>
      <c r="M10" s="115">
        <v>5500</v>
      </c>
      <c r="N10" s="115"/>
      <c r="O10" s="126">
        <v>11000</v>
      </c>
      <c r="P10" s="125"/>
      <c r="Q10" s="115"/>
      <c r="R10" s="115"/>
      <c r="S10" s="126"/>
      <c r="T10" s="114"/>
      <c r="U10" s="114"/>
    </row>
    <row r="11" spans="1:21" x14ac:dyDescent="0.25">
      <c r="A11" s="14"/>
      <c r="B11" s="14"/>
      <c r="C11" s="119" t="s">
        <v>19</v>
      </c>
      <c r="D11" s="125"/>
      <c r="E11" s="115"/>
      <c r="F11" s="115">
        <v>5500</v>
      </c>
      <c r="G11" s="115"/>
      <c r="H11" s="115"/>
      <c r="I11" s="115">
        <v>2750</v>
      </c>
      <c r="J11" s="115"/>
      <c r="K11" s="115"/>
      <c r="L11" s="115">
        <v>2750</v>
      </c>
      <c r="M11" s="115"/>
      <c r="N11" s="115"/>
      <c r="O11" s="126"/>
      <c r="P11" s="125"/>
      <c r="Q11" s="115"/>
      <c r="R11" s="115"/>
      <c r="S11" s="126"/>
      <c r="T11" s="114"/>
      <c r="U11" s="114"/>
    </row>
    <row r="12" spans="1:21" x14ac:dyDescent="0.25">
      <c r="A12" s="14"/>
      <c r="B12" s="14"/>
      <c r="C12" s="119" t="s">
        <v>359</v>
      </c>
      <c r="D12" s="125"/>
      <c r="E12" s="115"/>
      <c r="F12" s="115"/>
      <c r="G12" s="115"/>
      <c r="H12" s="115"/>
      <c r="I12" s="115"/>
      <c r="J12" s="115"/>
      <c r="K12" s="115"/>
      <c r="L12" s="115">
        <v>1250</v>
      </c>
      <c r="M12" s="115"/>
      <c r="N12" s="115"/>
      <c r="O12" s="126"/>
      <c r="P12" s="125"/>
      <c r="Q12" s="115"/>
      <c r="R12" s="115"/>
      <c r="S12" s="126"/>
      <c r="T12" s="114"/>
      <c r="U12" s="114"/>
    </row>
    <row r="13" spans="1:21" x14ac:dyDescent="0.25">
      <c r="A13" s="14"/>
      <c r="B13" s="14"/>
      <c r="C13" s="119" t="s">
        <v>44</v>
      </c>
      <c r="D13" s="125">
        <v>2750</v>
      </c>
      <c r="E13" s="115">
        <v>2750</v>
      </c>
      <c r="F13" s="115"/>
      <c r="G13" s="115">
        <v>5500</v>
      </c>
      <c r="H13" s="115">
        <v>2750</v>
      </c>
      <c r="I13" s="115">
        <v>2750</v>
      </c>
      <c r="J13" s="115">
        <v>2750</v>
      </c>
      <c r="K13" s="115"/>
      <c r="L13" s="115"/>
      <c r="M13" s="115">
        <v>5500</v>
      </c>
      <c r="N13" s="115"/>
      <c r="O13" s="126"/>
      <c r="P13" s="125"/>
      <c r="Q13" s="115"/>
      <c r="R13" s="115"/>
      <c r="S13" s="126"/>
      <c r="T13" s="114"/>
      <c r="U13" s="114"/>
    </row>
    <row r="14" spans="1:21" x14ac:dyDescent="0.25">
      <c r="A14" s="14"/>
      <c r="B14" s="14"/>
      <c r="C14" s="119" t="s">
        <v>28</v>
      </c>
      <c r="D14" s="125">
        <v>5500</v>
      </c>
      <c r="E14" s="115">
        <v>5500</v>
      </c>
      <c r="F14" s="115">
        <v>5500</v>
      </c>
      <c r="G14" s="115">
        <v>5500</v>
      </c>
      <c r="H14" s="115">
        <v>5500</v>
      </c>
      <c r="I14" s="115">
        <v>5500</v>
      </c>
      <c r="J14" s="115">
        <v>8250</v>
      </c>
      <c r="K14" s="115"/>
      <c r="L14" s="115">
        <v>11000</v>
      </c>
      <c r="M14" s="115">
        <v>2750</v>
      </c>
      <c r="N14" s="115">
        <v>5500</v>
      </c>
      <c r="O14" s="126">
        <v>5500</v>
      </c>
      <c r="P14" s="125"/>
      <c r="Q14" s="115"/>
      <c r="R14" s="115"/>
      <c r="S14" s="126"/>
      <c r="T14" s="114"/>
      <c r="U14" s="114"/>
    </row>
    <row r="15" spans="1:21" x14ac:dyDescent="0.25">
      <c r="A15" s="14"/>
      <c r="B15" s="14"/>
      <c r="C15" s="119" t="s">
        <v>35</v>
      </c>
      <c r="D15" s="125">
        <v>5500</v>
      </c>
      <c r="E15" s="115">
        <v>5500</v>
      </c>
      <c r="F15" s="115"/>
      <c r="G15" s="115"/>
      <c r="H15" s="115"/>
      <c r="I15" s="115">
        <v>5500</v>
      </c>
      <c r="J15" s="115"/>
      <c r="K15" s="115">
        <v>5500</v>
      </c>
      <c r="L15" s="115">
        <v>5500</v>
      </c>
      <c r="M15" s="115"/>
      <c r="N15" s="115">
        <v>5500</v>
      </c>
      <c r="O15" s="126"/>
      <c r="P15" s="125"/>
      <c r="Q15" s="115"/>
      <c r="R15" s="115"/>
      <c r="S15" s="126"/>
      <c r="T15" s="114"/>
      <c r="U15" s="114"/>
    </row>
    <row r="16" spans="1:21" x14ac:dyDescent="0.25">
      <c r="A16" s="14"/>
      <c r="B16" s="14"/>
      <c r="C16" s="119" t="s">
        <v>25</v>
      </c>
      <c r="D16" s="125">
        <v>33000</v>
      </c>
      <c r="E16" s="115">
        <v>33000</v>
      </c>
      <c r="F16" s="115">
        <v>33000</v>
      </c>
      <c r="G16" s="115">
        <v>38500</v>
      </c>
      <c r="H16" s="115">
        <v>16500</v>
      </c>
      <c r="I16" s="115">
        <v>22000</v>
      </c>
      <c r="J16" s="115">
        <v>5500</v>
      </c>
      <c r="K16" s="115">
        <v>5500</v>
      </c>
      <c r="L16" s="115">
        <v>27500</v>
      </c>
      <c r="M16" s="115">
        <v>27500</v>
      </c>
      <c r="N16" s="115">
        <v>16500</v>
      </c>
      <c r="O16" s="126">
        <v>22000</v>
      </c>
      <c r="P16" s="125"/>
      <c r="Q16" s="115"/>
      <c r="R16" s="115"/>
      <c r="S16" s="126"/>
      <c r="T16" s="114"/>
      <c r="U16" s="114"/>
    </row>
    <row r="17" spans="1:21" x14ac:dyDescent="0.25">
      <c r="A17" s="14"/>
      <c r="B17" s="14"/>
      <c r="C17" s="119" t="s">
        <v>221</v>
      </c>
      <c r="D17" s="125">
        <v>5500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26"/>
      <c r="P17" s="125"/>
      <c r="Q17" s="115"/>
      <c r="R17" s="115"/>
      <c r="S17" s="126"/>
      <c r="T17" s="114"/>
      <c r="U17" s="114"/>
    </row>
    <row r="18" spans="1:21" x14ac:dyDescent="0.25">
      <c r="A18" s="14"/>
      <c r="B18" s="14"/>
      <c r="C18" s="119" t="s">
        <v>31</v>
      </c>
      <c r="D18" s="125">
        <v>14960</v>
      </c>
      <c r="E18" s="115">
        <v>7480</v>
      </c>
      <c r="F18" s="115"/>
      <c r="G18" s="115">
        <v>3740</v>
      </c>
      <c r="H18" s="115">
        <v>7480</v>
      </c>
      <c r="I18" s="115">
        <v>11220</v>
      </c>
      <c r="J18" s="115">
        <v>7480</v>
      </c>
      <c r="K18" s="115"/>
      <c r="L18" s="115">
        <v>11220</v>
      </c>
      <c r="M18" s="115">
        <v>7480</v>
      </c>
      <c r="N18" s="115">
        <v>7480</v>
      </c>
      <c r="O18" s="126">
        <v>3740</v>
      </c>
      <c r="P18" s="125"/>
      <c r="Q18" s="115"/>
      <c r="R18" s="115"/>
      <c r="S18" s="126"/>
      <c r="T18" s="114"/>
      <c r="U18" s="114"/>
    </row>
    <row r="19" spans="1:21" x14ac:dyDescent="0.25">
      <c r="A19" s="14"/>
      <c r="B19" s="14"/>
      <c r="C19" s="119" t="s">
        <v>23</v>
      </c>
      <c r="D19" s="125">
        <v>16500</v>
      </c>
      <c r="E19" s="115">
        <v>5500</v>
      </c>
      <c r="F19" s="115">
        <v>11000</v>
      </c>
      <c r="G19" s="115">
        <v>16500</v>
      </c>
      <c r="H19" s="115">
        <v>11000</v>
      </c>
      <c r="I19" s="115">
        <v>11000</v>
      </c>
      <c r="J19" s="115">
        <v>22000</v>
      </c>
      <c r="K19" s="115">
        <v>11000</v>
      </c>
      <c r="L19" s="115">
        <v>16500</v>
      </c>
      <c r="M19" s="115">
        <v>11000</v>
      </c>
      <c r="N19" s="115">
        <v>11000</v>
      </c>
      <c r="O19" s="126">
        <v>16500</v>
      </c>
      <c r="P19" s="125"/>
      <c r="Q19" s="115"/>
      <c r="R19" s="115"/>
      <c r="S19" s="126"/>
      <c r="T19" s="114"/>
      <c r="U19" s="114"/>
    </row>
    <row r="20" spans="1:21" x14ac:dyDescent="0.25">
      <c r="A20" s="14"/>
      <c r="B20" s="14"/>
      <c r="C20" s="119" t="s">
        <v>21</v>
      </c>
      <c r="D20" s="125"/>
      <c r="E20" s="115"/>
      <c r="F20" s="115">
        <v>1250</v>
      </c>
      <c r="G20" s="115"/>
      <c r="H20" s="115"/>
      <c r="I20" s="115"/>
      <c r="J20" s="115"/>
      <c r="K20" s="115"/>
      <c r="L20" s="115"/>
      <c r="M20" s="115"/>
      <c r="N20" s="115"/>
      <c r="O20" s="126"/>
      <c r="P20" s="125"/>
      <c r="Q20" s="115"/>
      <c r="R20" s="115"/>
      <c r="S20" s="126"/>
      <c r="T20" s="114"/>
      <c r="U20" s="114"/>
    </row>
    <row r="21" spans="1:21" x14ac:dyDescent="0.25">
      <c r="A21" s="14"/>
      <c r="B21" s="117" t="s">
        <v>238</v>
      </c>
      <c r="C21" s="119" t="s">
        <v>82</v>
      </c>
      <c r="D21" s="125"/>
      <c r="E21" s="115"/>
      <c r="F21" s="115"/>
      <c r="G21" s="115"/>
      <c r="H21" s="115"/>
      <c r="I21" s="115"/>
      <c r="J21" s="115"/>
      <c r="K21" s="115"/>
      <c r="L21" s="115"/>
      <c r="M21" s="115">
        <v>5500</v>
      </c>
      <c r="N21" s="115"/>
      <c r="O21" s="126"/>
      <c r="P21" s="125">
        <v>5500</v>
      </c>
      <c r="Q21" s="115"/>
      <c r="R21" s="115"/>
      <c r="S21" s="126"/>
      <c r="T21" s="114"/>
      <c r="U21" s="114"/>
    </row>
    <row r="22" spans="1:21" x14ac:dyDescent="0.25">
      <c r="A22" s="14"/>
      <c r="B22" s="14"/>
      <c r="C22" s="119" t="s">
        <v>17</v>
      </c>
      <c r="D22" s="125">
        <v>4248</v>
      </c>
      <c r="E22" s="115">
        <v>2124</v>
      </c>
      <c r="F22" s="115"/>
      <c r="G22" s="115"/>
      <c r="H22" s="115"/>
      <c r="I22" s="115"/>
      <c r="J22" s="115"/>
      <c r="K22" s="115"/>
      <c r="L22" s="115"/>
      <c r="M22" s="115"/>
      <c r="N22" s="115"/>
      <c r="O22" s="126"/>
      <c r="P22" s="125"/>
      <c r="Q22" s="115"/>
      <c r="R22" s="115"/>
      <c r="S22" s="126"/>
      <c r="T22" s="114"/>
      <c r="U22" s="114"/>
    </row>
    <row r="23" spans="1:21" x14ac:dyDescent="0.25">
      <c r="A23" s="14"/>
      <c r="B23" s="14"/>
      <c r="C23" s="119" t="s">
        <v>117</v>
      </c>
      <c r="D23" s="125"/>
      <c r="E23" s="115"/>
      <c r="F23" s="115"/>
      <c r="G23" s="115"/>
      <c r="H23" s="115">
        <v>5500</v>
      </c>
      <c r="I23" s="115">
        <v>10000</v>
      </c>
      <c r="J23" s="115">
        <v>5000</v>
      </c>
      <c r="K23" s="115"/>
      <c r="L23" s="115">
        <v>5500</v>
      </c>
      <c r="M23" s="115">
        <v>5500</v>
      </c>
      <c r="N23" s="115">
        <v>5500</v>
      </c>
      <c r="O23" s="126"/>
      <c r="P23" s="125">
        <v>5500</v>
      </c>
      <c r="Q23" s="115"/>
      <c r="R23" s="115">
        <v>5500</v>
      </c>
      <c r="S23" s="126">
        <v>11000</v>
      </c>
      <c r="T23" s="114"/>
      <c r="U23" s="114"/>
    </row>
    <row r="24" spans="1:21" x14ac:dyDescent="0.25">
      <c r="A24" s="14"/>
      <c r="B24" s="14"/>
      <c r="C24" s="119" t="s">
        <v>118</v>
      </c>
      <c r="D24" s="125"/>
      <c r="E24" s="115"/>
      <c r="F24" s="115">
        <v>2750</v>
      </c>
      <c r="G24" s="115">
        <v>2750</v>
      </c>
      <c r="H24" s="115"/>
      <c r="I24" s="115">
        <v>2750</v>
      </c>
      <c r="J24" s="115"/>
      <c r="K24" s="115"/>
      <c r="L24" s="115">
        <v>2750</v>
      </c>
      <c r="M24" s="115">
        <v>2750</v>
      </c>
      <c r="N24" s="115"/>
      <c r="O24" s="126">
        <v>2750</v>
      </c>
      <c r="P24" s="125"/>
      <c r="Q24" s="115">
        <v>2750</v>
      </c>
      <c r="R24" s="115"/>
      <c r="S24" s="126"/>
      <c r="T24" s="114"/>
      <c r="U24" s="114"/>
    </row>
    <row r="25" spans="1:21" x14ac:dyDescent="0.25">
      <c r="B25" s="112"/>
      <c r="C25" s="119" t="s">
        <v>15</v>
      </c>
      <c r="D25" s="125">
        <v>10360</v>
      </c>
      <c r="E25" s="115">
        <v>2960</v>
      </c>
      <c r="F25" s="115"/>
      <c r="G25" s="115">
        <v>2960</v>
      </c>
      <c r="H25" s="115">
        <v>5920</v>
      </c>
      <c r="I25" s="115">
        <v>2960</v>
      </c>
      <c r="J25" s="115"/>
      <c r="K25" s="115"/>
      <c r="L25" s="115">
        <v>11840</v>
      </c>
      <c r="M25" s="115">
        <v>2960</v>
      </c>
      <c r="N25" s="115">
        <v>5920</v>
      </c>
      <c r="O25" s="126">
        <v>2960</v>
      </c>
      <c r="P25" s="125">
        <v>2960</v>
      </c>
      <c r="Q25" s="115">
        <v>5920</v>
      </c>
      <c r="R25" s="115">
        <v>2960</v>
      </c>
      <c r="S25" s="126">
        <v>11840</v>
      </c>
      <c r="T25" s="114"/>
      <c r="U25" s="114"/>
    </row>
    <row r="26" spans="1:21" x14ac:dyDescent="0.25">
      <c r="B26" s="112"/>
      <c r="C26" s="119" t="s">
        <v>14</v>
      </c>
      <c r="D26" s="125"/>
      <c r="E26" s="115"/>
      <c r="F26" s="115"/>
      <c r="G26" s="115"/>
      <c r="H26" s="115"/>
      <c r="I26" s="115"/>
      <c r="J26" s="115"/>
      <c r="K26" s="115"/>
      <c r="L26" s="115"/>
      <c r="M26" s="115">
        <v>10234</v>
      </c>
      <c r="N26" s="115"/>
      <c r="O26" s="126"/>
      <c r="P26" s="125"/>
      <c r="Q26" s="115"/>
      <c r="R26" s="115"/>
      <c r="S26" s="126"/>
      <c r="T26" s="114"/>
      <c r="U26" s="114"/>
    </row>
    <row r="27" spans="1:21" x14ac:dyDescent="0.25">
      <c r="B27" s="112"/>
      <c r="C27" s="119" t="s">
        <v>12</v>
      </c>
      <c r="D27" s="125"/>
      <c r="E27" s="115"/>
      <c r="F27" s="115"/>
      <c r="G27" s="115"/>
      <c r="H27" s="115"/>
      <c r="I27" s="115"/>
      <c r="J27" s="115"/>
      <c r="K27" s="115"/>
      <c r="L27" s="115"/>
      <c r="M27" s="115">
        <v>2750</v>
      </c>
      <c r="N27" s="115"/>
      <c r="O27" s="126"/>
      <c r="P27" s="125"/>
      <c r="Q27" s="115"/>
      <c r="R27" s="115"/>
      <c r="S27" s="126"/>
      <c r="T27" s="114"/>
      <c r="U27" s="114"/>
    </row>
    <row r="28" spans="1:21" x14ac:dyDescent="0.25">
      <c r="B28" s="112"/>
      <c r="C28" s="119" t="s">
        <v>295</v>
      </c>
      <c r="D28" s="125"/>
      <c r="E28" s="115"/>
      <c r="F28" s="115">
        <v>3647</v>
      </c>
      <c r="G28" s="115"/>
      <c r="H28" s="115"/>
      <c r="I28" s="115">
        <v>3647</v>
      </c>
      <c r="J28" s="115"/>
      <c r="K28" s="115"/>
      <c r="L28" s="115">
        <v>3126</v>
      </c>
      <c r="M28" s="115"/>
      <c r="N28" s="115"/>
      <c r="O28" s="126">
        <v>3126</v>
      </c>
      <c r="P28" s="125"/>
      <c r="Q28" s="115"/>
      <c r="R28" s="115"/>
      <c r="S28" s="126"/>
      <c r="T28" s="114"/>
      <c r="U28" s="114"/>
    </row>
    <row r="29" spans="1:21" x14ac:dyDescent="0.25">
      <c r="B29" s="112"/>
      <c r="C29" s="119" t="s">
        <v>248</v>
      </c>
      <c r="D29" s="125"/>
      <c r="E29" s="115"/>
      <c r="F29" s="115"/>
      <c r="G29" s="115"/>
      <c r="H29" s="115"/>
      <c r="I29" s="115"/>
      <c r="J29" s="115"/>
      <c r="K29" s="115"/>
      <c r="L29" s="115"/>
      <c r="M29" s="115"/>
      <c r="N29" s="115">
        <v>4000</v>
      </c>
      <c r="O29" s="126"/>
      <c r="P29" s="125">
        <v>4000</v>
      </c>
      <c r="Q29" s="115"/>
      <c r="R29" s="115"/>
      <c r="S29" s="126"/>
      <c r="T29" s="114"/>
      <c r="U29" s="114"/>
    </row>
    <row r="30" spans="1:21" x14ac:dyDescent="0.25">
      <c r="B30" s="112"/>
      <c r="C30" s="119" t="s">
        <v>119</v>
      </c>
      <c r="D30" s="125">
        <v>5500</v>
      </c>
      <c r="E30" s="115">
        <v>5500</v>
      </c>
      <c r="F30" s="115"/>
      <c r="G30" s="115"/>
      <c r="H30" s="115">
        <v>5500</v>
      </c>
      <c r="I30" s="115"/>
      <c r="J30" s="115">
        <v>11000</v>
      </c>
      <c r="K30" s="115"/>
      <c r="L30" s="115">
        <v>5500</v>
      </c>
      <c r="M30" s="115"/>
      <c r="N30" s="115"/>
      <c r="O30" s="126"/>
      <c r="P30" s="125"/>
      <c r="Q30" s="115"/>
      <c r="R30" s="115"/>
      <c r="S30" s="126"/>
      <c r="T30" s="114"/>
      <c r="U30" s="114"/>
    </row>
    <row r="31" spans="1:21" x14ac:dyDescent="0.25">
      <c r="B31" s="112"/>
      <c r="C31" s="119" t="s">
        <v>120</v>
      </c>
      <c r="D31" s="125"/>
      <c r="E31" s="115"/>
      <c r="F31" s="115"/>
      <c r="G31" s="115"/>
      <c r="H31" s="115"/>
      <c r="I31" s="115"/>
      <c r="J31" s="115"/>
      <c r="K31" s="115">
        <v>2750</v>
      </c>
      <c r="L31" s="115">
        <v>2750</v>
      </c>
      <c r="M31" s="115"/>
      <c r="N31" s="115"/>
      <c r="O31" s="126"/>
      <c r="P31" s="125"/>
      <c r="Q31" s="115"/>
      <c r="R31" s="115"/>
      <c r="S31" s="126"/>
      <c r="T31" s="114"/>
      <c r="U31" s="114"/>
    </row>
    <row r="32" spans="1:21" x14ac:dyDescent="0.25">
      <c r="B32" s="112"/>
      <c r="C32" s="119" t="s">
        <v>121</v>
      </c>
      <c r="D32" s="125"/>
      <c r="E32" s="115"/>
      <c r="F32" s="115"/>
      <c r="G32" s="115"/>
      <c r="H32" s="115"/>
      <c r="I32" s="115"/>
      <c r="J32" s="115"/>
      <c r="K32" s="115"/>
      <c r="L32" s="115">
        <v>2750</v>
      </c>
      <c r="M32" s="115"/>
      <c r="N32" s="115"/>
      <c r="O32" s="126"/>
      <c r="P32" s="125"/>
      <c r="Q32" s="115">
        <v>2750</v>
      </c>
      <c r="R32" s="115"/>
      <c r="S32" s="126"/>
      <c r="T32" s="114"/>
      <c r="U32" s="114"/>
    </row>
    <row r="33" spans="2:21" ht="15.75" thickBot="1" x14ac:dyDescent="0.3">
      <c r="B33" s="117" t="s">
        <v>38</v>
      </c>
      <c r="C33" s="119"/>
      <c r="D33" s="127">
        <f t="shared" ref="D33:S33" si="0">SUM(D7:D32)</f>
        <v>148138</v>
      </c>
      <c r="E33" s="128">
        <f t="shared" si="0"/>
        <v>97614</v>
      </c>
      <c r="F33" s="128">
        <f t="shared" si="0"/>
        <v>78947</v>
      </c>
      <c r="G33" s="128">
        <f t="shared" si="0"/>
        <v>102750</v>
      </c>
      <c r="H33" s="128">
        <f t="shared" si="0"/>
        <v>87550</v>
      </c>
      <c r="I33" s="128">
        <f t="shared" si="0"/>
        <v>101877</v>
      </c>
      <c r="J33" s="128">
        <f t="shared" si="0"/>
        <v>100280</v>
      </c>
      <c r="K33" s="128">
        <f t="shared" si="0"/>
        <v>24750</v>
      </c>
      <c r="L33" s="128">
        <f t="shared" si="0"/>
        <v>142736</v>
      </c>
      <c r="M33" s="128">
        <f t="shared" si="0"/>
        <v>116724</v>
      </c>
      <c r="N33" s="128">
        <f t="shared" si="0"/>
        <v>99600</v>
      </c>
      <c r="O33" s="129">
        <f t="shared" si="0"/>
        <v>89376</v>
      </c>
      <c r="P33" s="127">
        <f t="shared" si="0"/>
        <v>17960</v>
      </c>
      <c r="Q33" s="128">
        <f t="shared" si="0"/>
        <v>11420</v>
      </c>
      <c r="R33" s="128">
        <f t="shared" si="0"/>
        <v>8460</v>
      </c>
      <c r="S33" s="129">
        <f t="shared" si="0"/>
        <v>22840</v>
      </c>
      <c r="T33" s="114"/>
      <c r="U33" s="114"/>
    </row>
  </sheetData>
  <pageMargins left="0.25" right="0.25" top="0.75" bottom="0.75" header="0.3" footer="0.3"/>
  <pageSetup paperSize="9" scale="6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80"/>
  <sheetViews>
    <sheetView workbookViewId="0">
      <selection activeCell="F20" sqref="F20"/>
    </sheetView>
  </sheetViews>
  <sheetFormatPr baseColWidth="10" defaultRowHeight="15" x14ac:dyDescent="0.25"/>
  <cols>
    <col min="1" max="1" width="11.42578125" style="112"/>
    <col min="2" max="2" width="13.5703125" style="112" customWidth="1"/>
    <col min="3" max="3" width="17.28515625" style="112" bestFit="1" customWidth="1"/>
    <col min="4" max="4" width="10.140625" style="112" bestFit="1" customWidth="1"/>
    <col min="5" max="5" width="17" style="112" bestFit="1" customWidth="1"/>
    <col min="6" max="6" width="32.28515625" style="112" bestFit="1" customWidth="1"/>
    <col min="7" max="7" width="16.28515625" style="112" bestFit="1" customWidth="1"/>
    <col min="8" max="16384" width="11.42578125" style="112"/>
  </cols>
  <sheetData>
    <row r="1" spans="1:12" x14ac:dyDescent="0.25">
      <c r="A1" s="13">
        <v>43454</v>
      </c>
      <c r="B1" s="32" t="s">
        <v>41</v>
      </c>
    </row>
    <row r="4" spans="1:12" ht="38.25" x14ac:dyDescent="0.25">
      <c r="A4" s="3" t="s">
        <v>42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3" t="s">
        <v>6</v>
      </c>
      <c r="I4" s="3" t="s">
        <v>7</v>
      </c>
      <c r="J4" s="5" t="s">
        <v>8</v>
      </c>
      <c r="K4" s="6" t="s">
        <v>9</v>
      </c>
      <c r="L4" s="6" t="s">
        <v>10</v>
      </c>
    </row>
    <row r="5" spans="1:12" x14ac:dyDescent="0.25">
      <c r="A5" s="7" t="s">
        <v>43</v>
      </c>
      <c r="B5" s="7" t="s">
        <v>11</v>
      </c>
      <c r="C5" s="7" t="s">
        <v>343</v>
      </c>
      <c r="D5" s="7">
        <v>1</v>
      </c>
      <c r="E5" s="7" t="s">
        <v>294</v>
      </c>
      <c r="F5" s="7" t="s">
        <v>138</v>
      </c>
      <c r="G5" s="8">
        <v>520</v>
      </c>
      <c r="H5" s="7">
        <v>0</v>
      </c>
      <c r="I5" s="9" t="s">
        <v>399</v>
      </c>
      <c r="J5" s="10">
        <v>43473</v>
      </c>
      <c r="K5" s="10" t="s">
        <v>135</v>
      </c>
      <c r="L5" s="11">
        <v>2019</v>
      </c>
    </row>
    <row r="6" spans="1:12" x14ac:dyDescent="0.25">
      <c r="A6" s="7" t="s">
        <v>43</v>
      </c>
      <c r="B6" s="7" t="s">
        <v>11</v>
      </c>
      <c r="C6" s="7" t="s">
        <v>188</v>
      </c>
      <c r="D6" s="7">
        <v>1</v>
      </c>
      <c r="E6" s="7" t="s">
        <v>15</v>
      </c>
      <c r="F6" s="7" t="s">
        <v>16</v>
      </c>
      <c r="G6" s="7">
        <v>3700</v>
      </c>
      <c r="H6" s="7">
        <v>0</v>
      </c>
      <c r="I6" s="9" t="s">
        <v>251</v>
      </c>
      <c r="J6" s="10">
        <v>43475</v>
      </c>
      <c r="K6" s="10" t="s">
        <v>135</v>
      </c>
      <c r="L6" s="11">
        <v>2019</v>
      </c>
    </row>
    <row r="7" spans="1:12" x14ac:dyDescent="0.25">
      <c r="A7" s="7" t="s">
        <v>43</v>
      </c>
      <c r="B7" s="7" t="s">
        <v>11</v>
      </c>
      <c r="C7" s="7" t="s">
        <v>189</v>
      </c>
      <c r="D7" s="7">
        <v>1</v>
      </c>
      <c r="E7" s="7" t="s">
        <v>15</v>
      </c>
      <c r="F7" s="7" t="s">
        <v>16</v>
      </c>
      <c r="G7" s="7">
        <v>3700</v>
      </c>
      <c r="H7" s="7">
        <v>0</v>
      </c>
      <c r="I7" s="9" t="s">
        <v>252</v>
      </c>
      <c r="J7" s="10">
        <v>43475</v>
      </c>
      <c r="K7" s="10" t="s">
        <v>135</v>
      </c>
      <c r="L7" s="11">
        <v>2019</v>
      </c>
    </row>
    <row r="8" spans="1:12" x14ac:dyDescent="0.25">
      <c r="A8" s="7" t="s">
        <v>43</v>
      </c>
      <c r="B8" s="7" t="s">
        <v>11</v>
      </c>
      <c r="C8" s="7" t="s">
        <v>147</v>
      </c>
      <c r="D8" s="7">
        <v>1</v>
      </c>
      <c r="E8" s="7" t="s">
        <v>35</v>
      </c>
      <c r="F8" s="7" t="s">
        <v>30</v>
      </c>
      <c r="G8" s="7">
        <v>5500</v>
      </c>
      <c r="H8" s="7">
        <v>0</v>
      </c>
      <c r="I8" s="9" t="s">
        <v>301</v>
      </c>
      <c r="J8" s="10">
        <v>43475</v>
      </c>
      <c r="K8" s="10" t="s">
        <v>135</v>
      </c>
      <c r="L8" s="11">
        <v>2019</v>
      </c>
    </row>
    <row r="9" spans="1:12" x14ac:dyDescent="0.25">
      <c r="A9" s="7" t="s">
        <v>43</v>
      </c>
      <c r="B9" s="7" t="s">
        <v>11</v>
      </c>
      <c r="C9" s="7" t="s">
        <v>152</v>
      </c>
      <c r="D9" s="7">
        <v>1</v>
      </c>
      <c r="E9" s="7" t="s">
        <v>25</v>
      </c>
      <c r="F9" s="7" t="s">
        <v>26</v>
      </c>
      <c r="G9" s="7">
        <v>5500</v>
      </c>
      <c r="H9" s="7">
        <v>0</v>
      </c>
      <c r="I9" s="9" t="s">
        <v>306</v>
      </c>
      <c r="J9" s="10">
        <v>43475</v>
      </c>
      <c r="K9" s="10" t="s">
        <v>135</v>
      </c>
      <c r="L9" s="11">
        <v>2019</v>
      </c>
    </row>
    <row r="10" spans="1:12" x14ac:dyDescent="0.25">
      <c r="A10" s="7" t="s">
        <v>43</v>
      </c>
      <c r="B10" s="7" t="s">
        <v>11</v>
      </c>
      <c r="C10" s="7" t="s">
        <v>153</v>
      </c>
      <c r="D10" s="7">
        <v>1</v>
      </c>
      <c r="E10" s="7" t="s">
        <v>25</v>
      </c>
      <c r="F10" s="7" t="s">
        <v>26</v>
      </c>
      <c r="G10" s="7">
        <v>5500</v>
      </c>
      <c r="H10" s="7">
        <v>0</v>
      </c>
      <c r="I10" s="9" t="s">
        <v>307</v>
      </c>
      <c r="J10" s="10">
        <v>43475</v>
      </c>
      <c r="K10" s="10" t="s">
        <v>135</v>
      </c>
      <c r="L10" s="11">
        <v>2019</v>
      </c>
    </row>
    <row r="11" spans="1:12" x14ac:dyDescent="0.25">
      <c r="A11" s="7" t="s">
        <v>43</v>
      </c>
      <c r="B11" s="7" t="s">
        <v>11</v>
      </c>
      <c r="C11" s="7" t="s">
        <v>170</v>
      </c>
      <c r="D11" s="7">
        <v>2</v>
      </c>
      <c r="E11" s="7" t="s">
        <v>293</v>
      </c>
      <c r="F11" s="7" t="s">
        <v>436</v>
      </c>
      <c r="G11" s="7">
        <v>5500</v>
      </c>
      <c r="H11" s="7">
        <v>0</v>
      </c>
      <c r="I11" s="9" t="s">
        <v>321</v>
      </c>
      <c r="J11" s="10">
        <v>43475</v>
      </c>
      <c r="K11" s="10" t="s">
        <v>135</v>
      </c>
      <c r="L11" s="11">
        <v>2019</v>
      </c>
    </row>
    <row r="12" spans="1:12" x14ac:dyDescent="0.25">
      <c r="A12" s="7" t="s">
        <v>43</v>
      </c>
      <c r="B12" s="7" t="s">
        <v>11</v>
      </c>
      <c r="C12" s="7" t="s">
        <v>191</v>
      </c>
      <c r="D12" s="7">
        <v>1</v>
      </c>
      <c r="E12" s="7" t="s">
        <v>221</v>
      </c>
      <c r="F12" s="7" t="s">
        <v>26</v>
      </c>
      <c r="G12" s="7">
        <v>5500</v>
      </c>
      <c r="H12" s="7">
        <v>0</v>
      </c>
      <c r="I12" s="9" t="s">
        <v>234</v>
      </c>
      <c r="J12" s="10">
        <v>43475</v>
      </c>
      <c r="K12" s="10" t="s">
        <v>135</v>
      </c>
      <c r="L12" s="11">
        <v>2019</v>
      </c>
    </row>
    <row r="13" spans="1:12" x14ac:dyDescent="0.25">
      <c r="A13" s="7" t="s">
        <v>43</v>
      </c>
      <c r="B13" s="7" t="s">
        <v>11</v>
      </c>
      <c r="C13" s="7" t="s">
        <v>202</v>
      </c>
      <c r="D13" s="7">
        <v>2</v>
      </c>
      <c r="E13" s="7" t="s">
        <v>293</v>
      </c>
      <c r="F13" s="7" t="s">
        <v>436</v>
      </c>
      <c r="G13" s="7">
        <v>5500</v>
      </c>
      <c r="H13" s="7">
        <v>0</v>
      </c>
      <c r="I13" s="9" t="s">
        <v>386</v>
      </c>
      <c r="J13" s="10">
        <v>43475</v>
      </c>
      <c r="K13" s="10" t="s">
        <v>135</v>
      </c>
      <c r="L13" s="11">
        <v>2019</v>
      </c>
    </row>
    <row r="14" spans="1:12" x14ac:dyDescent="0.25">
      <c r="A14" s="7" t="s">
        <v>43</v>
      </c>
      <c r="B14" s="7" t="s">
        <v>11</v>
      </c>
      <c r="C14" s="7" t="s">
        <v>278</v>
      </c>
      <c r="D14" s="7">
        <v>1</v>
      </c>
      <c r="E14" s="7" t="s">
        <v>23</v>
      </c>
      <c r="F14" s="7" t="s">
        <v>24</v>
      </c>
      <c r="G14" s="7">
        <v>5500</v>
      </c>
      <c r="H14" s="7">
        <v>0</v>
      </c>
      <c r="I14" s="9" t="s">
        <v>395</v>
      </c>
      <c r="J14" s="10">
        <v>43475</v>
      </c>
      <c r="K14" s="10" t="s">
        <v>135</v>
      </c>
      <c r="L14" s="11">
        <v>2019</v>
      </c>
    </row>
    <row r="15" spans="1:12" x14ac:dyDescent="0.25">
      <c r="A15" s="7" t="s">
        <v>43</v>
      </c>
      <c r="B15" s="7" t="s">
        <v>11</v>
      </c>
      <c r="C15" s="7" t="s">
        <v>286</v>
      </c>
      <c r="D15" s="7">
        <v>1</v>
      </c>
      <c r="E15" s="7" t="s">
        <v>23</v>
      </c>
      <c r="F15" s="7" t="s">
        <v>24</v>
      </c>
      <c r="G15" s="7">
        <v>5500</v>
      </c>
      <c r="H15" s="7">
        <v>0</v>
      </c>
      <c r="I15" s="9" t="s">
        <v>437</v>
      </c>
      <c r="J15" s="10">
        <v>43475</v>
      </c>
      <c r="K15" s="10" t="s">
        <v>135</v>
      </c>
      <c r="L15" s="11">
        <v>2019</v>
      </c>
    </row>
    <row r="16" spans="1:12" x14ac:dyDescent="0.25">
      <c r="A16" s="7" t="s">
        <v>43</v>
      </c>
      <c r="B16" s="7" t="s">
        <v>11</v>
      </c>
      <c r="C16" s="7" t="s">
        <v>185</v>
      </c>
      <c r="D16" s="7">
        <v>3</v>
      </c>
      <c r="E16" s="7" t="s">
        <v>17</v>
      </c>
      <c r="F16" s="7" t="s">
        <v>18</v>
      </c>
      <c r="G16" s="7">
        <v>4248</v>
      </c>
      <c r="H16" s="7">
        <v>0</v>
      </c>
      <c r="I16" s="9" t="s">
        <v>13</v>
      </c>
      <c r="J16" s="10">
        <v>43482</v>
      </c>
      <c r="K16" s="10" t="s">
        <v>135</v>
      </c>
      <c r="L16" s="11">
        <v>2019</v>
      </c>
    </row>
    <row r="17" spans="1:12" x14ac:dyDescent="0.25">
      <c r="A17" s="7" t="s">
        <v>43</v>
      </c>
      <c r="B17" s="7" t="s">
        <v>11</v>
      </c>
      <c r="C17" s="7" t="s">
        <v>154</v>
      </c>
      <c r="D17" s="7">
        <v>1</v>
      </c>
      <c r="E17" s="7" t="s">
        <v>25</v>
      </c>
      <c r="F17" s="7" t="s">
        <v>26</v>
      </c>
      <c r="G17" s="7">
        <v>5500</v>
      </c>
      <c r="H17" s="7">
        <v>0</v>
      </c>
      <c r="I17" s="9" t="s">
        <v>308</v>
      </c>
      <c r="J17" s="10">
        <v>43482</v>
      </c>
      <c r="K17" s="10" t="s">
        <v>135</v>
      </c>
      <c r="L17" s="11">
        <v>2019</v>
      </c>
    </row>
    <row r="18" spans="1:12" x14ac:dyDescent="0.25">
      <c r="A18" s="7" t="s">
        <v>43</v>
      </c>
      <c r="B18" s="7" t="s">
        <v>11</v>
      </c>
      <c r="C18" s="7" t="s">
        <v>158</v>
      </c>
      <c r="D18" s="7">
        <v>1</v>
      </c>
      <c r="E18" s="7" t="s">
        <v>23</v>
      </c>
      <c r="F18" s="7" t="s">
        <v>24</v>
      </c>
      <c r="G18" s="7">
        <v>5500</v>
      </c>
      <c r="H18" s="7">
        <v>0</v>
      </c>
      <c r="I18" s="9" t="s">
        <v>311</v>
      </c>
      <c r="J18" s="10">
        <v>43482</v>
      </c>
      <c r="K18" s="10" t="s">
        <v>135</v>
      </c>
      <c r="L18" s="11">
        <v>2019</v>
      </c>
    </row>
    <row r="19" spans="1:12" x14ac:dyDescent="0.25">
      <c r="A19" s="7" t="s">
        <v>43</v>
      </c>
      <c r="B19" s="7" t="s">
        <v>11</v>
      </c>
      <c r="C19" s="7" t="s">
        <v>165</v>
      </c>
      <c r="D19" s="7">
        <v>1</v>
      </c>
      <c r="E19" s="7" t="s">
        <v>31</v>
      </c>
      <c r="F19" s="7" t="s">
        <v>32</v>
      </c>
      <c r="G19" s="7">
        <v>3740</v>
      </c>
      <c r="H19" s="7">
        <v>0</v>
      </c>
      <c r="I19" s="9" t="s">
        <v>316</v>
      </c>
      <c r="J19" s="10">
        <v>43482</v>
      </c>
      <c r="K19" s="10" t="s">
        <v>135</v>
      </c>
      <c r="L19" s="11">
        <v>2019</v>
      </c>
    </row>
    <row r="20" spans="1:12" x14ac:dyDescent="0.25">
      <c r="A20" s="7" t="s">
        <v>43</v>
      </c>
      <c r="B20" s="7" t="s">
        <v>11</v>
      </c>
      <c r="C20" s="7" t="s">
        <v>172</v>
      </c>
      <c r="D20" s="7">
        <v>2</v>
      </c>
      <c r="E20" s="7" t="s">
        <v>293</v>
      </c>
      <c r="F20" s="7" t="s">
        <v>436</v>
      </c>
      <c r="G20" s="7">
        <v>5500</v>
      </c>
      <c r="H20" s="7">
        <v>0</v>
      </c>
      <c r="I20" s="9" t="s">
        <v>322</v>
      </c>
      <c r="J20" s="10">
        <v>43482</v>
      </c>
      <c r="K20" s="10" t="s">
        <v>135</v>
      </c>
      <c r="L20" s="11">
        <v>2019</v>
      </c>
    </row>
    <row r="21" spans="1:12" x14ac:dyDescent="0.25">
      <c r="A21" s="7" t="s">
        <v>43</v>
      </c>
      <c r="B21" s="7" t="s">
        <v>11</v>
      </c>
      <c r="C21" s="7" t="s">
        <v>180</v>
      </c>
      <c r="D21" s="7">
        <v>1</v>
      </c>
      <c r="E21" s="7" t="s">
        <v>33</v>
      </c>
      <c r="F21" s="7" t="s">
        <v>34</v>
      </c>
      <c r="G21" s="7">
        <v>5400</v>
      </c>
      <c r="H21" s="7">
        <v>0</v>
      </c>
      <c r="I21" s="9" t="s">
        <v>327</v>
      </c>
      <c r="J21" s="10">
        <v>43482</v>
      </c>
      <c r="K21" s="10" t="s">
        <v>135</v>
      </c>
      <c r="L21" s="11">
        <v>2019</v>
      </c>
    </row>
    <row r="22" spans="1:12" x14ac:dyDescent="0.25">
      <c r="A22" s="7" t="s">
        <v>43</v>
      </c>
      <c r="B22" s="7" t="s">
        <v>11</v>
      </c>
      <c r="C22" s="7" t="s">
        <v>235</v>
      </c>
      <c r="D22" s="7">
        <v>1</v>
      </c>
      <c r="E22" s="7" t="s">
        <v>236</v>
      </c>
      <c r="F22" s="7" t="s">
        <v>27</v>
      </c>
      <c r="G22" s="7">
        <v>580</v>
      </c>
      <c r="H22" s="7">
        <v>0</v>
      </c>
      <c r="I22" s="9" t="s">
        <v>287</v>
      </c>
      <c r="J22" s="10">
        <v>43482</v>
      </c>
      <c r="K22" s="10" t="s">
        <v>135</v>
      </c>
      <c r="L22" s="11">
        <v>2019</v>
      </c>
    </row>
    <row r="23" spans="1:12" x14ac:dyDescent="0.25">
      <c r="A23" s="7" t="s">
        <v>43</v>
      </c>
      <c r="B23" s="7" t="s">
        <v>11</v>
      </c>
      <c r="C23" s="7" t="s">
        <v>255</v>
      </c>
      <c r="D23" s="7">
        <v>1</v>
      </c>
      <c r="E23" s="7" t="s">
        <v>139</v>
      </c>
      <c r="F23" s="7" t="s">
        <v>24</v>
      </c>
      <c r="G23" s="7">
        <v>5500</v>
      </c>
      <c r="H23" s="7">
        <v>0</v>
      </c>
      <c r="I23" s="9" t="s">
        <v>13</v>
      </c>
      <c r="J23" s="10">
        <v>43482</v>
      </c>
      <c r="K23" s="10" t="s">
        <v>135</v>
      </c>
      <c r="L23" s="11">
        <v>2019</v>
      </c>
    </row>
    <row r="24" spans="1:12" x14ac:dyDescent="0.25">
      <c r="A24" s="7" t="s">
        <v>43</v>
      </c>
      <c r="B24" s="7" t="s">
        <v>11</v>
      </c>
      <c r="C24" s="7" t="s">
        <v>131</v>
      </c>
      <c r="D24" s="7">
        <v>2</v>
      </c>
      <c r="E24" s="7" t="s">
        <v>119</v>
      </c>
      <c r="F24" s="7" t="s">
        <v>133</v>
      </c>
      <c r="G24" s="7">
        <v>5500</v>
      </c>
      <c r="H24" s="7">
        <v>0</v>
      </c>
      <c r="I24" s="9" t="s">
        <v>183</v>
      </c>
      <c r="J24" s="10">
        <v>43489</v>
      </c>
      <c r="K24" s="10" t="s">
        <v>135</v>
      </c>
      <c r="L24" s="11">
        <v>2019</v>
      </c>
    </row>
    <row r="25" spans="1:12" x14ac:dyDescent="0.25">
      <c r="A25" s="7" t="s">
        <v>43</v>
      </c>
      <c r="B25" s="7" t="s">
        <v>11</v>
      </c>
      <c r="C25" s="7" t="s">
        <v>83</v>
      </c>
      <c r="D25" s="7">
        <v>1</v>
      </c>
      <c r="E25" s="7" t="s">
        <v>31</v>
      </c>
      <c r="F25" s="7" t="s">
        <v>32</v>
      </c>
      <c r="G25" s="7">
        <v>7480</v>
      </c>
      <c r="H25" s="7">
        <v>0</v>
      </c>
      <c r="I25" s="9" t="s">
        <v>375</v>
      </c>
      <c r="J25" s="10">
        <v>43489</v>
      </c>
      <c r="K25" s="10" t="s">
        <v>135</v>
      </c>
      <c r="L25" s="11">
        <v>2019</v>
      </c>
    </row>
    <row r="26" spans="1:12" x14ac:dyDescent="0.25">
      <c r="A26" s="7" t="s">
        <v>43</v>
      </c>
      <c r="B26" s="7" t="s">
        <v>11</v>
      </c>
      <c r="C26" s="7" t="s">
        <v>155</v>
      </c>
      <c r="D26" s="7">
        <v>1</v>
      </c>
      <c r="E26" s="7" t="s">
        <v>25</v>
      </c>
      <c r="F26" s="7" t="s">
        <v>26</v>
      </c>
      <c r="G26" s="7">
        <v>5500</v>
      </c>
      <c r="H26" s="7">
        <v>0</v>
      </c>
      <c r="I26" s="9" t="s">
        <v>309</v>
      </c>
      <c r="J26" s="10">
        <v>43489</v>
      </c>
      <c r="K26" s="10" t="s">
        <v>135</v>
      </c>
      <c r="L26" s="11">
        <v>2019</v>
      </c>
    </row>
    <row r="27" spans="1:12" x14ac:dyDescent="0.25">
      <c r="A27" s="7" t="s">
        <v>43</v>
      </c>
      <c r="B27" s="7" t="s">
        <v>11</v>
      </c>
      <c r="C27" s="7" t="s">
        <v>166</v>
      </c>
      <c r="D27" s="7">
        <v>2</v>
      </c>
      <c r="E27" s="7" t="s">
        <v>293</v>
      </c>
      <c r="F27" s="7" t="s">
        <v>436</v>
      </c>
      <c r="G27" s="7">
        <v>5500</v>
      </c>
      <c r="H27" s="7">
        <v>0</v>
      </c>
      <c r="I27" s="9" t="s">
        <v>317</v>
      </c>
      <c r="J27" s="10">
        <v>43489</v>
      </c>
      <c r="K27" s="10" t="s">
        <v>135</v>
      </c>
      <c r="L27" s="11">
        <v>2019</v>
      </c>
    </row>
    <row r="28" spans="1:12" x14ac:dyDescent="0.25">
      <c r="A28" s="7" t="s">
        <v>43</v>
      </c>
      <c r="B28" s="7" t="s">
        <v>11</v>
      </c>
      <c r="C28" s="7" t="s">
        <v>181</v>
      </c>
      <c r="D28" s="7">
        <v>1</v>
      </c>
      <c r="E28" s="7" t="s">
        <v>33</v>
      </c>
      <c r="F28" s="7" t="s">
        <v>34</v>
      </c>
      <c r="G28" s="7">
        <v>5400</v>
      </c>
      <c r="H28" s="7">
        <v>0</v>
      </c>
      <c r="I28" s="9" t="s">
        <v>328</v>
      </c>
      <c r="J28" s="10">
        <v>43489</v>
      </c>
      <c r="K28" s="10" t="s">
        <v>135</v>
      </c>
      <c r="L28" s="11">
        <v>2019</v>
      </c>
    </row>
    <row r="29" spans="1:12" x14ac:dyDescent="0.25">
      <c r="A29" s="7" t="s">
        <v>43</v>
      </c>
      <c r="B29" s="7" t="s">
        <v>11</v>
      </c>
      <c r="C29" s="7" t="s">
        <v>137</v>
      </c>
      <c r="D29" s="7">
        <v>2</v>
      </c>
      <c r="E29" s="7" t="s">
        <v>15</v>
      </c>
      <c r="F29" s="7" t="s">
        <v>16</v>
      </c>
      <c r="G29" s="7">
        <v>2960</v>
      </c>
      <c r="H29" s="7">
        <v>0</v>
      </c>
      <c r="I29" s="9" t="s">
        <v>190</v>
      </c>
      <c r="J29" s="10">
        <v>43496</v>
      </c>
      <c r="K29" s="10" t="s">
        <v>135</v>
      </c>
      <c r="L29" s="11">
        <v>2019</v>
      </c>
    </row>
    <row r="30" spans="1:12" x14ac:dyDescent="0.25">
      <c r="A30" s="7" t="s">
        <v>43</v>
      </c>
      <c r="B30" s="7" t="s">
        <v>11</v>
      </c>
      <c r="C30" s="7" t="s">
        <v>145</v>
      </c>
      <c r="D30" s="7">
        <v>1</v>
      </c>
      <c r="E30" s="7" t="s">
        <v>44</v>
      </c>
      <c r="F30" s="7" t="s">
        <v>27</v>
      </c>
      <c r="G30" s="7">
        <v>2750</v>
      </c>
      <c r="H30" s="7">
        <v>0</v>
      </c>
      <c r="I30" s="9" t="s">
        <v>300</v>
      </c>
      <c r="J30" s="10">
        <v>43496</v>
      </c>
      <c r="K30" s="10" t="s">
        <v>135</v>
      </c>
      <c r="L30" s="11">
        <v>2019</v>
      </c>
    </row>
    <row r="31" spans="1:12" x14ac:dyDescent="0.25">
      <c r="A31" s="7" t="s">
        <v>43</v>
      </c>
      <c r="B31" s="7" t="s">
        <v>11</v>
      </c>
      <c r="C31" s="7" t="s">
        <v>140</v>
      </c>
      <c r="D31" s="7">
        <v>1</v>
      </c>
      <c r="E31" s="7" t="s">
        <v>28</v>
      </c>
      <c r="F31" s="7" t="s">
        <v>29</v>
      </c>
      <c r="G31" s="7">
        <v>5500</v>
      </c>
      <c r="H31" s="7">
        <v>0</v>
      </c>
      <c r="I31" s="9" t="s">
        <v>222</v>
      </c>
      <c r="J31" s="10">
        <v>43496</v>
      </c>
      <c r="K31" s="10" t="s">
        <v>135</v>
      </c>
      <c r="L31" s="11">
        <v>2019</v>
      </c>
    </row>
    <row r="32" spans="1:12" x14ac:dyDescent="0.25">
      <c r="A32" s="7" t="s">
        <v>43</v>
      </c>
      <c r="B32" s="7" t="s">
        <v>11</v>
      </c>
      <c r="C32" s="7" t="s">
        <v>149</v>
      </c>
      <c r="D32" s="7">
        <v>1</v>
      </c>
      <c r="E32" s="7" t="s">
        <v>25</v>
      </c>
      <c r="F32" s="7" t="s">
        <v>26</v>
      </c>
      <c r="G32" s="7">
        <v>5500</v>
      </c>
      <c r="H32" s="7">
        <v>0</v>
      </c>
      <c r="I32" s="9" t="s">
        <v>303</v>
      </c>
      <c r="J32" s="10">
        <v>43496</v>
      </c>
      <c r="K32" s="10" t="s">
        <v>135</v>
      </c>
      <c r="L32" s="11">
        <v>2019</v>
      </c>
    </row>
    <row r="33" spans="1:12" x14ac:dyDescent="0.25">
      <c r="A33" s="7" t="s">
        <v>43</v>
      </c>
      <c r="B33" s="7" t="s">
        <v>11</v>
      </c>
      <c r="C33" s="7" t="s">
        <v>163</v>
      </c>
      <c r="D33" s="7">
        <v>1</v>
      </c>
      <c r="E33" s="7" t="s">
        <v>31</v>
      </c>
      <c r="F33" s="7" t="s">
        <v>32</v>
      </c>
      <c r="G33" s="7">
        <v>3740</v>
      </c>
      <c r="H33" s="7">
        <v>0</v>
      </c>
      <c r="I33" s="9" t="s">
        <v>314</v>
      </c>
      <c r="J33" s="10">
        <v>43496</v>
      </c>
      <c r="K33" s="10" t="s">
        <v>135</v>
      </c>
      <c r="L33" s="11">
        <v>2019</v>
      </c>
    </row>
    <row r="34" spans="1:12" x14ac:dyDescent="0.25">
      <c r="A34" s="7" t="s">
        <v>43</v>
      </c>
      <c r="B34" s="7" t="s">
        <v>11</v>
      </c>
      <c r="C34" s="7" t="s">
        <v>173</v>
      </c>
      <c r="D34" s="7">
        <v>2</v>
      </c>
      <c r="E34" s="7" t="s">
        <v>293</v>
      </c>
      <c r="F34" s="7" t="s">
        <v>436</v>
      </c>
      <c r="G34" s="7">
        <v>5500</v>
      </c>
      <c r="H34" s="7">
        <v>0</v>
      </c>
      <c r="I34" s="9" t="s">
        <v>438</v>
      </c>
      <c r="J34" s="10">
        <v>43496</v>
      </c>
      <c r="K34" s="10" t="s">
        <v>135</v>
      </c>
      <c r="L34" s="11">
        <v>2019</v>
      </c>
    </row>
    <row r="35" spans="1:12" x14ac:dyDescent="0.25">
      <c r="A35" s="7" t="s">
        <v>43</v>
      </c>
      <c r="B35" s="7" t="s">
        <v>11</v>
      </c>
      <c r="C35" s="7" t="s">
        <v>273</v>
      </c>
      <c r="D35" s="7">
        <v>1</v>
      </c>
      <c r="E35" s="7" t="s">
        <v>25</v>
      </c>
      <c r="F35" s="7" t="s">
        <v>26</v>
      </c>
      <c r="G35" s="7">
        <v>5500</v>
      </c>
      <c r="H35" s="7">
        <v>0</v>
      </c>
      <c r="I35" s="9" t="s">
        <v>13</v>
      </c>
      <c r="J35" s="10">
        <v>43496</v>
      </c>
      <c r="K35" s="10" t="s">
        <v>135</v>
      </c>
      <c r="L35" s="11">
        <v>2019</v>
      </c>
    </row>
    <row r="36" spans="1:12" x14ac:dyDescent="0.25">
      <c r="A36" s="7" t="s">
        <v>43</v>
      </c>
      <c r="B36" s="7" t="s">
        <v>11</v>
      </c>
      <c r="C36" s="7" t="s">
        <v>130</v>
      </c>
      <c r="D36" s="7">
        <v>2</v>
      </c>
      <c r="E36" s="7" t="s">
        <v>119</v>
      </c>
      <c r="F36" s="7" t="s">
        <v>133</v>
      </c>
      <c r="G36" s="7">
        <v>5500</v>
      </c>
      <c r="H36" s="7">
        <v>0</v>
      </c>
      <c r="I36" s="9" t="s">
        <v>182</v>
      </c>
      <c r="J36" s="10">
        <v>43503</v>
      </c>
      <c r="K36" s="10" t="s">
        <v>142</v>
      </c>
      <c r="L36" s="11">
        <v>2019</v>
      </c>
    </row>
    <row r="37" spans="1:12" x14ac:dyDescent="0.25">
      <c r="A37" s="7" t="s">
        <v>43</v>
      </c>
      <c r="B37" s="7" t="s">
        <v>11</v>
      </c>
      <c r="C37" s="7" t="s">
        <v>156</v>
      </c>
      <c r="D37" s="7">
        <v>1</v>
      </c>
      <c r="E37" s="7" t="s">
        <v>25</v>
      </c>
      <c r="F37" s="7" t="s">
        <v>26</v>
      </c>
      <c r="G37" s="7">
        <v>5500</v>
      </c>
      <c r="H37" s="7">
        <v>0</v>
      </c>
      <c r="I37" s="9" t="s">
        <v>310</v>
      </c>
      <c r="J37" s="10">
        <v>43503</v>
      </c>
      <c r="K37" s="10" t="s">
        <v>142</v>
      </c>
      <c r="L37" s="11">
        <v>2019</v>
      </c>
    </row>
    <row r="38" spans="1:12" x14ac:dyDescent="0.25">
      <c r="A38" s="7" t="s">
        <v>43</v>
      </c>
      <c r="B38" s="7" t="s">
        <v>11</v>
      </c>
      <c r="C38" s="7" t="s">
        <v>185</v>
      </c>
      <c r="D38" s="7">
        <v>4</v>
      </c>
      <c r="E38" s="7" t="s">
        <v>17</v>
      </c>
      <c r="F38" s="7" t="s">
        <v>18</v>
      </c>
      <c r="G38" s="7">
        <v>2124</v>
      </c>
      <c r="H38" s="7">
        <v>0</v>
      </c>
      <c r="I38" s="9" t="s">
        <v>13</v>
      </c>
      <c r="J38" s="10">
        <v>43510</v>
      </c>
      <c r="K38" s="10" t="s">
        <v>142</v>
      </c>
      <c r="L38" s="11">
        <v>2019</v>
      </c>
    </row>
    <row r="39" spans="1:12" x14ac:dyDescent="0.25">
      <c r="A39" s="7" t="s">
        <v>43</v>
      </c>
      <c r="B39" s="7" t="s">
        <v>11</v>
      </c>
      <c r="C39" s="7" t="s">
        <v>249</v>
      </c>
      <c r="D39" s="7">
        <v>1</v>
      </c>
      <c r="E39" s="7" t="s">
        <v>15</v>
      </c>
      <c r="F39" s="7" t="s">
        <v>16</v>
      </c>
      <c r="G39" s="7">
        <v>2960</v>
      </c>
      <c r="H39" s="7">
        <v>0</v>
      </c>
      <c r="I39" s="9" t="s">
        <v>361</v>
      </c>
      <c r="J39" s="10">
        <v>43510</v>
      </c>
      <c r="K39" s="10" t="s">
        <v>142</v>
      </c>
      <c r="L39" s="11">
        <v>2019</v>
      </c>
    </row>
    <row r="40" spans="1:12" x14ac:dyDescent="0.25">
      <c r="A40" s="7" t="s">
        <v>43</v>
      </c>
      <c r="B40" s="7" t="s">
        <v>11</v>
      </c>
      <c r="C40" s="7" t="s">
        <v>148</v>
      </c>
      <c r="D40" s="7">
        <v>1</v>
      </c>
      <c r="E40" s="7" t="s">
        <v>35</v>
      </c>
      <c r="F40" s="7" t="s">
        <v>30</v>
      </c>
      <c r="G40" s="7">
        <v>5500</v>
      </c>
      <c r="H40" s="7">
        <v>0</v>
      </c>
      <c r="I40" s="9" t="s">
        <v>302</v>
      </c>
      <c r="J40" s="10">
        <v>43510</v>
      </c>
      <c r="K40" s="10" t="s">
        <v>142</v>
      </c>
      <c r="L40" s="11">
        <v>2019</v>
      </c>
    </row>
    <row r="41" spans="1:12" x14ac:dyDescent="0.25">
      <c r="A41" s="7" t="s">
        <v>43</v>
      </c>
      <c r="B41" s="7" t="s">
        <v>11</v>
      </c>
      <c r="C41" s="7" t="s">
        <v>150</v>
      </c>
      <c r="D41" s="7">
        <v>1</v>
      </c>
      <c r="E41" s="7" t="s">
        <v>25</v>
      </c>
      <c r="F41" s="7" t="s">
        <v>26</v>
      </c>
      <c r="G41" s="7">
        <v>5500</v>
      </c>
      <c r="H41" s="7">
        <v>0</v>
      </c>
      <c r="I41" s="9" t="s">
        <v>304</v>
      </c>
      <c r="J41" s="10">
        <v>43510</v>
      </c>
      <c r="K41" s="10" t="s">
        <v>142</v>
      </c>
      <c r="L41" s="11">
        <v>2019</v>
      </c>
    </row>
    <row r="42" spans="1:12" x14ac:dyDescent="0.25">
      <c r="A42" s="7" t="s">
        <v>43</v>
      </c>
      <c r="B42" s="7" t="s">
        <v>11</v>
      </c>
      <c r="C42" s="7" t="s">
        <v>161</v>
      </c>
      <c r="D42" s="7">
        <v>1</v>
      </c>
      <c r="E42" s="7" t="s">
        <v>23</v>
      </c>
      <c r="F42" s="7" t="s">
        <v>24</v>
      </c>
      <c r="G42" s="7">
        <v>5500</v>
      </c>
      <c r="H42" s="7">
        <v>0</v>
      </c>
      <c r="I42" s="9" t="s">
        <v>312</v>
      </c>
      <c r="J42" s="10">
        <v>43510</v>
      </c>
      <c r="K42" s="10" t="s">
        <v>142</v>
      </c>
      <c r="L42" s="11">
        <v>2019</v>
      </c>
    </row>
    <row r="43" spans="1:12" x14ac:dyDescent="0.25">
      <c r="A43" s="7" t="s">
        <v>43</v>
      </c>
      <c r="B43" s="7" t="s">
        <v>11</v>
      </c>
      <c r="C43" s="7" t="s">
        <v>168</v>
      </c>
      <c r="D43" s="7">
        <v>2</v>
      </c>
      <c r="E43" s="7" t="s">
        <v>293</v>
      </c>
      <c r="F43" s="7" t="s">
        <v>436</v>
      </c>
      <c r="G43" s="7">
        <v>5500</v>
      </c>
      <c r="H43" s="7">
        <v>0</v>
      </c>
      <c r="I43" s="9" t="s">
        <v>319</v>
      </c>
      <c r="J43" s="10">
        <v>43510</v>
      </c>
      <c r="K43" s="10" t="s">
        <v>142</v>
      </c>
      <c r="L43" s="11">
        <v>2019</v>
      </c>
    </row>
    <row r="44" spans="1:12" x14ac:dyDescent="0.25">
      <c r="A44" s="7" t="s">
        <v>43</v>
      </c>
      <c r="B44" s="7" t="s">
        <v>11</v>
      </c>
      <c r="C44" s="7" t="s">
        <v>178</v>
      </c>
      <c r="D44" s="7">
        <v>1</v>
      </c>
      <c r="E44" s="7" t="s">
        <v>33</v>
      </c>
      <c r="F44" s="7" t="s">
        <v>34</v>
      </c>
      <c r="G44" s="7">
        <v>5400</v>
      </c>
      <c r="H44" s="7">
        <v>0</v>
      </c>
      <c r="I44" s="9" t="s">
        <v>325</v>
      </c>
      <c r="J44" s="10">
        <v>43510</v>
      </c>
      <c r="K44" s="10" t="s">
        <v>142</v>
      </c>
      <c r="L44" s="11">
        <v>2019</v>
      </c>
    </row>
    <row r="45" spans="1:12" x14ac:dyDescent="0.25">
      <c r="A45" s="7" t="s">
        <v>43</v>
      </c>
      <c r="B45" s="7" t="s">
        <v>11</v>
      </c>
      <c r="C45" s="7" t="s">
        <v>197</v>
      </c>
      <c r="D45" s="7">
        <v>1</v>
      </c>
      <c r="E45" s="7" t="s">
        <v>31</v>
      </c>
      <c r="F45" s="7" t="s">
        <v>32</v>
      </c>
      <c r="G45" s="7">
        <v>3740</v>
      </c>
      <c r="H45" s="7">
        <v>0</v>
      </c>
      <c r="I45" s="9" t="s">
        <v>382</v>
      </c>
      <c r="J45" s="10">
        <v>43510</v>
      </c>
      <c r="K45" s="10" t="s">
        <v>142</v>
      </c>
      <c r="L45" s="11">
        <v>2019</v>
      </c>
    </row>
    <row r="46" spans="1:12" x14ac:dyDescent="0.25">
      <c r="A46" s="7" t="s">
        <v>43</v>
      </c>
      <c r="B46" s="7" t="s">
        <v>11</v>
      </c>
      <c r="C46" s="7" t="s">
        <v>274</v>
      </c>
      <c r="D46" s="7">
        <v>1</v>
      </c>
      <c r="E46" s="7" t="s">
        <v>25</v>
      </c>
      <c r="F46" s="7" t="s">
        <v>26</v>
      </c>
      <c r="G46" s="7">
        <v>5500</v>
      </c>
      <c r="H46" s="7">
        <v>0</v>
      </c>
      <c r="I46" s="9" t="s">
        <v>439</v>
      </c>
      <c r="J46" s="10">
        <v>43510</v>
      </c>
      <c r="K46" s="10" t="s">
        <v>142</v>
      </c>
      <c r="L46" s="11">
        <v>2019</v>
      </c>
    </row>
    <row r="47" spans="1:12" x14ac:dyDescent="0.25">
      <c r="A47" s="7" t="s">
        <v>43</v>
      </c>
      <c r="B47" s="7" t="s">
        <v>11</v>
      </c>
      <c r="C47" s="7" t="s">
        <v>141</v>
      </c>
      <c r="D47" s="7">
        <v>1</v>
      </c>
      <c r="E47" s="7" t="s">
        <v>28</v>
      </c>
      <c r="F47" s="7" t="s">
        <v>29</v>
      </c>
      <c r="G47" s="7">
        <v>5500</v>
      </c>
      <c r="H47" s="7">
        <v>0</v>
      </c>
      <c r="I47" s="9" t="s">
        <v>223</v>
      </c>
      <c r="J47" s="10">
        <v>43517</v>
      </c>
      <c r="K47" s="10" t="s">
        <v>142</v>
      </c>
      <c r="L47" s="11">
        <v>2019</v>
      </c>
    </row>
    <row r="48" spans="1:12" x14ac:dyDescent="0.25">
      <c r="A48" s="7" t="s">
        <v>43</v>
      </c>
      <c r="B48" s="7" t="s">
        <v>11</v>
      </c>
      <c r="C48" s="7" t="s">
        <v>151</v>
      </c>
      <c r="D48" s="7">
        <v>1</v>
      </c>
      <c r="E48" s="7" t="s">
        <v>25</v>
      </c>
      <c r="F48" s="7" t="s">
        <v>26</v>
      </c>
      <c r="G48" s="7">
        <v>5500</v>
      </c>
      <c r="H48" s="7">
        <v>0</v>
      </c>
      <c r="I48" s="9" t="s">
        <v>305</v>
      </c>
      <c r="J48" s="10">
        <v>43517</v>
      </c>
      <c r="K48" s="10" t="s">
        <v>142</v>
      </c>
      <c r="L48" s="11">
        <v>2019</v>
      </c>
    </row>
    <row r="49" spans="1:12" x14ac:dyDescent="0.25">
      <c r="A49" s="7" t="s">
        <v>43</v>
      </c>
      <c r="B49" s="7" t="s">
        <v>11</v>
      </c>
      <c r="C49" s="7" t="s">
        <v>169</v>
      </c>
      <c r="D49" s="7">
        <v>2</v>
      </c>
      <c r="E49" s="7" t="s">
        <v>293</v>
      </c>
      <c r="F49" s="7" t="s">
        <v>436</v>
      </c>
      <c r="G49" s="7">
        <v>5500</v>
      </c>
      <c r="H49" s="7">
        <v>0</v>
      </c>
      <c r="I49" s="9" t="s">
        <v>320</v>
      </c>
      <c r="J49" s="10">
        <v>43517</v>
      </c>
      <c r="K49" s="10" t="s">
        <v>142</v>
      </c>
      <c r="L49" s="11">
        <v>2019</v>
      </c>
    </row>
    <row r="50" spans="1:12" x14ac:dyDescent="0.25">
      <c r="A50" s="7" t="s">
        <v>43</v>
      </c>
      <c r="B50" s="7" t="s">
        <v>11</v>
      </c>
      <c r="C50" s="7" t="s">
        <v>167</v>
      </c>
      <c r="D50" s="7">
        <v>2</v>
      </c>
      <c r="E50" s="7" t="s">
        <v>293</v>
      </c>
      <c r="F50" s="7" t="s">
        <v>436</v>
      </c>
      <c r="G50" s="7">
        <v>5500</v>
      </c>
      <c r="H50" s="7">
        <v>0</v>
      </c>
      <c r="I50" s="9" t="s">
        <v>318</v>
      </c>
      <c r="J50" s="10">
        <v>43524</v>
      </c>
      <c r="K50" s="10" t="s">
        <v>142</v>
      </c>
      <c r="L50" s="11">
        <v>2019</v>
      </c>
    </row>
    <row r="51" spans="1:12" x14ac:dyDescent="0.25">
      <c r="A51" s="7" t="s">
        <v>43</v>
      </c>
      <c r="B51" s="7" t="s">
        <v>11</v>
      </c>
      <c r="C51" s="7" t="s">
        <v>179</v>
      </c>
      <c r="D51" s="7">
        <v>1</v>
      </c>
      <c r="E51" s="7" t="s">
        <v>33</v>
      </c>
      <c r="F51" s="7" t="s">
        <v>34</v>
      </c>
      <c r="G51" s="7">
        <v>5400</v>
      </c>
      <c r="H51" s="7">
        <v>0</v>
      </c>
      <c r="I51" s="9" t="s">
        <v>326</v>
      </c>
      <c r="J51" s="10">
        <v>43524</v>
      </c>
      <c r="K51" s="10" t="s">
        <v>142</v>
      </c>
      <c r="L51" s="11">
        <v>2019</v>
      </c>
    </row>
    <row r="52" spans="1:12" x14ac:dyDescent="0.25">
      <c r="A52" s="7" t="s">
        <v>43</v>
      </c>
      <c r="B52" s="7" t="s">
        <v>11</v>
      </c>
      <c r="C52" s="7" t="s">
        <v>193</v>
      </c>
      <c r="D52" s="7">
        <v>1</v>
      </c>
      <c r="E52" s="7" t="s">
        <v>25</v>
      </c>
      <c r="F52" s="7" t="s">
        <v>26</v>
      </c>
      <c r="G52" s="7">
        <v>5500</v>
      </c>
      <c r="H52" s="7">
        <v>0</v>
      </c>
      <c r="I52" s="9" t="s">
        <v>330</v>
      </c>
      <c r="J52" s="10">
        <v>43524</v>
      </c>
      <c r="K52" s="10" t="s">
        <v>142</v>
      </c>
      <c r="L52" s="11">
        <v>2019</v>
      </c>
    </row>
    <row r="53" spans="1:12" x14ac:dyDescent="0.25">
      <c r="A53" s="7" t="s">
        <v>43</v>
      </c>
      <c r="B53" s="7" t="s">
        <v>11</v>
      </c>
      <c r="C53" s="7" t="s">
        <v>215</v>
      </c>
      <c r="D53" s="7">
        <v>1</v>
      </c>
      <c r="E53" s="7" t="s">
        <v>31</v>
      </c>
      <c r="F53" s="7" t="s">
        <v>32</v>
      </c>
      <c r="G53" s="7">
        <v>3740</v>
      </c>
      <c r="H53" s="7">
        <v>0</v>
      </c>
      <c r="I53" s="9" t="s">
        <v>392</v>
      </c>
      <c r="J53" s="10">
        <v>43524</v>
      </c>
      <c r="K53" s="10" t="s">
        <v>142</v>
      </c>
      <c r="L53" s="11">
        <v>2019</v>
      </c>
    </row>
    <row r="54" spans="1:12" x14ac:dyDescent="0.25">
      <c r="A54" s="7" t="s">
        <v>43</v>
      </c>
      <c r="B54" s="7" t="s">
        <v>11</v>
      </c>
      <c r="C54" s="7" t="s">
        <v>187</v>
      </c>
      <c r="D54" s="7">
        <v>2</v>
      </c>
      <c r="E54" s="7" t="s">
        <v>44</v>
      </c>
      <c r="F54" s="7" t="s">
        <v>27</v>
      </c>
      <c r="G54" s="7">
        <v>2750</v>
      </c>
      <c r="H54" s="7">
        <v>0</v>
      </c>
      <c r="I54" s="9" t="s">
        <v>13</v>
      </c>
      <c r="J54" s="10">
        <v>43524</v>
      </c>
      <c r="K54" s="10" t="s">
        <v>142</v>
      </c>
      <c r="L54" s="11">
        <v>2019</v>
      </c>
    </row>
    <row r="55" spans="1:12" x14ac:dyDescent="0.25">
      <c r="A55" s="7" t="s">
        <v>43</v>
      </c>
      <c r="B55" s="7" t="s">
        <v>11</v>
      </c>
      <c r="C55" s="7" t="s">
        <v>365</v>
      </c>
      <c r="D55" s="7">
        <v>2</v>
      </c>
      <c r="E55" s="7" t="s">
        <v>25</v>
      </c>
      <c r="F55" s="7" t="s">
        <v>26</v>
      </c>
      <c r="G55" s="8">
        <v>5500</v>
      </c>
      <c r="H55" s="7">
        <v>0</v>
      </c>
      <c r="I55" s="9" t="s">
        <v>13</v>
      </c>
      <c r="J55" s="10">
        <v>43524</v>
      </c>
      <c r="K55" s="10" t="s">
        <v>142</v>
      </c>
      <c r="L55" s="11">
        <v>2019</v>
      </c>
    </row>
    <row r="56" spans="1:12" x14ac:dyDescent="0.25">
      <c r="A56" s="7" t="s">
        <v>43</v>
      </c>
      <c r="B56" s="7" t="s">
        <v>11</v>
      </c>
      <c r="C56" s="7" t="s">
        <v>162</v>
      </c>
      <c r="D56" s="7">
        <v>1</v>
      </c>
      <c r="E56" s="7" t="s">
        <v>21</v>
      </c>
      <c r="F56" s="7" t="s">
        <v>22</v>
      </c>
      <c r="G56" s="7">
        <v>1250</v>
      </c>
      <c r="H56" s="7">
        <v>0</v>
      </c>
      <c r="I56" s="9" t="s">
        <v>313</v>
      </c>
      <c r="J56" s="10">
        <v>43538</v>
      </c>
      <c r="K56" s="10" t="s">
        <v>136</v>
      </c>
      <c r="L56" s="11">
        <v>2019</v>
      </c>
    </row>
    <row r="57" spans="1:12" x14ac:dyDescent="0.25">
      <c r="A57" s="7" t="s">
        <v>43</v>
      </c>
      <c r="B57" s="7" t="s">
        <v>11</v>
      </c>
      <c r="C57" s="7" t="s">
        <v>207</v>
      </c>
      <c r="D57" s="7">
        <v>1</v>
      </c>
      <c r="E57" s="7" t="s">
        <v>25</v>
      </c>
      <c r="F57" s="7" t="s">
        <v>26</v>
      </c>
      <c r="G57" s="7">
        <v>5500</v>
      </c>
      <c r="H57" s="7">
        <v>0</v>
      </c>
      <c r="I57" s="9" t="s">
        <v>440</v>
      </c>
      <c r="J57" s="10">
        <v>43538</v>
      </c>
      <c r="K57" s="10" t="s">
        <v>136</v>
      </c>
      <c r="L57" s="11">
        <v>2019</v>
      </c>
    </row>
    <row r="58" spans="1:12" x14ac:dyDescent="0.25">
      <c r="A58" s="7" t="s">
        <v>43</v>
      </c>
      <c r="B58" s="7" t="s">
        <v>11</v>
      </c>
      <c r="C58" s="7" t="s">
        <v>209</v>
      </c>
      <c r="D58" s="7">
        <v>1</v>
      </c>
      <c r="E58" s="7" t="s">
        <v>25</v>
      </c>
      <c r="F58" s="7" t="s">
        <v>26</v>
      </c>
      <c r="G58" s="7">
        <v>5500</v>
      </c>
      <c r="H58" s="7">
        <v>0</v>
      </c>
      <c r="I58" s="9" t="s">
        <v>441</v>
      </c>
      <c r="J58" s="10">
        <v>43538</v>
      </c>
      <c r="K58" s="10" t="s">
        <v>136</v>
      </c>
      <c r="L58" s="11">
        <v>2019</v>
      </c>
    </row>
    <row r="59" spans="1:12" x14ac:dyDescent="0.25">
      <c r="A59" s="7" t="s">
        <v>43</v>
      </c>
      <c r="B59" s="7" t="s">
        <v>11</v>
      </c>
      <c r="C59" s="7" t="s">
        <v>143</v>
      </c>
      <c r="D59" s="7">
        <v>1</v>
      </c>
      <c r="E59" s="7" t="s">
        <v>19</v>
      </c>
      <c r="F59" s="7" t="s">
        <v>20</v>
      </c>
      <c r="G59" s="7">
        <v>2750</v>
      </c>
      <c r="H59" s="7">
        <v>0</v>
      </c>
      <c r="I59" s="9" t="s">
        <v>299</v>
      </c>
      <c r="J59" s="10">
        <v>43545</v>
      </c>
      <c r="K59" s="10" t="s">
        <v>136</v>
      </c>
      <c r="L59" s="11">
        <v>2019</v>
      </c>
    </row>
    <row r="60" spans="1:12" x14ac:dyDescent="0.25">
      <c r="A60" s="7" t="s">
        <v>43</v>
      </c>
      <c r="B60" s="7" t="s">
        <v>11</v>
      </c>
      <c r="C60" s="7" t="s">
        <v>146</v>
      </c>
      <c r="D60" s="7">
        <v>1</v>
      </c>
      <c r="E60" s="7" t="s">
        <v>28</v>
      </c>
      <c r="F60" s="7" t="s">
        <v>29</v>
      </c>
      <c r="G60" s="7">
        <v>5500</v>
      </c>
      <c r="H60" s="7">
        <v>0</v>
      </c>
      <c r="I60" s="9" t="s">
        <v>442</v>
      </c>
      <c r="J60" s="10">
        <v>43545</v>
      </c>
      <c r="K60" s="10" t="s">
        <v>136</v>
      </c>
      <c r="L60" s="11">
        <v>2019</v>
      </c>
    </row>
    <row r="61" spans="1:12" x14ac:dyDescent="0.25">
      <c r="A61" s="7" t="s">
        <v>43</v>
      </c>
      <c r="B61" s="7" t="s">
        <v>11</v>
      </c>
      <c r="C61" s="7" t="s">
        <v>201</v>
      </c>
      <c r="D61" s="7">
        <v>2</v>
      </c>
      <c r="E61" s="7" t="s">
        <v>293</v>
      </c>
      <c r="F61" s="7" t="s">
        <v>436</v>
      </c>
      <c r="G61" s="7">
        <v>5500</v>
      </c>
      <c r="H61" s="7">
        <v>0</v>
      </c>
      <c r="I61" s="9" t="s">
        <v>385</v>
      </c>
      <c r="J61" s="10">
        <v>43545</v>
      </c>
      <c r="K61" s="10" t="s">
        <v>136</v>
      </c>
      <c r="L61" s="11">
        <v>2019</v>
      </c>
    </row>
    <row r="62" spans="1:12" x14ac:dyDescent="0.25">
      <c r="A62" s="7" t="s">
        <v>43</v>
      </c>
      <c r="B62" s="7" t="s">
        <v>11</v>
      </c>
      <c r="C62" s="7" t="s">
        <v>205</v>
      </c>
      <c r="D62" s="7">
        <v>1</v>
      </c>
      <c r="E62" s="7" t="s">
        <v>23</v>
      </c>
      <c r="F62" s="7" t="s">
        <v>24</v>
      </c>
      <c r="G62" s="7">
        <v>5500</v>
      </c>
      <c r="H62" s="7">
        <v>0</v>
      </c>
      <c r="I62" s="9" t="s">
        <v>443</v>
      </c>
      <c r="J62" s="10">
        <v>43545</v>
      </c>
      <c r="K62" s="10" t="s">
        <v>136</v>
      </c>
      <c r="L62" s="11">
        <v>2019</v>
      </c>
    </row>
    <row r="63" spans="1:12" x14ac:dyDescent="0.25">
      <c r="A63" s="7" t="s">
        <v>43</v>
      </c>
      <c r="B63" s="7" t="s">
        <v>11</v>
      </c>
      <c r="C63" s="7" t="s">
        <v>210</v>
      </c>
      <c r="D63" s="7">
        <v>1</v>
      </c>
      <c r="E63" s="7" t="s">
        <v>25</v>
      </c>
      <c r="F63" s="7" t="s">
        <v>26</v>
      </c>
      <c r="G63" s="7">
        <v>5500</v>
      </c>
      <c r="H63" s="7">
        <v>0</v>
      </c>
      <c r="I63" s="9" t="s">
        <v>444</v>
      </c>
      <c r="J63" s="10">
        <v>43545</v>
      </c>
      <c r="K63" s="10" t="s">
        <v>136</v>
      </c>
      <c r="L63" s="11">
        <v>2019</v>
      </c>
    </row>
    <row r="64" spans="1:12" x14ac:dyDescent="0.25">
      <c r="A64" s="7" t="s">
        <v>43</v>
      </c>
      <c r="B64" s="7" t="s">
        <v>11</v>
      </c>
      <c r="C64" s="7" t="s">
        <v>195</v>
      </c>
      <c r="D64" s="7">
        <v>1</v>
      </c>
      <c r="E64" s="7" t="s">
        <v>33</v>
      </c>
      <c r="F64" s="7" t="s">
        <v>34</v>
      </c>
      <c r="G64" s="7">
        <v>5400</v>
      </c>
      <c r="H64" s="7">
        <v>0</v>
      </c>
      <c r="I64" s="9" t="s">
        <v>332</v>
      </c>
      <c r="J64" s="10">
        <v>43545</v>
      </c>
      <c r="K64" s="10" t="s">
        <v>136</v>
      </c>
      <c r="L64" s="11">
        <v>2019</v>
      </c>
    </row>
    <row r="65" spans="1:12" x14ac:dyDescent="0.25">
      <c r="A65" s="7" t="s">
        <v>43</v>
      </c>
      <c r="B65" s="7" t="s">
        <v>11</v>
      </c>
      <c r="C65" s="7" t="s">
        <v>220</v>
      </c>
      <c r="D65" s="7">
        <v>1</v>
      </c>
      <c r="E65" s="7" t="s">
        <v>19</v>
      </c>
      <c r="F65" s="7" t="s">
        <v>20</v>
      </c>
      <c r="G65" s="7">
        <v>2750</v>
      </c>
      <c r="H65" s="7">
        <v>0</v>
      </c>
      <c r="I65" s="9" t="s">
        <v>254</v>
      </c>
      <c r="J65" s="10">
        <v>43545</v>
      </c>
      <c r="K65" s="10" t="s">
        <v>136</v>
      </c>
      <c r="L65" s="11">
        <v>2019</v>
      </c>
    </row>
    <row r="66" spans="1:12" x14ac:dyDescent="0.25">
      <c r="A66" s="7" t="s">
        <v>43</v>
      </c>
      <c r="B66" s="7" t="s">
        <v>11</v>
      </c>
      <c r="C66" s="7" t="s">
        <v>272</v>
      </c>
      <c r="D66" s="7">
        <v>1</v>
      </c>
      <c r="E66" s="7" t="s">
        <v>25</v>
      </c>
      <c r="F66" s="7" t="s">
        <v>26</v>
      </c>
      <c r="G66" s="7">
        <v>5500</v>
      </c>
      <c r="H66" s="7">
        <v>0</v>
      </c>
      <c r="I66" s="9" t="s">
        <v>445</v>
      </c>
      <c r="J66" s="10">
        <v>43545</v>
      </c>
      <c r="K66" s="10" t="s">
        <v>136</v>
      </c>
      <c r="L66" s="11">
        <v>2019</v>
      </c>
    </row>
    <row r="67" spans="1:12" x14ac:dyDescent="0.25">
      <c r="A67" s="7" t="s">
        <v>43</v>
      </c>
      <c r="B67" s="7" t="s">
        <v>11</v>
      </c>
      <c r="C67" s="7" t="s">
        <v>347</v>
      </c>
      <c r="D67" s="7">
        <v>1</v>
      </c>
      <c r="E67" s="7" t="s">
        <v>25</v>
      </c>
      <c r="F67" s="7" t="s">
        <v>26</v>
      </c>
      <c r="G67" s="7">
        <v>5500</v>
      </c>
      <c r="H67" s="7">
        <v>0</v>
      </c>
      <c r="I67" s="9" t="s">
        <v>446</v>
      </c>
      <c r="J67" s="10">
        <v>43545</v>
      </c>
      <c r="K67" s="10" t="s">
        <v>136</v>
      </c>
      <c r="L67" s="11">
        <v>2019</v>
      </c>
    </row>
    <row r="68" spans="1:12" x14ac:dyDescent="0.25">
      <c r="A68" s="7" t="s">
        <v>43</v>
      </c>
      <c r="B68" s="7" t="s">
        <v>11</v>
      </c>
      <c r="C68" s="7" t="s">
        <v>186</v>
      </c>
      <c r="D68" s="7">
        <v>1</v>
      </c>
      <c r="E68" s="7" t="s">
        <v>118</v>
      </c>
      <c r="F68" s="7" t="s">
        <v>134</v>
      </c>
      <c r="G68" s="7">
        <v>2750</v>
      </c>
      <c r="H68" s="7">
        <v>0</v>
      </c>
      <c r="I68" s="9" t="s">
        <v>250</v>
      </c>
      <c r="J68" s="10">
        <v>43552</v>
      </c>
      <c r="K68" s="10" t="s">
        <v>136</v>
      </c>
      <c r="L68" s="11">
        <v>2019</v>
      </c>
    </row>
    <row r="69" spans="1:12" x14ac:dyDescent="0.25">
      <c r="A69" s="7" t="s">
        <v>43</v>
      </c>
      <c r="B69" s="7" t="s">
        <v>11</v>
      </c>
      <c r="C69" s="7" t="s">
        <v>369</v>
      </c>
      <c r="D69" s="7">
        <v>1</v>
      </c>
      <c r="E69" s="7" t="s">
        <v>295</v>
      </c>
      <c r="F69" s="7" t="s">
        <v>370</v>
      </c>
      <c r="G69" s="7">
        <v>3647</v>
      </c>
      <c r="H69" s="7">
        <v>0</v>
      </c>
      <c r="I69" s="9" t="s">
        <v>371</v>
      </c>
      <c r="J69" s="10">
        <v>43552</v>
      </c>
      <c r="K69" s="10" t="s">
        <v>136</v>
      </c>
      <c r="L69" s="11">
        <v>2019</v>
      </c>
    </row>
    <row r="70" spans="1:12" x14ac:dyDescent="0.25">
      <c r="A70" s="7" t="s">
        <v>43</v>
      </c>
      <c r="B70" s="7" t="s">
        <v>11</v>
      </c>
      <c r="C70" s="7" t="s">
        <v>160</v>
      </c>
      <c r="D70" s="7">
        <v>1</v>
      </c>
      <c r="E70" s="7" t="s">
        <v>23</v>
      </c>
      <c r="F70" s="7" t="s">
        <v>24</v>
      </c>
      <c r="G70" s="7">
        <v>5500</v>
      </c>
      <c r="H70" s="7">
        <v>0</v>
      </c>
      <c r="I70" s="9" t="s">
        <v>379</v>
      </c>
      <c r="J70" s="10">
        <v>43552</v>
      </c>
      <c r="K70" s="10" t="s">
        <v>136</v>
      </c>
      <c r="L70" s="11">
        <v>2019</v>
      </c>
    </row>
    <row r="71" spans="1:12" x14ac:dyDescent="0.25">
      <c r="A71" s="7" t="s">
        <v>43</v>
      </c>
      <c r="B71" s="7" t="s">
        <v>11</v>
      </c>
      <c r="C71" s="7" t="s">
        <v>208</v>
      </c>
      <c r="D71" s="7">
        <v>1</v>
      </c>
      <c r="E71" s="7" t="s">
        <v>25</v>
      </c>
      <c r="F71" s="7" t="s">
        <v>26</v>
      </c>
      <c r="G71" s="7">
        <v>5500</v>
      </c>
      <c r="H71" s="7">
        <v>0</v>
      </c>
      <c r="I71" s="9" t="s">
        <v>447</v>
      </c>
      <c r="J71" s="10">
        <v>43552</v>
      </c>
      <c r="K71" s="10" t="s">
        <v>136</v>
      </c>
      <c r="L71" s="11">
        <v>2019</v>
      </c>
    </row>
    <row r="72" spans="1:12" x14ac:dyDescent="0.25">
      <c r="A72" s="7" t="s">
        <v>43</v>
      </c>
      <c r="B72" s="7" t="s">
        <v>11</v>
      </c>
      <c r="C72" s="7" t="s">
        <v>196</v>
      </c>
      <c r="D72" s="7">
        <v>1</v>
      </c>
      <c r="E72" s="7" t="s">
        <v>33</v>
      </c>
      <c r="F72" s="7" t="s">
        <v>34</v>
      </c>
      <c r="G72" s="7">
        <v>5400</v>
      </c>
      <c r="H72" s="7">
        <v>0</v>
      </c>
      <c r="I72" s="9" t="s">
        <v>333</v>
      </c>
      <c r="J72" s="10">
        <v>43552</v>
      </c>
      <c r="K72" s="10" t="s">
        <v>136</v>
      </c>
      <c r="L72" s="11">
        <v>2019</v>
      </c>
    </row>
    <row r="73" spans="1:12" x14ac:dyDescent="0.25">
      <c r="A73" s="7" t="s">
        <v>43</v>
      </c>
      <c r="B73" s="7" t="s">
        <v>11</v>
      </c>
      <c r="C73" s="7" t="s">
        <v>203</v>
      </c>
      <c r="D73" s="7">
        <v>2</v>
      </c>
      <c r="E73" s="7" t="s">
        <v>293</v>
      </c>
      <c r="F73" s="7" t="s">
        <v>436</v>
      </c>
      <c r="G73" s="7">
        <v>5500</v>
      </c>
      <c r="H73" s="7">
        <v>0</v>
      </c>
      <c r="I73" s="9" t="s">
        <v>387</v>
      </c>
      <c r="J73" s="10">
        <v>43559</v>
      </c>
      <c r="K73" s="10" t="s">
        <v>224</v>
      </c>
      <c r="L73" s="11">
        <v>2019</v>
      </c>
    </row>
    <row r="74" spans="1:12" x14ac:dyDescent="0.25">
      <c r="A74" s="7" t="s">
        <v>43</v>
      </c>
      <c r="B74" s="7" t="s">
        <v>11</v>
      </c>
      <c r="C74" s="7" t="s">
        <v>206</v>
      </c>
      <c r="D74" s="7">
        <v>1</v>
      </c>
      <c r="E74" s="7" t="s">
        <v>23</v>
      </c>
      <c r="F74" s="7" t="s">
        <v>24</v>
      </c>
      <c r="G74" s="7">
        <v>5500</v>
      </c>
      <c r="H74" s="7">
        <v>0</v>
      </c>
      <c r="I74" s="9" t="s">
        <v>13</v>
      </c>
      <c r="J74" s="10">
        <v>43559</v>
      </c>
      <c r="K74" s="10" t="s">
        <v>224</v>
      </c>
      <c r="L74" s="11">
        <v>2019</v>
      </c>
    </row>
    <row r="75" spans="1:12" x14ac:dyDescent="0.25">
      <c r="A75" s="7" t="s">
        <v>43</v>
      </c>
      <c r="B75" s="7" t="s">
        <v>11</v>
      </c>
      <c r="C75" s="7" t="s">
        <v>219</v>
      </c>
      <c r="D75" s="7">
        <v>1</v>
      </c>
      <c r="E75" s="7" t="s">
        <v>44</v>
      </c>
      <c r="F75" s="7" t="s">
        <v>27</v>
      </c>
      <c r="G75" s="7">
        <v>2750</v>
      </c>
      <c r="H75" s="7">
        <v>0</v>
      </c>
      <c r="I75" s="9" t="s">
        <v>394</v>
      </c>
      <c r="J75" s="10">
        <v>43559</v>
      </c>
      <c r="K75" s="10" t="s">
        <v>224</v>
      </c>
      <c r="L75" s="11">
        <v>2019</v>
      </c>
    </row>
    <row r="76" spans="1:12" x14ac:dyDescent="0.25">
      <c r="A76" s="7" t="s">
        <v>43</v>
      </c>
      <c r="B76" s="7" t="s">
        <v>11</v>
      </c>
      <c r="C76" s="7" t="s">
        <v>277</v>
      </c>
      <c r="D76" s="7">
        <v>1</v>
      </c>
      <c r="E76" s="7" t="s">
        <v>25</v>
      </c>
      <c r="F76" s="7" t="s">
        <v>26</v>
      </c>
      <c r="G76" s="33">
        <v>5500</v>
      </c>
      <c r="H76" s="7">
        <v>0</v>
      </c>
      <c r="I76" s="9" t="s">
        <v>13</v>
      </c>
      <c r="J76" s="10">
        <v>43559</v>
      </c>
      <c r="K76" s="10" t="s">
        <v>224</v>
      </c>
      <c r="L76" s="11">
        <v>2019</v>
      </c>
    </row>
    <row r="77" spans="1:12" x14ac:dyDescent="0.25">
      <c r="A77" s="7" t="s">
        <v>43</v>
      </c>
      <c r="B77" s="7" t="s">
        <v>11</v>
      </c>
      <c r="C77" s="7" t="s">
        <v>348</v>
      </c>
      <c r="D77" s="7">
        <v>1</v>
      </c>
      <c r="E77" s="7" t="s">
        <v>25</v>
      </c>
      <c r="F77" s="7" t="s">
        <v>26</v>
      </c>
      <c r="G77" s="33">
        <v>5500</v>
      </c>
      <c r="H77" s="7">
        <v>0</v>
      </c>
      <c r="I77" s="9" t="s">
        <v>13</v>
      </c>
      <c r="J77" s="10">
        <v>43559</v>
      </c>
      <c r="K77" s="10" t="s">
        <v>224</v>
      </c>
      <c r="L77" s="11">
        <v>2019</v>
      </c>
    </row>
    <row r="78" spans="1:12" x14ac:dyDescent="0.25">
      <c r="A78" s="7" t="s">
        <v>43</v>
      </c>
      <c r="B78" s="7" t="s">
        <v>11</v>
      </c>
      <c r="C78" s="7" t="s">
        <v>363</v>
      </c>
      <c r="D78" s="7">
        <v>1</v>
      </c>
      <c r="E78" s="7" t="s">
        <v>15</v>
      </c>
      <c r="F78" s="7" t="s">
        <v>16</v>
      </c>
      <c r="G78" s="33">
        <v>2960</v>
      </c>
      <c r="H78" s="7">
        <v>0</v>
      </c>
      <c r="I78" s="9" t="s">
        <v>448</v>
      </c>
      <c r="J78" s="10">
        <v>43566</v>
      </c>
      <c r="K78" s="10" t="s">
        <v>224</v>
      </c>
      <c r="L78" s="11">
        <v>2019</v>
      </c>
    </row>
    <row r="79" spans="1:12" x14ac:dyDescent="0.25">
      <c r="A79" s="7" t="s">
        <v>43</v>
      </c>
      <c r="B79" s="7" t="s">
        <v>11</v>
      </c>
      <c r="C79" s="7" t="s">
        <v>73</v>
      </c>
      <c r="D79" s="7">
        <v>4</v>
      </c>
      <c r="E79" s="7" t="s">
        <v>44</v>
      </c>
      <c r="F79" s="7" t="s">
        <v>27</v>
      </c>
      <c r="G79" s="33">
        <v>2750</v>
      </c>
      <c r="H79" s="7">
        <v>0</v>
      </c>
      <c r="I79" s="9" t="s">
        <v>13</v>
      </c>
      <c r="J79" s="10">
        <v>43566</v>
      </c>
      <c r="K79" s="10" t="s">
        <v>224</v>
      </c>
      <c r="L79" s="11">
        <v>2019</v>
      </c>
    </row>
    <row r="80" spans="1:12" x14ac:dyDescent="0.25">
      <c r="A80" s="7" t="s">
        <v>43</v>
      </c>
      <c r="B80" s="7" t="s">
        <v>11</v>
      </c>
      <c r="C80" s="7" t="s">
        <v>204</v>
      </c>
      <c r="D80" s="7">
        <v>1</v>
      </c>
      <c r="E80" s="7" t="s">
        <v>23</v>
      </c>
      <c r="F80" s="7" t="s">
        <v>24</v>
      </c>
      <c r="G80" s="33">
        <v>5500</v>
      </c>
      <c r="H80" s="7">
        <v>0</v>
      </c>
      <c r="I80" s="9" t="s">
        <v>388</v>
      </c>
      <c r="J80" s="10">
        <v>43566</v>
      </c>
      <c r="K80" s="10" t="s">
        <v>224</v>
      </c>
      <c r="L80" s="11">
        <v>2019</v>
      </c>
    </row>
    <row r="81" spans="1:12" x14ac:dyDescent="0.25">
      <c r="A81" s="7" t="s">
        <v>43</v>
      </c>
      <c r="B81" s="7" t="s">
        <v>11</v>
      </c>
      <c r="C81" s="7" t="s">
        <v>282</v>
      </c>
      <c r="D81" s="7">
        <v>1</v>
      </c>
      <c r="E81" s="7" t="s">
        <v>25</v>
      </c>
      <c r="F81" s="7" t="s">
        <v>26</v>
      </c>
      <c r="G81" s="33">
        <v>5500</v>
      </c>
      <c r="H81" s="7">
        <v>0</v>
      </c>
      <c r="I81" s="9" t="s">
        <v>13</v>
      </c>
      <c r="J81" s="10">
        <v>43566</v>
      </c>
      <c r="K81" s="10" t="s">
        <v>224</v>
      </c>
      <c r="L81" s="11">
        <v>2019</v>
      </c>
    </row>
    <row r="82" spans="1:12" x14ac:dyDescent="0.25">
      <c r="A82" s="7" t="s">
        <v>43</v>
      </c>
      <c r="B82" s="7" t="s">
        <v>11</v>
      </c>
      <c r="C82" s="7" t="s">
        <v>349</v>
      </c>
      <c r="D82" s="7">
        <v>1</v>
      </c>
      <c r="E82" s="7" t="s">
        <v>25</v>
      </c>
      <c r="F82" s="7" t="s">
        <v>26</v>
      </c>
      <c r="G82" s="33">
        <v>5500</v>
      </c>
      <c r="H82" s="7">
        <v>0</v>
      </c>
      <c r="I82" s="9" t="s">
        <v>13</v>
      </c>
      <c r="J82" s="10">
        <v>43566</v>
      </c>
      <c r="K82" s="10" t="s">
        <v>224</v>
      </c>
      <c r="L82" s="11">
        <v>2019</v>
      </c>
    </row>
    <row r="83" spans="1:12" x14ac:dyDescent="0.25">
      <c r="A83" s="7" t="s">
        <v>43</v>
      </c>
      <c r="B83" s="7" t="s">
        <v>11</v>
      </c>
      <c r="C83" s="7" t="s">
        <v>362</v>
      </c>
      <c r="D83" s="7">
        <v>1</v>
      </c>
      <c r="E83" s="7" t="s">
        <v>118</v>
      </c>
      <c r="F83" s="7" t="s">
        <v>134</v>
      </c>
      <c r="G83" s="33">
        <v>2750</v>
      </c>
      <c r="H83" s="7">
        <v>0</v>
      </c>
      <c r="I83" s="9" t="s">
        <v>13</v>
      </c>
      <c r="J83" s="10">
        <v>43573</v>
      </c>
      <c r="K83" s="10" t="s">
        <v>224</v>
      </c>
      <c r="L83" s="11">
        <v>2019</v>
      </c>
    </row>
    <row r="84" spans="1:12" x14ac:dyDescent="0.25">
      <c r="A84" s="7" t="s">
        <v>43</v>
      </c>
      <c r="B84" s="7" t="s">
        <v>11</v>
      </c>
      <c r="C84" s="7" t="s">
        <v>157</v>
      </c>
      <c r="D84" s="7">
        <v>1</v>
      </c>
      <c r="E84" s="7" t="s">
        <v>23</v>
      </c>
      <c r="F84" s="7" t="s">
        <v>24</v>
      </c>
      <c r="G84" s="33">
        <v>5500</v>
      </c>
      <c r="H84" s="7">
        <v>0</v>
      </c>
      <c r="I84" s="9" t="s">
        <v>377</v>
      </c>
      <c r="J84" s="10">
        <v>43573</v>
      </c>
      <c r="K84" s="10" t="s">
        <v>224</v>
      </c>
      <c r="L84" s="11">
        <v>2019</v>
      </c>
    </row>
    <row r="85" spans="1:12" x14ac:dyDescent="0.25">
      <c r="A85" s="7" t="s">
        <v>43</v>
      </c>
      <c r="B85" s="7" t="s">
        <v>11</v>
      </c>
      <c r="C85" s="7" t="s">
        <v>217</v>
      </c>
      <c r="D85" s="7">
        <v>1</v>
      </c>
      <c r="E85" s="7" t="s">
        <v>28</v>
      </c>
      <c r="F85" s="7" t="s">
        <v>29</v>
      </c>
      <c r="G85" s="33">
        <v>5500</v>
      </c>
      <c r="H85" s="7">
        <v>0</v>
      </c>
      <c r="I85" s="9" t="s">
        <v>449</v>
      </c>
      <c r="J85" s="10">
        <v>43573</v>
      </c>
      <c r="K85" s="10" t="s">
        <v>224</v>
      </c>
      <c r="L85" s="11">
        <v>2019</v>
      </c>
    </row>
    <row r="86" spans="1:12" x14ac:dyDescent="0.25">
      <c r="A86" s="7" t="s">
        <v>43</v>
      </c>
      <c r="B86" s="7" t="s">
        <v>11</v>
      </c>
      <c r="C86" s="7" t="s">
        <v>256</v>
      </c>
      <c r="D86" s="7">
        <v>1</v>
      </c>
      <c r="E86" s="7" t="s">
        <v>139</v>
      </c>
      <c r="F86" s="7" t="s">
        <v>24</v>
      </c>
      <c r="G86" s="33">
        <v>5500</v>
      </c>
      <c r="H86" s="7">
        <v>0</v>
      </c>
      <c r="I86" s="9" t="s">
        <v>13</v>
      </c>
      <c r="J86" s="10">
        <v>43573</v>
      </c>
      <c r="K86" s="10" t="s">
        <v>224</v>
      </c>
      <c r="L86" s="11">
        <v>2019</v>
      </c>
    </row>
    <row r="87" spans="1:12" x14ac:dyDescent="0.25">
      <c r="A87" s="7" t="s">
        <v>43</v>
      </c>
      <c r="B87" s="7" t="s">
        <v>11</v>
      </c>
      <c r="C87" s="7" t="s">
        <v>260</v>
      </c>
      <c r="D87" s="7">
        <v>1</v>
      </c>
      <c r="E87" s="7" t="s">
        <v>33</v>
      </c>
      <c r="F87" s="7" t="s">
        <v>34</v>
      </c>
      <c r="G87" s="33">
        <v>5400</v>
      </c>
      <c r="H87" s="7">
        <v>0</v>
      </c>
      <c r="I87" s="9" t="s">
        <v>13</v>
      </c>
      <c r="J87" s="10">
        <v>43573</v>
      </c>
      <c r="K87" s="10" t="s">
        <v>224</v>
      </c>
      <c r="L87" s="11">
        <v>2019</v>
      </c>
    </row>
    <row r="88" spans="1:12" x14ac:dyDescent="0.25">
      <c r="A88" s="7" t="s">
        <v>43</v>
      </c>
      <c r="B88" s="7" t="s">
        <v>11</v>
      </c>
      <c r="C88" s="7" t="s">
        <v>270</v>
      </c>
      <c r="D88" s="7">
        <v>1</v>
      </c>
      <c r="E88" s="7" t="s">
        <v>25</v>
      </c>
      <c r="F88" s="7" t="s">
        <v>26</v>
      </c>
      <c r="G88" s="7">
        <v>5500</v>
      </c>
      <c r="H88" s="7">
        <v>0</v>
      </c>
      <c r="I88" s="9" t="s">
        <v>13</v>
      </c>
      <c r="J88" s="10">
        <v>43573</v>
      </c>
      <c r="K88" s="10" t="s">
        <v>224</v>
      </c>
      <c r="L88" s="11">
        <v>2019</v>
      </c>
    </row>
    <row r="89" spans="1:12" x14ac:dyDescent="0.25">
      <c r="A89" s="7" t="s">
        <v>43</v>
      </c>
      <c r="B89" s="7" t="s">
        <v>11</v>
      </c>
      <c r="C89" s="7" t="s">
        <v>276</v>
      </c>
      <c r="D89" s="7">
        <v>1</v>
      </c>
      <c r="E89" s="7" t="s">
        <v>25</v>
      </c>
      <c r="F89" s="7" t="s">
        <v>26</v>
      </c>
      <c r="G89" s="7">
        <v>5500</v>
      </c>
      <c r="H89" s="7">
        <v>0</v>
      </c>
      <c r="I89" s="9" t="s">
        <v>13</v>
      </c>
      <c r="J89" s="10">
        <v>43573</v>
      </c>
      <c r="K89" s="10" t="s">
        <v>224</v>
      </c>
      <c r="L89" s="11">
        <v>2019</v>
      </c>
    </row>
    <row r="90" spans="1:12" x14ac:dyDescent="0.25">
      <c r="A90" s="7" t="s">
        <v>43</v>
      </c>
      <c r="B90" s="7" t="s">
        <v>11</v>
      </c>
      <c r="C90" s="7" t="s">
        <v>335</v>
      </c>
      <c r="D90" s="7">
        <v>2</v>
      </c>
      <c r="E90" s="7" t="s">
        <v>293</v>
      </c>
      <c r="F90" s="7" t="s">
        <v>436</v>
      </c>
      <c r="G90" s="7">
        <v>5500</v>
      </c>
      <c r="H90" s="7">
        <v>0</v>
      </c>
      <c r="I90" s="9" t="s">
        <v>450</v>
      </c>
      <c r="J90" s="10">
        <v>43573</v>
      </c>
      <c r="K90" s="10" t="s">
        <v>224</v>
      </c>
      <c r="L90" s="11">
        <v>2019</v>
      </c>
    </row>
    <row r="91" spans="1:12" x14ac:dyDescent="0.25">
      <c r="A91" s="7" t="s">
        <v>43</v>
      </c>
      <c r="B91" s="7" t="s">
        <v>11</v>
      </c>
      <c r="C91" s="7" t="s">
        <v>199</v>
      </c>
      <c r="D91" s="7">
        <v>1</v>
      </c>
      <c r="E91" s="7" t="s">
        <v>31</v>
      </c>
      <c r="F91" s="7" t="s">
        <v>32</v>
      </c>
      <c r="G91" s="7">
        <v>3740</v>
      </c>
      <c r="H91" s="7">
        <v>0</v>
      </c>
      <c r="I91" s="9" t="s">
        <v>384</v>
      </c>
      <c r="J91" s="10">
        <v>43580</v>
      </c>
      <c r="K91" s="10" t="s">
        <v>224</v>
      </c>
      <c r="L91" s="11">
        <v>2019</v>
      </c>
    </row>
    <row r="92" spans="1:12" x14ac:dyDescent="0.25">
      <c r="A92" s="7" t="s">
        <v>43</v>
      </c>
      <c r="B92" s="7" t="s">
        <v>11</v>
      </c>
      <c r="C92" s="7" t="s">
        <v>211</v>
      </c>
      <c r="D92" s="7">
        <v>1</v>
      </c>
      <c r="E92" s="7" t="s">
        <v>25</v>
      </c>
      <c r="F92" s="7" t="s">
        <v>26</v>
      </c>
      <c r="G92" s="7">
        <v>5500</v>
      </c>
      <c r="H92" s="7">
        <v>0</v>
      </c>
      <c r="I92" s="9" t="s">
        <v>451</v>
      </c>
      <c r="J92" s="10">
        <v>43580</v>
      </c>
      <c r="K92" s="10" t="s">
        <v>224</v>
      </c>
      <c r="L92" s="11">
        <v>2019</v>
      </c>
    </row>
    <row r="93" spans="1:12" x14ac:dyDescent="0.25">
      <c r="A93" s="7" t="s">
        <v>43</v>
      </c>
      <c r="B93" s="7" t="s">
        <v>11</v>
      </c>
      <c r="C93" s="7" t="s">
        <v>194</v>
      </c>
      <c r="D93" s="7">
        <v>1</v>
      </c>
      <c r="E93" s="7" t="s">
        <v>33</v>
      </c>
      <c r="F93" s="7" t="s">
        <v>34</v>
      </c>
      <c r="G93" s="7">
        <v>5400</v>
      </c>
      <c r="H93" s="7">
        <v>0</v>
      </c>
      <c r="I93" s="9" t="s">
        <v>331</v>
      </c>
      <c r="J93" s="10">
        <v>43580</v>
      </c>
      <c r="K93" s="10" t="s">
        <v>224</v>
      </c>
      <c r="L93" s="11">
        <v>2019</v>
      </c>
    </row>
    <row r="94" spans="1:12" x14ac:dyDescent="0.25">
      <c r="A94" s="7" t="s">
        <v>43</v>
      </c>
      <c r="B94" s="7" t="s">
        <v>11</v>
      </c>
      <c r="C94" s="7" t="s">
        <v>281</v>
      </c>
      <c r="D94" s="7">
        <v>1</v>
      </c>
      <c r="E94" s="7" t="s">
        <v>25</v>
      </c>
      <c r="F94" s="7" t="s">
        <v>26</v>
      </c>
      <c r="G94" s="7">
        <v>5500</v>
      </c>
      <c r="H94" s="7">
        <v>0</v>
      </c>
      <c r="I94" s="9" t="s">
        <v>13</v>
      </c>
      <c r="J94" s="10">
        <v>43588</v>
      </c>
      <c r="K94" s="10" t="s">
        <v>225</v>
      </c>
      <c r="L94" s="11">
        <v>2019</v>
      </c>
    </row>
    <row r="95" spans="1:12" x14ac:dyDescent="0.25">
      <c r="A95" s="7" t="s">
        <v>43</v>
      </c>
      <c r="B95" s="7" t="s">
        <v>11</v>
      </c>
      <c r="C95" s="7" t="s">
        <v>261</v>
      </c>
      <c r="D95" s="7">
        <v>1</v>
      </c>
      <c r="E95" s="7" t="s">
        <v>33</v>
      </c>
      <c r="F95" s="7" t="s">
        <v>34</v>
      </c>
      <c r="G95" s="7">
        <v>5400</v>
      </c>
      <c r="H95" s="7">
        <v>0</v>
      </c>
      <c r="I95" s="9" t="s">
        <v>13</v>
      </c>
      <c r="J95" s="10">
        <v>43598</v>
      </c>
      <c r="K95" s="10" t="s">
        <v>225</v>
      </c>
      <c r="L95" s="11">
        <v>2019</v>
      </c>
    </row>
    <row r="96" spans="1:12" x14ac:dyDescent="0.25">
      <c r="A96" s="7" t="s">
        <v>43</v>
      </c>
      <c r="B96" s="7" t="s">
        <v>11</v>
      </c>
      <c r="C96" s="7" t="s">
        <v>367</v>
      </c>
      <c r="D96" s="7">
        <v>1</v>
      </c>
      <c r="E96" s="7" t="s">
        <v>15</v>
      </c>
      <c r="F96" s="7" t="s">
        <v>16</v>
      </c>
      <c r="G96" s="7">
        <v>5920</v>
      </c>
      <c r="H96" s="7">
        <v>0</v>
      </c>
      <c r="I96" s="9" t="s">
        <v>452</v>
      </c>
      <c r="J96" s="10">
        <v>43601</v>
      </c>
      <c r="K96" s="10" t="s">
        <v>225</v>
      </c>
      <c r="L96" s="11">
        <v>2019</v>
      </c>
    </row>
    <row r="97" spans="1:12" x14ac:dyDescent="0.25">
      <c r="A97" s="7" t="s">
        <v>43</v>
      </c>
      <c r="B97" s="7" t="s">
        <v>11</v>
      </c>
      <c r="C97" s="7" t="s">
        <v>212</v>
      </c>
      <c r="D97" s="7">
        <v>1</v>
      </c>
      <c r="E97" s="7" t="s">
        <v>28</v>
      </c>
      <c r="F97" s="7" t="s">
        <v>29</v>
      </c>
      <c r="G97" s="7">
        <v>5500</v>
      </c>
      <c r="H97" s="7">
        <v>0</v>
      </c>
      <c r="I97" s="9" t="s">
        <v>389</v>
      </c>
      <c r="J97" s="10">
        <v>43601</v>
      </c>
      <c r="K97" s="10" t="s">
        <v>225</v>
      </c>
      <c r="L97" s="11">
        <v>2019</v>
      </c>
    </row>
    <row r="98" spans="1:12" x14ac:dyDescent="0.25">
      <c r="A98" s="7" t="s">
        <v>43</v>
      </c>
      <c r="B98" s="7" t="s">
        <v>11</v>
      </c>
      <c r="C98" s="7" t="s">
        <v>257</v>
      </c>
      <c r="D98" s="7">
        <v>1</v>
      </c>
      <c r="E98" s="7" t="s">
        <v>139</v>
      </c>
      <c r="F98" s="7" t="s">
        <v>24</v>
      </c>
      <c r="G98" s="7">
        <v>5500</v>
      </c>
      <c r="H98" s="7">
        <v>0</v>
      </c>
      <c r="I98" s="9" t="s">
        <v>13</v>
      </c>
      <c r="J98" s="10">
        <v>43601</v>
      </c>
      <c r="K98" s="10" t="s">
        <v>225</v>
      </c>
      <c r="L98" s="11">
        <v>2019</v>
      </c>
    </row>
    <row r="99" spans="1:12" x14ac:dyDescent="0.25">
      <c r="A99" s="7" t="s">
        <v>43</v>
      </c>
      <c r="B99" s="7" t="s">
        <v>11</v>
      </c>
      <c r="C99" s="7" t="s">
        <v>267</v>
      </c>
      <c r="D99" s="7">
        <v>1</v>
      </c>
      <c r="E99" s="7" t="s">
        <v>31</v>
      </c>
      <c r="F99" s="7" t="s">
        <v>32</v>
      </c>
      <c r="G99" s="7">
        <v>3740</v>
      </c>
      <c r="H99" s="7">
        <v>0</v>
      </c>
      <c r="I99" s="9" t="s">
        <v>13</v>
      </c>
      <c r="J99" s="10">
        <v>43601</v>
      </c>
      <c r="K99" s="10" t="s">
        <v>225</v>
      </c>
      <c r="L99" s="11">
        <v>2019</v>
      </c>
    </row>
    <row r="100" spans="1:12" x14ac:dyDescent="0.25">
      <c r="A100" s="7" t="s">
        <v>43</v>
      </c>
      <c r="B100" s="7" t="s">
        <v>11</v>
      </c>
      <c r="C100" s="7" t="s">
        <v>269</v>
      </c>
      <c r="D100" s="7">
        <v>1</v>
      </c>
      <c r="E100" s="7" t="s">
        <v>25</v>
      </c>
      <c r="F100" s="7" t="s">
        <v>26</v>
      </c>
      <c r="G100" s="7">
        <v>5500</v>
      </c>
      <c r="H100" s="7">
        <v>0</v>
      </c>
      <c r="I100" s="9" t="s">
        <v>13</v>
      </c>
      <c r="J100" s="10">
        <v>43601</v>
      </c>
      <c r="K100" s="10" t="s">
        <v>225</v>
      </c>
      <c r="L100" s="11">
        <v>2019</v>
      </c>
    </row>
    <row r="101" spans="1:12" x14ac:dyDescent="0.25">
      <c r="A101" s="7" t="s">
        <v>43</v>
      </c>
      <c r="B101" s="7" t="s">
        <v>11</v>
      </c>
      <c r="C101" s="7" t="s">
        <v>285</v>
      </c>
      <c r="D101" s="7">
        <v>1</v>
      </c>
      <c r="E101" s="7" t="s">
        <v>23</v>
      </c>
      <c r="F101" s="7" t="s">
        <v>24</v>
      </c>
      <c r="G101" s="7">
        <v>5500</v>
      </c>
      <c r="H101" s="7">
        <v>0</v>
      </c>
      <c r="I101" s="9" t="s">
        <v>13</v>
      </c>
      <c r="J101" s="10">
        <v>43601</v>
      </c>
      <c r="K101" s="10" t="s">
        <v>225</v>
      </c>
      <c r="L101" s="11">
        <v>2019</v>
      </c>
    </row>
    <row r="102" spans="1:12" x14ac:dyDescent="0.25">
      <c r="A102" s="7" t="s">
        <v>43</v>
      </c>
      <c r="B102" s="7" t="s">
        <v>11</v>
      </c>
      <c r="C102" s="7" t="s">
        <v>336</v>
      </c>
      <c r="D102" s="7">
        <v>2</v>
      </c>
      <c r="E102" s="7" t="s">
        <v>293</v>
      </c>
      <c r="F102" s="7" t="s">
        <v>436</v>
      </c>
      <c r="G102" s="7">
        <v>5500</v>
      </c>
      <c r="H102" s="7">
        <v>0</v>
      </c>
      <c r="I102" s="9" t="s">
        <v>453</v>
      </c>
      <c r="J102" s="10">
        <v>43601</v>
      </c>
      <c r="K102" s="10" t="s">
        <v>225</v>
      </c>
      <c r="L102" s="11">
        <v>2019</v>
      </c>
    </row>
    <row r="103" spans="1:12" x14ac:dyDescent="0.25">
      <c r="A103" s="7" t="s">
        <v>43</v>
      </c>
      <c r="B103" s="7" t="s">
        <v>11</v>
      </c>
      <c r="C103" s="7" t="s">
        <v>132</v>
      </c>
      <c r="D103" s="7">
        <v>2</v>
      </c>
      <c r="E103" s="7" t="s">
        <v>119</v>
      </c>
      <c r="F103" s="7" t="s">
        <v>133</v>
      </c>
      <c r="G103" s="7">
        <v>5500</v>
      </c>
      <c r="H103" s="7">
        <v>0</v>
      </c>
      <c r="I103" s="9" t="s">
        <v>184</v>
      </c>
      <c r="J103" s="10">
        <v>43608</v>
      </c>
      <c r="K103" s="10" t="s">
        <v>225</v>
      </c>
      <c r="L103" s="11">
        <v>2019</v>
      </c>
    </row>
    <row r="104" spans="1:12" x14ac:dyDescent="0.25">
      <c r="A104" s="7" t="s">
        <v>43</v>
      </c>
      <c r="B104" s="7" t="s">
        <v>11</v>
      </c>
      <c r="C104" s="7" t="s">
        <v>374</v>
      </c>
      <c r="D104" s="7">
        <v>1</v>
      </c>
      <c r="E104" s="7" t="s">
        <v>117</v>
      </c>
      <c r="F104" s="7" t="s">
        <v>129</v>
      </c>
      <c r="G104" s="7">
        <v>5500</v>
      </c>
      <c r="H104" s="7">
        <v>0</v>
      </c>
      <c r="I104" s="9" t="s">
        <v>13</v>
      </c>
      <c r="J104" s="10">
        <v>43608</v>
      </c>
      <c r="K104" s="10" t="s">
        <v>225</v>
      </c>
      <c r="L104" s="11">
        <v>2019</v>
      </c>
    </row>
    <row r="105" spans="1:12" x14ac:dyDescent="0.25">
      <c r="A105" s="7" t="s">
        <v>43</v>
      </c>
      <c r="B105" s="7" t="s">
        <v>11</v>
      </c>
      <c r="C105" s="7" t="s">
        <v>73</v>
      </c>
      <c r="D105" s="7">
        <v>5</v>
      </c>
      <c r="E105" s="7" t="s">
        <v>44</v>
      </c>
      <c r="F105" s="7" t="s">
        <v>27</v>
      </c>
      <c r="G105" s="7">
        <v>2750</v>
      </c>
      <c r="H105" s="7">
        <v>0</v>
      </c>
      <c r="I105" s="9" t="s">
        <v>13</v>
      </c>
      <c r="J105" s="10">
        <v>43608</v>
      </c>
      <c r="K105" s="10" t="s">
        <v>225</v>
      </c>
      <c r="L105" s="11">
        <v>2019</v>
      </c>
    </row>
    <row r="106" spans="1:12" x14ac:dyDescent="0.25">
      <c r="A106" s="7" t="s">
        <v>43</v>
      </c>
      <c r="B106" s="7" t="s">
        <v>11</v>
      </c>
      <c r="C106" s="7" t="s">
        <v>159</v>
      </c>
      <c r="D106" s="7">
        <v>1</v>
      </c>
      <c r="E106" s="7" t="s">
        <v>23</v>
      </c>
      <c r="F106" s="7" t="s">
        <v>24</v>
      </c>
      <c r="G106" s="7">
        <v>5500</v>
      </c>
      <c r="H106" s="7">
        <v>0</v>
      </c>
      <c r="I106" s="9" t="s">
        <v>378</v>
      </c>
      <c r="J106" s="10">
        <v>43608</v>
      </c>
      <c r="K106" s="10" t="s">
        <v>225</v>
      </c>
      <c r="L106" s="11">
        <v>2019</v>
      </c>
    </row>
    <row r="107" spans="1:12" x14ac:dyDescent="0.25">
      <c r="A107" s="7" t="s">
        <v>43</v>
      </c>
      <c r="B107" s="7" t="s">
        <v>11</v>
      </c>
      <c r="C107" s="7" t="s">
        <v>337</v>
      </c>
      <c r="D107" s="7">
        <v>2</v>
      </c>
      <c r="E107" s="7" t="s">
        <v>293</v>
      </c>
      <c r="F107" s="7" t="s">
        <v>436</v>
      </c>
      <c r="G107" s="7">
        <v>5500</v>
      </c>
      <c r="H107" s="7">
        <v>0</v>
      </c>
      <c r="I107" s="9" t="s">
        <v>454</v>
      </c>
      <c r="J107" s="10">
        <v>43608</v>
      </c>
      <c r="K107" s="10" t="s">
        <v>225</v>
      </c>
      <c r="L107" s="11">
        <v>2019</v>
      </c>
    </row>
    <row r="108" spans="1:12" x14ac:dyDescent="0.25">
      <c r="A108" s="7" t="s">
        <v>43</v>
      </c>
      <c r="B108" s="7" t="s">
        <v>11</v>
      </c>
      <c r="C108" s="7" t="s">
        <v>279</v>
      </c>
      <c r="D108" s="7">
        <v>2</v>
      </c>
      <c r="E108" s="7" t="s">
        <v>293</v>
      </c>
      <c r="F108" s="7" t="s">
        <v>436</v>
      </c>
      <c r="G108" s="7">
        <v>5500</v>
      </c>
      <c r="H108" s="7">
        <v>0</v>
      </c>
      <c r="I108" s="9" t="s">
        <v>455</v>
      </c>
      <c r="J108" s="10">
        <v>43614</v>
      </c>
      <c r="K108" s="10" t="s">
        <v>225</v>
      </c>
      <c r="L108" s="11">
        <v>2019</v>
      </c>
    </row>
    <row r="109" spans="1:12" x14ac:dyDescent="0.25">
      <c r="A109" s="7" t="s">
        <v>43</v>
      </c>
      <c r="B109" s="7" t="s">
        <v>11</v>
      </c>
      <c r="C109" s="7" t="s">
        <v>283</v>
      </c>
      <c r="D109" s="7">
        <v>1</v>
      </c>
      <c r="E109" s="7" t="s">
        <v>25</v>
      </c>
      <c r="F109" s="7" t="s">
        <v>26</v>
      </c>
      <c r="G109" s="7">
        <v>5500</v>
      </c>
      <c r="H109" s="7">
        <v>0</v>
      </c>
      <c r="I109" s="9" t="s">
        <v>13</v>
      </c>
      <c r="J109" s="10">
        <v>43614</v>
      </c>
      <c r="K109" s="10" t="s">
        <v>225</v>
      </c>
      <c r="L109" s="11">
        <v>2019</v>
      </c>
    </row>
    <row r="110" spans="1:12" x14ac:dyDescent="0.25">
      <c r="A110" s="7" t="s">
        <v>43</v>
      </c>
      <c r="B110" s="32" t="s">
        <v>456</v>
      </c>
      <c r="C110" s="32" t="s">
        <v>345</v>
      </c>
      <c r="D110" s="7">
        <v>1</v>
      </c>
      <c r="E110" s="7" t="s">
        <v>31</v>
      </c>
      <c r="F110" s="7" t="s">
        <v>32</v>
      </c>
      <c r="G110" s="7">
        <v>3740</v>
      </c>
      <c r="H110" s="7">
        <v>0</v>
      </c>
      <c r="I110" s="9" t="s">
        <v>13</v>
      </c>
      <c r="J110" s="10">
        <v>43614</v>
      </c>
      <c r="K110" s="10" t="s">
        <v>225</v>
      </c>
      <c r="L110" s="11">
        <v>2019</v>
      </c>
    </row>
    <row r="111" spans="1:12" x14ac:dyDescent="0.25">
      <c r="A111" s="7" t="s">
        <v>43</v>
      </c>
      <c r="B111" s="7" t="s">
        <v>11</v>
      </c>
      <c r="C111" s="7" t="s">
        <v>275</v>
      </c>
      <c r="D111" s="7">
        <v>1</v>
      </c>
      <c r="E111" s="7" t="s">
        <v>25</v>
      </c>
      <c r="F111" s="7" t="s">
        <v>26</v>
      </c>
      <c r="G111" s="7">
        <v>5500</v>
      </c>
      <c r="H111" s="7">
        <v>0</v>
      </c>
      <c r="I111" s="9" t="s">
        <v>13</v>
      </c>
      <c r="J111" s="10">
        <v>43621</v>
      </c>
      <c r="K111" s="10" t="s">
        <v>288</v>
      </c>
      <c r="L111" s="11">
        <v>2019</v>
      </c>
    </row>
    <row r="112" spans="1:12" x14ac:dyDescent="0.25">
      <c r="A112" s="7" t="s">
        <v>43</v>
      </c>
      <c r="B112" s="7" t="s">
        <v>11</v>
      </c>
      <c r="C112" s="7" t="s">
        <v>372</v>
      </c>
      <c r="D112" s="7">
        <v>1</v>
      </c>
      <c r="E112" s="7" t="s">
        <v>295</v>
      </c>
      <c r="F112" s="7" t="s">
        <v>370</v>
      </c>
      <c r="G112" s="7">
        <v>3647</v>
      </c>
      <c r="H112" s="7">
        <v>0</v>
      </c>
      <c r="I112" s="9" t="s">
        <v>373</v>
      </c>
      <c r="J112" s="10">
        <v>43622</v>
      </c>
      <c r="K112" s="10" t="s">
        <v>288</v>
      </c>
      <c r="L112" s="11">
        <v>2019</v>
      </c>
    </row>
    <row r="113" spans="1:12" x14ac:dyDescent="0.25">
      <c r="A113" s="7" t="s">
        <v>43</v>
      </c>
      <c r="B113" s="7" t="s">
        <v>11</v>
      </c>
      <c r="C113" s="7" t="s">
        <v>262</v>
      </c>
      <c r="D113" s="7">
        <v>1</v>
      </c>
      <c r="E113" s="7" t="s">
        <v>33</v>
      </c>
      <c r="F113" s="7" t="s">
        <v>34</v>
      </c>
      <c r="G113" s="33">
        <v>5400</v>
      </c>
      <c r="H113" s="7">
        <v>0</v>
      </c>
      <c r="I113" s="9" t="s">
        <v>13</v>
      </c>
      <c r="J113" s="10">
        <v>43622</v>
      </c>
      <c r="K113" s="10" t="s">
        <v>288</v>
      </c>
      <c r="L113" s="11">
        <v>2019</v>
      </c>
    </row>
    <row r="114" spans="1:12" x14ac:dyDescent="0.25">
      <c r="A114" s="7" t="s">
        <v>43</v>
      </c>
      <c r="B114" s="7" t="s">
        <v>11</v>
      </c>
      <c r="C114" s="7" t="s">
        <v>338</v>
      </c>
      <c r="D114" s="7">
        <v>1</v>
      </c>
      <c r="E114" s="7" t="s">
        <v>19</v>
      </c>
      <c r="F114" s="7" t="s">
        <v>20</v>
      </c>
      <c r="G114" s="33">
        <v>2750</v>
      </c>
      <c r="H114" s="7">
        <v>0</v>
      </c>
      <c r="I114" s="9" t="s">
        <v>397</v>
      </c>
      <c r="J114" s="10">
        <v>43622</v>
      </c>
      <c r="K114" s="10" t="s">
        <v>288</v>
      </c>
      <c r="L114" s="11">
        <v>2019</v>
      </c>
    </row>
    <row r="115" spans="1:12" x14ac:dyDescent="0.25">
      <c r="A115" s="7" t="s">
        <v>43</v>
      </c>
      <c r="B115" s="7" t="s">
        <v>11</v>
      </c>
      <c r="C115" s="7" t="s">
        <v>341</v>
      </c>
      <c r="D115" s="7">
        <v>2</v>
      </c>
      <c r="E115" s="7" t="s">
        <v>293</v>
      </c>
      <c r="F115" s="7" t="s">
        <v>436</v>
      </c>
      <c r="G115" s="33">
        <v>5500</v>
      </c>
      <c r="H115" s="7">
        <v>0</v>
      </c>
      <c r="I115" s="9" t="s">
        <v>457</v>
      </c>
      <c r="J115" s="10">
        <v>43622</v>
      </c>
      <c r="K115" s="10" t="s">
        <v>288</v>
      </c>
      <c r="L115" s="11">
        <v>2019</v>
      </c>
    </row>
    <row r="116" spans="1:12" x14ac:dyDescent="0.25">
      <c r="A116" s="7" t="s">
        <v>43</v>
      </c>
      <c r="B116" s="7" t="s">
        <v>11</v>
      </c>
      <c r="C116" s="7" t="s">
        <v>342</v>
      </c>
      <c r="D116" s="7">
        <v>1</v>
      </c>
      <c r="E116" s="7" t="s">
        <v>28</v>
      </c>
      <c r="F116" s="7" t="s">
        <v>29</v>
      </c>
      <c r="G116" s="33">
        <v>2750</v>
      </c>
      <c r="H116" s="7">
        <v>0</v>
      </c>
      <c r="I116" s="9" t="s">
        <v>458</v>
      </c>
      <c r="J116" s="10">
        <v>43622</v>
      </c>
      <c r="K116" s="10" t="s">
        <v>288</v>
      </c>
      <c r="L116" s="11">
        <v>2019</v>
      </c>
    </row>
    <row r="117" spans="1:12" x14ac:dyDescent="0.25">
      <c r="A117" s="7" t="s">
        <v>43</v>
      </c>
      <c r="B117" s="7" t="s">
        <v>11</v>
      </c>
      <c r="C117" s="7" t="s">
        <v>402</v>
      </c>
      <c r="D117" s="7">
        <v>1</v>
      </c>
      <c r="E117" s="7" t="s">
        <v>23</v>
      </c>
      <c r="F117" s="7" t="s">
        <v>24</v>
      </c>
      <c r="G117" s="33">
        <v>5500</v>
      </c>
      <c r="H117" s="7">
        <v>0</v>
      </c>
      <c r="I117" s="9" t="s">
        <v>13</v>
      </c>
      <c r="J117" s="10">
        <v>43622</v>
      </c>
      <c r="K117" s="10" t="s">
        <v>288</v>
      </c>
      <c r="L117" s="11">
        <v>2019</v>
      </c>
    </row>
    <row r="118" spans="1:12" x14ac:dyDescent="0.25">
      <c r="A118" s="7" t="s">
        <v>43</v>
      </c>
      <c r="B118" s="7" t="s">
        <v>11</v>
      </c>
      <c r="C118" s="7" t="s">
        <v>259</v>
      </c>
      <c r="D118" s="7">
        <v>1</v>
      </c>
      <c r="E118" s="7" t="s">
        <v>33</v>
      </c>
      <c r="F118" s="7" t="s">
        <v>34</v>
      </c>
      <c r="G118" s="33">
        <v>5400</v>
      </c>
      <c r="H118" s="7">
        <v>0</v>
      </c>
      <c r="I118" s="9" t="s">
        <v>13</v>
      </c>
      <c r="J118" s="10">
        <v>43629</v>
      </c>
      <c r="K118" s="10" t="s">
        <v>288</v>
      </c>
      <c r="L118" s="11">
        <v>2019</v>
      </c>
    </row>
    <row r="119" spans="1:12" x14ac:dyDescent="0.25">
      <c r="A119" s="7" t="s">
        <v>43</v>
      </c>
      <c r="B119" s="7" t="s">
        <v>11</v>
      </c>
      <c r="C119" s="7" t="s">
        <v>284</v>
      </c>
      <c r="D119" s="7">
        <v>1</v>
      </c>
      <c r="E119" s="7" t="s">
        <v>25</v>
      </c>
      <c r="F119" s="7" t="s">
        <v>26</v>
      </c>
      <c r="G119" s="33">
        <v>5500</v>
      </c>
      <c r="H119" s="7">
        <v>0</v>
      </c>
      <c r="I119" s="9" t="s">
        <v>13</v>
      </c>
      <c r="J119" s="10">
        <v>43629</v>
      </c>
      <c r="K119" s="10" t="s">
        <v>288</v>
      </c>
      <c r="L119" s="11">
        <v>2019</v>
      </c>
    </row>
    <row r="120" spans="1:12" x14ac:dyDescent="0.25">
      <c r="A120" s="7" t="s">
        <v>43</v>
      </c>
      <c r="B120" s="7" t="s">
        <v>11</v>
      </c>
      <c r="C120" s="7" t="s">
        <v>346</v>
      </c>
      <c r="D120" s="7">
        <v>1</v>
      </c>
      <c r="E120" s="7" t="s">
        <v>31</v>
      </c>
      <c r="F120" s="7" t="s">
        <v>32</v>
      </c>
      <c r="G120" s="33">
        <v>3740</v>
      </c>
      <c r="H120" s="7">
        <v>0</v>
      </c>
      <c r="I120" s="9" t="s">
        <v>13</v>
      </c>
      <c r="J120" s="10">
        <v>43630</v>
      </c>
      <c r="K120" s="10" t="s">
        <v>288</v>
      </c>
      <c r="L120" s="11">
        <v>2019</v>
      </c>
    </row>
    <row r="121" spans="1:12" x14ac:dyDescent="0.25">
      <c r="A121" s="7" t="s">
        <v>43</v>
      </c>
      <c r="B121" s="7" t="s">
        <v>11</v>
      </c>
      <c r="C121" s="7" t="s">
        <v>366</v>
      </c>
      <c r="D121" s="7">
        <v>1</v>
      </c>
      <c r="E121" s="7" t="s">
        <v>15</v>
      </c>
      <c r="F121" s="7" t="s">
        <v>16</v>
      </c>
      <c r="G121" s="33">
        <v>2960</v>
      </c>
      <c r="H121" s="7">
        <v>0</v>
      </c>
      <c r="I121" s="9" t="s">
        <v>459</v>
      </c>
      <c r="J121" s="10">
        <v>43636</v>
      </c>
      <c r="K121" s="10" t="s">
        <v>288</v>
      </c>
      <c r="L121" s="11">
        <v>2019</v>
      </c>
    </row>
    <row r="122" spans="1:12" x14ac:dyDescent="0.25">
      <c r="A122" s="7" t="s">
        <v>43</v>
      </c>
      <c r="B122" s="7" t="s">
        <v>11</v>
      </c>
      <c r="C122" s="7" t="s">
        <v>164</v>
      </c>
      <c r="D122" s="7">
        <v>1</v>
      </c>
      <c r="E122" s="7" t="s">
        <v>31</v>
      </c>
      <c r="F122" s="7" t="s">
        <v>32</v>
      </c>
      <c r="G122" s="33">
        <v>3740</v>
      </c>
      <c r="H122" s="7">
        <v>0</v>
      </c>
      <c r="I122" s="9" t="s">
        <v>315</v>
      </c>
      <c r="J122" s="10">
        <v>43636</v>
      </c>
      <c r="K122" s="10" t="s">
        <v>288</v>
      </c>
      <c r="L122" s="11">
        <v>2019</v>
      </c>
    </row>
    <row r="123" spans="1:12" x14ac:dyDescent="0.25">
      <c r="A123" s="7" t="s">
        <v>43</v>
      </c>
      <c r="B123" s="7" t="s">
        <v>11</v>
      </c>
      <c r="C123" s="7" t="s">
        <v>213</v>
      </c>
      <c r="D123" s="7">
        <v>1</v>
      </c>
      <c r="E123" s="7" t="s">
        <v>35</v>
      </c>
      <c r="F123" s="7" t="s">
        <v>30</v>
      </c>
      <c r="G123" s="33">
        <v>5500</v>
      </c>
      <c r="H123" s="7">
        <v>0</v>
      </c>
      <c r="I123" s="9" t="s">
        <v>390</v>
      </c>
      <c r="J123" s="10">
        <v>43636</v>
      </c>
      <c r="K123" s="10" t="s">
        <v>288</v>
      </c>
      <c r="L123" s="11">
        <v>2019</v>
      </c>
    </row>
    <row r="124" spans="1:12" x14ac:dyDescent="0.25">
      <c r="A124" s="7" t="s">
        <v>43</v>
      </c>
      <c r="B124" s="7" t="s">
        <v>11</v>
      </c>
      <c r="C124" s="7" t="s">
        <v>265</v>
      </c>
      <c r="D124" s="7">
        <v>1</v>
      </c>
      <c r="E124" s="7" t="s">
        <v>31</v>
      </c>
      <c r="F124" s="7" t="s">
        <v>32</v>
      </c>
      <c r="G124" s="33">
        <v>3740</v>
      </c>
      <c r="H124" s="7">
        <v>0</v>
      </c>
      <c r="I124" s="9" t="s">
        <v>13</v>
      </c>
      <c r="J124" s="10">
        <v>43636</v>
      </c>
      <c r="K124" s="10" t="s">
        <v>288</v>
      </c>
      <c r="L124" s="11">
        <v>2019</v>
      </c>
    </row>
    <row r="125" spans="1:12" x14ac:dyDescent="0.25">
      <c r="A125" s="7" t="s">
        <v>43</v>
      </c>
      <c r="B125" s="7" t="s">
        <v>11</v>
      </c>
      <c r="C125" s="7" t="s">
        <v>339</v>
      </c>
      <c r="D125" s="7">
        <v>1</v>
      </c>
      <c r="E125" s="7" t="s">
        <v>28</v>
      </c>
      <c r="F125" s="7" t="s">
        <v>29</v>
      </c>
      <c r="G125" s="33">
        <v>2750</v>
      </c>
      <c r="H125" s="7">
        <v>0</v>
      </c>
      <c r="I125" s="9" t="s">
        <v>460</v>
      </c>
      <c r="J125" s="10">
        <v>43636</v>
      </c>
      <c r="K125" s="10" t="s">
        <v>288</v>
      </c>
      <c r="L125" s="11">
        <v>2019</v>
      </c>
    </row>
    <row r="126" spans="1:12" x14ac:dyDescent="0.25">
      <c r="A126" s="7" t="s">
        <v>43</v>
      </c>
      <c r="B126" s="7" t="s">
        <v>11</v>
      </c>
      <c r="C126" s="7" t="s">
        <v>351</v>
      </c>
      <c r="D126" s="7">
        <v>1</v>
      </c>
      <c r="E126" s="7" t="s">
        <v>25</v>
      </c>
      <c r="F126" s="7" t="s">
        <v>26</v>
      </c>
      <c r="G126" s="33">
        <v>5500</v>
      </c>
      <c r="H126" s="7">
        <v>0</v>
      </c>
      <c r="I126" s="9" t="s">
        <v>13</v>
      </c>
      <c r="J126" s="10">
        <v>43636</v>
      </c>
      <c r="K126" s="10" t="s">
        <v>288</v>
      </c>
      <c r="L126" s="11">
        <v>2019</v>
      </c>
    </row>
    <row r="127" spans="1:12" x14ac:dyDescent="0.25">
      <c r="A127" s="7" t="s">
        <v>43</v>
      </c>
      <c r="B127" s="7" t="s">
        <v>11</v>
      </c>
      <c r="C127" s="7" t="s">
        <v>403</v>
      </c>
      <c r="D127" s="7">
        <v>1</v>
      </c>
      <c r="E127" s="7" t="s">
        <v>23</v>
      </c>
      <c r="F127" s="7" t="s">
        <v>24</v>
      </c>
      <c r="G127" s="33">
        <v>5500</v>
      </c>
      <c r="H127" s="7">
        <v>0</v>
      </c>
      <c r="I127" s="9" t="s">
        <v>13</v>
      </c>
      <c r="J127" s="10">
        <v>43636</v>
      </c>
      <c r="K127" s="10" t="s">
        <v>288</v>
      </c>
      <c r="L127" s="11">
        <v>2019</v>
      </c>
    </row>
    <row r="128" spans="1:12" x14ac:dyDescent="0.25">
      <c r="A128" s="7" t="s">
        <v>43</v>
      </c>
      <c r="B128" s="7" t="s">
        <v>11</v>
      </c>
      <c r="C128" s="7" t="s">
        <v>461</v>
      </c>
      <c r="D128" s="7">
        <v>1</v>
      </c>
      <c r="E128" s="7" t="s">
        <v>118</v>
      </c>
      <c r="F128" s="7" t="s">
        <v>134</v>
      </c>
      <c r="G128" s="33">
        <v>2750</v>
      </c>
      <c r="H128" s="7">
        <v>0</v>
      </c>
      <c r="I128" s="9" t="s">
        <v>13</v>
      </c>
      <c r="J128" s="10">
        <v>43643</v>
      </c>
      <c r="K128" s="10" t="s">
        <v>288</v>
      </c>
      <c r="L128" s="11">
        <v>2019</v>
      </c>
    </row>
    <row r="129" spans="1:12" x14ac:dyDescent="0.25">
      <c r="A129" s="7" t="s">
        <v>43</v>
      </c>
      <c r="B129" s="7" t="s">
        <v>11</v>
      </c>
      <c r="C129" s="7" t="s">
        <v>144</v>
      </c>
      <c r="D129" s="7">
        <v>1</v>
      </c>
      <c r="E129" s="7" t="s">
        <v>44</v>
      </c>
      <c r="F129" s="7" t="s">
        <v>27</v>
      </c>
      <c r="G129" s="33">
        <v>2750</v>
      </c>
      <c r="H129" s="7">
        <v>0</v>
      </c>
      <c r="I129" s="9" t="s">
        <v>376</v>
      </c>
      <c r="J129" s="10">
        <v>43643</v>
      </c>
      <c r="K129" s="10" t="s">
        <v>288</v>
      </c>
      <c r="L129" s="11">
        <v>2019</v>
      </c>
    </row>
    <row r="130" spans="1:12" x14ac:dyDescent="0.25">
      <c r="A130" s="7" t="s">
        <v>43</v>
      </c>
      <c r="B130" s="7" t="s">
        <v>11</v>
      </c>
      <c r="C130" s="7" t="s">
        <v>174</v>
      </c>
      <c r="D130" s="7">
        <v>2</v>
      </c>
      <c r="E130" s="7" t="s">
        <v>293</v>
      </c>
      <c r="F130" s="7" t="s">
        <v>436</v>
      </c>
      <c r="G130" s="33">
        <v>5500</v>
      </c>
      <c r="H130" s="7">
        <v>0</v>
      </c>
      <c r="I130" s="9" t="s">
        <v>462</v>
      </c>
      <c r="J130" s="10">
        <v>43643</v>
      </c>
      <c r="K130" s="10" t="s">
        <v>288</v>
      </c>
      <c r="L130" s="11">
        <v>2019</v>
      </c>
    </row>
    <row r="131" spans="1:12" x14ac:dyDescent="0.25">
      <c r="A131" s="7" t="s">
        <v>43</v>
      </c>
      <c r="B131" s="7" t="s">
        <v>11</v>
      </c>
      <c r="C131" s="7" t="s">
        <v>271</v>
      </c>
      <c r="D131" s="7">
        <v>1</v>
      </c>
      <c r="E131" s="7" t="s">
        <v>25</v>
      </c>
      <c r="F131" s="7" t="s">
        <v>26</v>
      </c>
      <c r="G131" s="7">
        <v>5500</v>
      </c>
      <c r="H131" s="7">
        <v>0</v>
      </c>
      <c r="I131" s="9" t="s">
        <v>13</v>
      </c>
      <c r="J131" s="10">
        <v>43643</v>
      </c>
      <c r="K131" s="10" t="s">
        <v>288</v>
      </c>
      <c r="L131" s="11">
        <v>2019</v>
      </c>
    </row>
    <row r="132" spans="1:12" x14ac:dyDescent="0.25">
      <c r="A132" s="7" t="s">
        <v>43</v>
      </c>
      <c r="B132" s="7" t="s">
        <v>11</v>
      </c>
      <c r="C132" s="7" t="s">
        <v>175</v>
      </c>
      <c r="D132" s="7">
        <v>2</v>
      </c>
      <c r="E132" s="7" t="s">
        <v>293</v>
      </c>
      <c r="F132" s="7" t="s">
        <v>436</v>
      </c>
      <c r="G132" s="7">
        <v>5500</v>
      </c>
      <c r="H132" s="7">
        <v>0</v>
      </c>
      <c r="I132" s="9" t="s">
        <v>323</v>
      </c>
      <c r="J132" s="10">
        <v>43650</v>
      </c>
      <c r="K132" s="10" t="s">
        <v>226</v>
      </c>
      <c r="L132" s="11">
        <v>2019</v>
      </c>
    </row>
    <row r="133" spans="1:12" x14ac:dyDescent="0.25">
      <c r="A133" s="7" t="s">
        <v>43</v>
      </c>
      <c r="B133" s="7" t="s">
        <v>11</v>
      </c>
      <c r="C133" s="7" t="s">
        <v>176</v>
      </c>
      <c r="D133" s="7">
        <v>1</v>
      </c>
      <c r="E133" s="7" t="s">
        <v>33</v>
      </c>
      <c r="F133" s="7" t="s">
        <v>34</v>
      </c>
      <c r="G133" s="7">
        <v>5400</v>
      </c>
      <c r="H133" s="7">
        <v>0</v>
      </c>
      <c r="I133" s="9" t="s">
        <v>324</v>
      </c>
      <c r="J133" s="10">
        <v>43650</v>
      </c>
      <c r="K133" s="10" t="s">
        <v>226</v>
      </c>
      <c r="L133" s="11">
        <v>2019</v>
      </c>
    </row>
    <row r="134" spans="1:12" x14ac:dyDescent="0.25">
      <c r="A134" s="7" t="s">
        <v>43</v>
      </c>
      <c r="B134" s="7" t="s">
        <v>11</v>
      </c>
      <c r="C134" s="7" t="s">
        <v>258</v>
      </c>
      <c r="D134" s="7">
        <v>1</v>
      </c>
      <c r="E134" s="7" t="s">
        <v>139</v>
      </c>
      <c r="F134" s="7" t="s">
        <v>24</v>
      </c>
      <c r="G134" s="33">
        <v>5500</v>
      </c>
      <c r="H134" s="7">
        <v>0</v>
      </c>
      <c r="I134" s="9" t="s">
        <v>13</v>
      </c>
      <c r="J134" s="10">
        <v>43650</v>
      </c>
      <c r="K134" s="10" t="s">
        <v>226</v>
      </c>
      <c r="L134" s="11">
        <v>2019</v>
      </c>
    </row>
    <row r="135" spans="1:12" x14ac:dyDescent="0.25">
      <c r="A135" s="7" t="s">
        <v>43</v>
      </c>
      <c r="B135" s="7" t="s">
        <v>11</v>
      </c>
      <c r="C135" s="7" t="s">
        <v>264</v>
      </c>
      <c r="D135" s="7">
        <v>1</v>
      </c>
      <c r="E135" s="7" t="s">
        <v>31</v>
      </c>
      <c r="F135" s="7" t="s">
        <v>32</v>
      </c>
      <c r="G135" s="33">
        <v>3740</v>
      </c>
      <c r="H135" s="7">
        <v>0</v>
      </c>
      <c r="I135" s="9" t="s">
        <v>13</v>
      </c>
      <c r="J135" s="10">
        <v>43650</v>
      </c>
      <c r="K135" s="10" t="s">
        <v>226</v>
      </c>
      <c r="L135" s="11">
        <v>2019</v>
      </c>
    </row>
    <row r="136" spans="1:12" x14ac:dyDescent="0.25">
      <c r="A136" s="7" t="s">
        <v>43</v>
      </c>
      <c r="B136" s="7" t="s">
        <v>11</v>
      </c>
      <c r="C136" s="7" t="s">
        <v>404</v>
      </c>
      <c r="D136" s="7">
        <v>1</v>
      </c>
      <c r="E136" s="7" t="s">
        <v>23</v>
      </c>
      <c r="F136" s="7" t="s">
        <v>24</v>
      </c>
      <c r="G136" s="33">
        <v>5500</v>
      </c>
      <c r="H136" s="7">
        <v>0</v>
      </c>
      <c r="I136" s="9" t="s">
        <v>13</v>
      </c>
      <c r="J136" s="10">
        <v>43650</v>
      </c>
      <c r="K136" s="10" t="s">
        <v>226</v>
      </c>
      <c r="L136" s="11">
        <v>2019</v>
      </c>
    </row>
    <row r="137" spans="1:12" x14ac:dyDescent="0.25">
      <c r="A137" s="7" t="s">
        <v>43</v>
      </c>
      <c r="B137" s="7" t="s">
        <v>11</v>
      </c>
      <c r="C137" s="7" t="s">
        <v>417</v>
      </c>
      <c r="D137" s="7">
        <v>1</v>
      </c>
      <c r="E137" s="7" t="s">
        <v>28</v>
      </c>
      <c r="F137" s="7" t="s">
        <v>29</v>
      </c>
      <c r="G137" s="33">
        <v>2750</v>
      </c>
      <c r="H137" s="7">
        <v>0</v>
      </c>
      <c r="I137" s="9" t="s">
        <v>13</v>
      </c>
      <c r="J137" s="10">
        <v>43650</v>
      </c>
      <c r="K137" s="10" t="s">
        <v>226</v>
      </c>
      <c r="L137" s="11">
        <v>2019</v>
      </c>
    </row>
    <row r="138" spans="1:12" x14ac:dyDescent="0.25">
      <c r="A138" s="7" t="s">
        <v>43</v>
      </c>
      <c r="B138" s="7" t="s">
        <v>11</v>
      </c>
      <c r="C138" s="7" t="s">
        <v>200</v>
      </c>
      <c r="D138" s="7">
        <v>2</v>
      </c>
      <c r="E138" s="7" t="s">
        <v>293</v>
      </c>
      <c r="F138" s="7" t="s">
        <v>436</v>
      </c>
      <c r="G138" s="33">
        <v>5500</v>
      </c>
      <c r="H138" s="7">
        <v>0</v>
      </c>
      <c r="I138" s="9" t="s">
        <v>463</v>
      </c>
      <c r="J138" s="10">
        <v>43657</v>
      </c>
      <c r="K138" s="10" t="s">
        <v>226</v>
      </c>
      <c r="L138" s="11">
        <v>2019</v>
      </c>
    </row>
    <row r="139" spans="1:12" x14ac:dyDescent="0.25">
      <c r="A139" s="7" t="s">
        <v>43</v>
      </c>
      <c r="B139" s="7" t="s">
        <v>11</v>
      </c>
      <c r="C139" s="7" t="s">
        <v>266</v>
      </c>
      <c r="D139" s="7">
        <v>1</v>
      </c>
      <c r="E139" s="7" t="s">
        <v>31</v>
      </c>
      <c r="F139" s="7" t="s">
        <v>32</v>
      </c>
      <c r="G139" s="33">
        <v>3740</v>
      </c>
      <c r="H139" s="7">
        <v>0</v>
      </c>
      <c r="I139" s="9" t="s">
        <v>13</v>
      </c>
      <c r="J139" s="10">
        <v>43657</v>
      </c>
      <c r="K139" s="10" t="s">
        <v>226</v>
      </c>
      <c r="L139" s="11">
        <v>2019</v>
      </c>
    </row>
    <row r="140" spans="1:12" x14ac:dyDescent="0.25">
      <c r="A140" s="7" t="s">
        <v>43</v>
      </c>
      <c r="B140" s="7" t="s">
        <v>11</v>
      </c>
      <c r="C140" s="7" t="s">
        <v>268</v>
      </c>
      <c r="D140" s="7">
        <v>1</v>
      </c>
      <c r="E140" s="7" t="s">
        <v>25</v>
      </c>
      <c r="F140" s="7" t="s">
        <v>26</v>
      </c>
      <c r="G140" s="33">
        <v>5500</v>
      </c>
      <c r="H140" s="7">
        <v>0</v>
      </c>
      <c r="I140" s="9" t="s">
        <v>13</v>
      </c>
      <c r="J140" s="10">
        <v>43657</v>
      </c>
      <c r="K140" s="10" t="s">
        <v>226</v>
      </c>
      <c r="L140" s="11">
        <v>2019</v>
      </c>
    </row>
    <row r="141" spans="1:12" x14ac:dyDescent="0.25">
      <c r="A141" s="7" t="s">
        <v>43</v>
      </c>
      <c r="B141" s="7" t="s">
        <v>11</v>
      </c>
      <c r="C141" s="7" t="s">
        <v>352</v>
      </c>
      <c r="D141" s="7">
        <v>1</v>
      </c>
      <c r="E141" s="7" t="s">
        <v>139</v>
      </c>
      <c r="F141" s="7" t="s">
        <v>24</v>
      </c>
      <c r="G141" s="33">
        <v>5500</v>
      </c>
      <c r="H141" s="7">
        <v>0</v>
      </c>
      <c r="I141" s="9" t="s">
        <v>13</v>
      </c>
      <c r="J141" s="10">
        <v>43657</v>
      </c>
      <c r="K141" s="10" t="s">
        <v>226</v>
      </c>
      <c r="L141" s="11">
        <v>2019</v>
      </c>
    </row>
    <row r="142" spans="1:12" x14ac:dyDescent="0.25">
      <c r="A142" s="7" t="s">
        <v>43</v>
      </c>
      <c r="B142" s="7" t="s">
        <v>11</v>
      </c>
      <c r="C142" s="7" t="s">
        <v>421</v>
      </c>
      <c r="D142" s="7">
        <v>1</v>
      </c>
      <c r="E142" s="7" t="s">
        <v>23</v>
      </c>
      <c r="F142" s="7" t="s">
        <v>24</v>
      </c>
      <c r="G142" s="33">
        <v>5500</v>
      </c>
      <c r="H142" s="7">
        <v>0</v>
      </c>
      <c r="I142" s="9" t="s">
        <v>13</v>
      </c>
      <c r="J142" s="10">
        <v>43657</v>
      </c>
      <c r="K142" s="10" t="s">
        <v>226</v>
      </c>
      <c r="L142" s="11">
        <v>2019</v>
      </c>
    </row>
    <row r="143" spans="1:12" x14ac:dyDescent="0.25">
      <c r="A143" s="7" t="s">
        <v>43</v>
      </c>
      <c r="B143" s="7" t="s">
        <v>11</v>
      </c>
      <c r="C143" s="7" t="s">
        <v>177</v>
      </c>
      <c r="D143" s="7">
        <v>1</v>
      </c>
      <c r="E143" s="7" t="s">
        <v>33</v>
      </c>
      <c r="F143" s="7" t="s">
        <v>34</v>
      </c>
      <c r="G143" s="33">
        <v>5400</v>
      </c>
      <c r="H143" s="7">
        <v>0</v>
      </c>
      <c r="I143" s="9" t="s">
        <v>381</v>
      </c>
      <c r="J143" s="10">
        <v>43664</v>
      </c>
      <c r="K143" s="10" t="s">
        <v>226</v>
      </c>
      <c r="L143" s="11">
        <v>2019</v>
      </c>
    </row>
    <row r="144" spans="1:12" x14ac:dyDescent="0.25">
      <c r="A144" s="7" t="s">
        <v>43</v>
      </c>
      <c r="B144" s="7" t="s">
        <v>11</v>
      </c>
      <c r="C144" s="7" t="s">
        <v>218</v>
      </c>
      <c r="D144" s="7">
        <v>1</v>
      </c>
      <c r="E144" s="7" t="s">
        <v>44</v>
      </c>
      <c r="F144" s="7" t="s">
        <v>27</v>
      </c>
      <c r="G144" s="33">
        <v>2750</v>
      </c>
      <c r="H144" s="7">
        <v>0</v>
      </c>
      <c r="I144" s="9" t="s">
        <v>253</v>
      </c>
      <c r="J144" s="10">
        <v>43664</v>
      </c>
      <c r="K144" s="10" t="s">
        <v>226</v>
      </c>
      <c r="L144" s="11">
        <v>2019</v>
      </c>
    </row>
    <row r="145" spans="1:12" x14ac:dyDescent="0.25">
      <c r="A145" s="7" t="s">
        <v>43</v>
      </c>
      <c r="B145" s="7" t="s">
        <v>11</v>
      </c>
      <c r="C145" s="7" t="s">
        <v>263</v>
      </c>
      <c r="D145" s="7">
        <v>1</v>
      </c>
      <c r="E145" s="7" t="s">
        <v>28</v>
      </c>
      <c r="F145" s="7" t="s">
        <v>29</v>
      </c>
      <c r="G145" s="33">
        <v>5500</v>
      </c>
      <c r="H145" s="7">
        <v>0</v>
      </c>
      <c r="I145" s="9" t="s">
        <v>13</v>
      </c>
      <c r="J145" s="10">
        <v>43664</v>
      </c>
      <c r="K145" s="10" t="s">
        <v>226</v>
      </c>
      <c r="L145" s="11">
        <v>2019</v>
      </c>
    </row>
    <row r="146" spans="1:12" x14ac:dyDescent="0.25">
      <c r="A146" s="7" t="s">
        <v>43</v>
      </c>
      <c r="B146" s="7" t="s">
        <v>11</v>
      </c>
      <c r="C146" s="7" t="s">
        <v>422</v>
      </c>
      <c r="D146" s="7">
        <v>1</v>
      </c>
      <c r="E146" s="7" t="s">
        <v>23</v>
      </c>
      <c r="F146" s="7" t="s">
        <v>24</v>
      </c>
      <c r="G146" s="33">
        <v>5500</v>
      </c>
      <c r="H146" s="7">
        <v>0</v>
      </c>
      <c r="I146" s="9" t="s">
        <v>13</v>
      </c>
      <c r="J146" s="10">
        <v>43664</v>
      </c>
      <c r="K146" s="10" t="s">
        <v>226</v>
      </c>
      <c r="L146" s="11">
        <v>2019</v>
      </c>
    </row>
    <row r="147" spans="1:12" x14ac:dyDescent="0.25">
      <c r="A147" s="7" t="s">
        <v>43</v>
      </c>
      <c r="B147" s="7" t="s">
        <v>11</v>
      </c>
      <c r="C147" s="7" t="s">
        <v>171</v>
      </c>
      <c r="D147" s="7">
        <v>2</v>
      </c>
      <c r="E147" s="7" t="s">
        <v>293</v>
      </c>
      <c r="F147" s="7" t="s">
        <v>436</v>
      </c>
      <c r="G147" s="7">
        <v>5500</v>
      </c>
      <c r="H147" s="7">
        <v>0</v>
      </c>
      <c r="I147" s="9" t="s">
        <v>380</v>
      </c>
      <c r="J147" s="10">
        <v>43671</v>
      </c>
      <c r="K147" s="10" t="s">
        <v>226</v>
      </c>
      <c r="L147" s="11">
        <v>2019</v>
      </c>
    </row>
    <row r="148" spans="1:12" x14ac:dyDescent="0.25">
      <c r="A148" s="7" t="s">
        <v>43</v>
      </c>
      <c r="B148" s="7" t="s">
        <v>11</v>
      </c>
      <c r="C148" s="7" t="s">
        <v>423</v>
      </c>
      <c r="D148" s="7">
        <v>1</v>
      </c>
      <c r="E148" s="7" t="s">
        <v>23</v>
      </c>
      <c r="F148" s="7" t="s">
        <v>24</v>
      </c>
      <c r="G148" s="7">
        <v>5500</v>
      </c>
      <c r="H148" s="7">
        <v>0</v>
      </c>
      <c r="I148" s="9" t="s">
        <v>13</v>
      </c>
      <c r="J148" s="10">
        <v>43671</v>
      </c>
      <c r="K148" s="10" t="s">
        <v>226</v>
      </c>
      <c r="L148" s="11">
        <v>2019</v>
      </c>
    </row>
    <row r="149" spans="1:12" x14ac:dyDescent="0.25">
      <c r="A149" s="7" t="s">
        <v>43</v>
      </c>
      <c r="B149" s="7" t="s">
        <v>11</v>
      </c>
      <c r="C149" s="7" t="s">
        <v>424</v>
      </c>
      <c r="D149" s="7">
        <v>1</v>
      </c>
      <c r="E149" s="7" t="s">
        <v>23</v>
      </c>
      <c r="F149" s="7" t="s">
        <v>24</v>
      </c>
      <c r="G149" s="7">
        <v>5500</v>
      </c>
      <c r="H149" s="7">
        <v>0</v>
      </c>
      <c r="I149" s="9" t="s">
        <v>13</v>
      </c>
      <c r="J149" s="10">
        <v>43678</v>
      </c>
      <c r="K149" s="10" t="s">
        <v>350</v>
      </c>
      <c r="L149" s="11">
        <v>2019</v>
      </c>
    </row>
    <row r="150" spans="1:12" x14ac:dyDescent="0.25">
      <c r="A150" s="7" t="s">
        <v>43</v>
      </c>
      <c r="B150" s="7" t="s">
        <v>11</v>
      </c>
      <c r="C150" s="7" t="s">
        <v>214</v>
      </c>
      <c r="D150" s="7">
        <v>1</v>
      </c>
      <c r="E150" s="7" t="s">
        <v>35</v>
      </c>
      <c r="F150" s="7" t="s">
        <v>30</v>
      </c>
      <c r="G150" s="7">
        <v>5500</v>
      </c>
      <c r="H150" s="7">
        <v>0</v>
      </c>
      <c r="I150" s="9" t="s">
        <v>391</v>
      </c>
      <c r="J150" s="10">
        <v>43706</v>
      </c>
      <c r="K150" s="10" t="s">
        <v>350</v>
      </c>
      <c r="L150" s="11">
        <v>2019</v>
      </c>
    </row>
    <row r="151" spans="1:12" x14ac:dyDescent="0.25">
      <c r="A151" s="7" t="s">
        <v>43</v>
      </c>
      <c r="B151" s="7" t="s">
        <v>11</v>
      </c>
      <c r="C151" s="7" t="s">
        <v>414</v>
      </c>
      <c r="D151" s="7">
        <v>1</v>
      </c>
      <c r="E151" s="7" t="s">
        <v>25</v>
      </c>
      <c r="F151" s="7" t="s">
        <v>26</v>
      </c>
      <c r="G151" s="7">
        <v>5500</v>
      </c>
      <c r="H151" s="7">
        <v>0</v>
      </c>
      <c r="I151" s="9" t="s">
        <v>13</v>
      </c>
      <c r="J151" s="10">
        <v>43706</v>
      </c>
      <c r="K151" s="10" t="s">
        <v>350</v>
      </c>
      <c r="L151" s="11">
        <v>2019</v>
      </c>
    </row>
    <row r="152" spans="1:12" x14ac:dyDescent="0.25">
      <c r="A152" s="7" t="s">
        <v>43</v>
      </c>
      <c r="B152" s="7" t="s">
        <v>11</v>
      </c>
      <c r="C152" s="7" t="s">
        <v>425</v>
      </c>
      <c r="D152" s="7">
        <v>1</v>
      </c>
      <c r="E152" s="7" t="s">
        <v>23</v>
      </c>
      <c r="F152" s="7" t="s">
        <v>24</v>
      </c>
      <c r="G152" s="33">
        <v>5500</v>
      </c>
      <c r="H152" s="7">
        <v>0</v>
      </c>
      <c r="I152" s="9" t="s">
        <v>13</v>
      </c>
      <c r="J152" s="10">
        <v>43706</v>
      </c>
      <c r="K152" s="10" t="s">
        <v>350</v>
      </c>
      <c r="L152" s="11">
        <v>2019</v>
      </c>
    </row>
    <row r="153" spans="1:12" x14ac:dyDescent="0.25">
      <c r="A153" s="7" t="s">
        <v>43</v>
      </c>
      <c r="B153" s="7" t="s">
        <v>11</v>
      </c>
      <c r="C153" s="7" t="s">
        <v>198</v>
      </c>
      <c r="D153" s="7">
        <v>1</v>
      </c>
      <c r="E153" s="7" t="s">
        <v>31</v>
      </c>
      <c r="F153" s="7" t="s">
        <v>32</v>
      </c>
      <c r="G153" s="33">
        <v>3740</v>
      </c>
      <c r="H153" s="7">
        <v>0</v>
      </c>
      <c r="I153" s="9" t="s">
        <v>383</v>
      </c>
      <c r="J153" s="10">
        <v>43713</v>
      </c>
      <c r="K153" s="10" t="s">
        <v>344</v>
      </c>
      <c r="L153" s="11">
        <v>2019</v>
      </c>
    </row>
    <row r="154" spans="1:12" x14ac:dyDescent="0.25">
      <c r="A154" s="7" t="s">
        <v>43</v>
      </c>
      <c r="B154" s="7" t="s">
        <v>11</v>
      </c>
      <c r="C154" s="7" t="s">
        <v>410</v>
      </c>
      <c r="D154" s="7">
        <v>1</v>
      </c>
      <c r="E154" s="7" t="s">
        <v>25</v>
      </c>
      <c r="F154" s="7" t="s">
        <v>26</v>
      </c>
      <c r="G154" s="33">
        <v>5500</v>
      </c>
      <c r="H154" s="7">
        <v>0</v>
      </c>
      <c r="I154" s="9" t="s">
        <v>13</v>
      </c>
      <c r="J154" s="10">
        <v>43713</v>
      </c>
      <c r="K154" s="10" t="s">
        <v>344</v>
      </c>
      <c r="L154" s="11">
        <v>2019</v>
      </c>
    </row>
    <row r="155" spans="1:12" x14ac:dyDescent="0.25">
      <c r="A155" s="7" t="s">
        <v>43</v>
      </c>
      <c r="B155" s="7" t="s">
        <v>11</v>
      </c>
      <c r="C155" s="7" t="s">
        <v>415</v>
      </c>
      <c r="D155" s="7">
        <v>1</v>
      </c>
      <c r="E155" s="7" t="s">
        <v>28</v>
      </c>
      <c r="F155" s="7" t="s">
        <v>29</v>
      </c>
      <c r="G155" s="33">
        <v>2750</v>
      </c>
      <c r="H155" s="7">
        <v>0</v>
      </c>
      <c r="I155" s="9" t="s">
        <v>13</v>
      </c>
      <c r="J155" s="10">
        <v>43713</v>
      </c>
      <c r="K155" s="10" t="s">
        <v>344</v>
      </c>
      <c r="L155" s="11">
        <v>2019</v>
      </c>
    </row>
    <row r="156" spans="1:12" x14ac:dyDescent="0.25">
      <c r="A156" s="7" t="s">
        <v>43</v>
      </c>
      <c r="B156" s="7" t="s">
        <v>11</v>
      </c>
      <c r="C156" s="7" t="s">
        <v>418</v>
      </c>
      <c r="D156" s="7">
        <v>1</v>
      </c>
      <c r="E156" s="7" t="s">
        <v>293</v>
      </c>
      <c r="F156" s="7" t="s">
        <v>436</v>
      </c>
      <c r="G156" s="33">
        <v>5500</v>
      </c>
      <c r="H156" s="7">
        <v>0</v>
      </c>
      <c r="I156" s="9" t="s">
        <v>13</v>
      </c>
      <c r="J156" s="10">
        <v>43713</v>
      </c>
      <c r="K156" s="10" t="s">
        <v>344</v>
      </c>
      <c r="L156" s="11">
        <v>2019</v>
      </c>
    </row>
    <row r="157" spans="1:12" x14ac:dyDescent="0.25">
      <c r="A157" s="7" t="s">
        <v>43</v>
      </c>
      <c r="B157" s="7" t="s">
        <v>11</v>
      </c>
      <c r="C157" s="7" t="s">
        <v>426</v>
      </c>
      <c r="D157" s="7">
        <v>1</v>
      </c>
      <c r="E157" s="7" t="s">
        <v>23</v>
      </c>
      <c r="F157" s="7" t="s">
        <v>24</v>
      </c>
      <c r="G157" s="33">
        <v>5500</v>
      </c>
      <c r="H157" s="7">
        <v>0</v>
      </c>
      <c r="I157" s="9" t="s">
        <v>13</v>
      </c>
      <c r="J157" s="10">
        <v>43713</v>
      </c>
      <c r="K157" s="10" t="s">
        <v>344</v>
      </c>
      <c r="L157" s="11">
        <v>2019</v>
      </c>
    </row>
    <row r="158" spans="1:12" x14ac:dyDescent="0.25">
      <c r="A158" s="7" t="s">
        <v>43</v>
      </c>
      <c r="B158" s="7" t="s">
        <v>11</v>
      </c>
      <c r="C158" s="7" t="s">
        <v>368</v>
      </c>
      <c r="D158" s="7">
        <v>1</v>
      </c>
      <c r="E158" s="7" t="s">
        <v>15</v>
      </c>
      <c r="F158" s="7" t="s">
        <v>16</v>
      </c>
      <c r="G158" s="33">
        <v>2960</v>
      </c>
      <c r="H158" s="7">
        <v>0</v>
      </c>
      <c r="I158" s="9" t="s">
        <v>464</v>
      </c>
      <c r="J158" s="10">
        <v>43720</v>
      </c>
      <c r="K158" s="10" t="s">
        <v>344</v>
      </c>
      <c r="L158" s="11">
        <v>2019</v>
      </c>
    </row>
    <row r="159" spans="1:12" x14ac:dyDescent="0.25">
      <c r="A159" s="7" t="s">
        <v>43</v>
      </c>
      <c r="B159" s="7" t="s">
        <v>11</v>
      </c>
      <c r="C159" s="7" t="s">
        <v>400</v>
      </c>
      <c r="D159" s="7">
        <v>1</v>
      </c>
      <c r="E159" s="7" t="s">
        <v>19</v>
      </c>
      <c r="F159" s="7" t="s">
        <v>20</v>
      </c>
      <c r="G159" s="33">
        <v>2750</v>
      </c>
      <c r="H159" s="7">
        <v>0</v>
      </c>
      <c r="I159" s="9" t="s">
        <v>13</v>
      </c>
      <c r="J159" s="10">
        <v>43720</v>
      </c>
      <c r="K159" s="10" t="s">
        <v>344</v>
      </c>
      <c r="L159" s="11">
        <v>2019</v>
      </c>
    </row>
    <row r="160" spans="1:12" x14ac:dyDescent="0.25">
      <c r="A160" s="7" t="s">
        <v>43</v>
      </c>
      <c r="B160" s="7" t="s">
        <v>11</v>
      </c>
      <c r="C160" s="7" t="s">
        <v>409</v>
      </c>
      <c r="D160" s="7">
        <v>1</v>
      </c>
      <c r="E160" s="7" t="s">
        <v>31</v>
      </c>
      <c r="F160" s="7" t="s">
        <v>32</v>
      </c>
      <c r="G160" s="33">
        <v>3740</v>
      </c>
      <c r="H160" s="7">
        <v>0</v>
      </c>
      <c r="I160" s="9" t="s">
        <v>13</v>
      </c>
      <c r="J160" s="10">
        <v>43720</v>
      </c>
      <c r="K160" s="10" t="s">
        <v>344</v>
      </c>
      <c r="L160" s="11">
        <v>2019</v>
      </c>
    </row>
    <row r="161" spans="1:12" x14ac:dyDescent="0.25">
      <c r="A161" s="7" t="s">
        <v>43</v>
      </c>
      <c r="B161" s="7" t="s">
        <v>11</v>
      </c>
      <c r="C161" s="7" t="s">
        <v>411</v>
      </c>
      <c r="D161" s="7">
        <v>1</v>
      </c>
      <c r="E161" s="7" t="s">
        <v>25</v>
      </c>
      <c r="F161" s="7" t="s">
        <v>26</v>
      </c>
      <c r="G161" s="33">
        <v>5500</v>
      </c>
      <c r="H161" s="7">
        <v>0</v>
      </c>
      <c r="I161" s="9" t="s">
        <v>13</v>
      </c>
      <c r="J161" s="10">
        <v>43720</v>
      </c>
      <c r="K161" s="10" t="s">
        <v>344</v>
      </c>
      <c r="L161" s="11">
        <v>2019</v>
      </c>
    </row>
    <row r="162" spans="1:12" x14ac:dyDescent="0.25">
      <c r="A162" s="7" t="s">
        <v>43</v>
      </c>
      <c r="B162" s="7" t="s">
        <v>11</v>
      </c>
      <c r="C162" s="7" t="s">
        <v>419</v>
      </c>
      <c r="D162" s="7">
        <v>1</v>
      </c>
      <c r="E162" s="7" t="s">
        <v>293</v>
      </c>
      <c r="F162" s="7" t="s">
        <v>436</v>
      </c>
      <c r="G162" s="33">
        <v>5500</v>
      </c>
      <c r="H162" s="7">
        <v>0</v>
      </c>
      <c r="I162" s="9" t="s">
        <v>13</v>
      </c>
      <c r="J162" s="10">
        <v>43720</v>
      </c>
      <c r="K162" s="10" t="s">
        <v>344</v>
      </c>
      <c r="L162" s="11">
        <v>2019</v>
      </c>
    </row>
    <row r="163" spans="1:12" x14ac:dyDescent="0.25">
      <c r="A163" s="7" t="s">
        <v>43</v>
      </c>
      <c r="B163" s="7" t="s">
        <v>11</v>
      </c>
      <c r="C163" s="7" t="s">
        <v>429</v>
      </c>
      <c r="D163" s="7">
        <v>1</v>
      </c>
      <c r="E163" s="7" t="s">
        <v>28</v>
      </c>
      <c r="F163" s="7" t="s">
        <v>29</v>
      </c>
      <c r="G163" s="33">
        <v>2750</v>
      </c>
      <c r="H163" s="7">
        <v>0</v>
      </c>
      <c r="I163" s="9" t="s">
        <v>13</v>
      </c>
      <c r="J163" s="10">
        <v>43720</v>
      </c>
      <c r="K163" s="10" t="s">
        <v>344</v>
      </c>
      <c r="L163" s="11">
        <v>2019</v>
      </c>
    </row>
    <row r="164" spans="1:12" x14ac:dyDescent="0.25">
      <c r="A164" s="7" t="s">
        <v>43</v>
      </c>
      <c r="B164" s="32" t="s">
        <v>456</v>
      </c>
      <c r="C164" s="32" t="s">
        <v>406</v>
      </c>
      <c r="D164" s="7">
        <v>1</v>
      </c>
      <c r="E164" s="7" t="s">
        <v>33</v>
      </c>
      <c r="F164" s="7" t="s">
        <v>34</v>
      </c>
      <c r="G164" s="33">
        <v>5400</v>
      </c>
      <c r="H164" s="7">
        <v>0</v>
      </c>
      <c r="I164" s="9" t="s">
        <v>13</v>
      </c>
      <c r="J164" s="10">
        <v>43720</v>
      </c>
      <c r="K164" s="10" t="s">
        <v>344</v>
      </c>
      <c r="L164" s="11">
        <v>2019</v>
      </c>
    </row>
    <row r="165" spans="1:12" x14ac:dyDescent="0.25">
      <c r="A165" s="7" t="s">
        <v>43</v>
      </c>
      <c r="B165" s="32" t="s">
        <v>456</v>
      </c>
      <c r="C165" s="32" t="s">
        <v>427</v>
      </c>
      <c r="D165" s="7">
        <v>1</v>
      </c>
      <c r="E165" s="7" t="s">
        <v>23</v>
      </c>
      <c r="F165" s="7" t="s">
        <v>24</v>
      </c>
      <c r="G165" s="33">
        <v>5500</v>
      </c>
      <c r="H165" s="7">
        <v>0</v>
      </c>
      <c r="I165" s="9" t="s">
        <v>13</v>
      </c>
      <c r="J165" s="10">
        <v>43720</v>
      </c>
      <c r="K165" s="10" t="s">
        <v>344</v>
      </c>
      <c r="L165" s="11">
        <v>2019</v>
      </c>
    </row>
    <row r="166" spans="1:12" x14ac:dyDescent="0.25">
      <c r="A166" s="7" t="s">
        <v>43</v>
      </c>
      <c r="B166" s="7" t="s">
        <v>11</v>
      </c>
      <c r="C166" s="7" t="s">
        <v>364</v>
      </c>
      <c r="D166" s="7">
        <v>1</v>
      </c>
      <c r="E166" s="7" t="s">
        <v>15</v>
      </c>
      <c r="F166" s="7" t="s">
        <v>16</v>
      </c>
      <c r="G166" s="33">
        <v>2960</v>
      </c>
      <c r="H166" s="7">
        <v>0</v>
      </c>
      <c r="I166" s="9" t="s">
        <v>465</v>
      </c>
      <c r="J166" s="10">
        <v>43727</v>
      </c>
      <c r="K166" s="10" t="s">
        <v>344</v>
      </c>
      <c r="L166" s="11">
        <v>2019</v>
      </c>
    </row>
    <row r="167" spans="1:12" x14ac:dyDescent="0.25">
      <c r="A167" s="7" t="s">
        <v>43</v>
      </c>
      <c r="B167" s="7" t="s">
        <v>11</v>
      </c>
      <c r="C167" s="7" t="s">
        <v>192</v>
      </c>
      <c r="D167" s="7">
        <v>1</v>
      </c>
      <c r="E167" s="7" t="s">
        <v>31</v>
      </c>
      <c r="F167" s="7" t="s">
        <v>32</v>
      </c>
      <c r="G167" s="33">
        <v>3740</v>
      </c>
      <c r="H167" s="7">
        <v>0</v>
      </c>
      <c r="I167" s="9" t="s">
        <v>329</v>
      </c>
      <c r="J167" s="10">
        <v>43727</v>
      </c>
      <c r="K167" s="10" t="s">
        <v>344</v>
      </c>
      <c r="L167" s="11">
        <v>2019</v>
      </c>
    </row>
    <row r="168" spans="1:12" x14ac:dyDescent="0.25">
      <c r="A168" s="7" t="s">
        <v>43</v>
      </c>
      <c r="B168" s="7" t="s">
        <v>11</v>
      </c>
      <c r="C168" s="7" t="s">
        <v>216</v>
      </c>
      <c r="D168" s="7">
        <v>1</v>
      </c>
      <c r="E168" s="7" t="s">
        <v>35</v>
      </c>
      <c r="F168" s="7" t="s">
        <v>30</v>
      </c>
      <c r="G168" s="33">
        <v>5500</v>
      </c>
      <c r="H168" s="7">
        <v>0</v>
      </c>
      <c r="I168" s="9" t="s">
        <v>393</v>
      </c>
      <c r="J168" s="10">
        <v>43727</v>
      </c>
      <c r="K168" s="10" t="s">
        <v>344</v>
      </c>
      <c r="L168" s="11">
        <v>2019</v>
      </c>
    </row>
    <row r="169" spans="1:12" x14ac:dyDescent="0.25">
      <c r="A169" s="7" t="s">
        <v>43</v>
      </c>
      <c r="B169" s="7" t="s">
        <v>11</v>
      </c>
      <c r="C169" s="7" t="s">
        <v>412</v>
      </c>
      <c r="D169" s="7">
        <v>1</v>
      </c>
      <c r="E169" s="7" t="s">
        <v>25</v>
      </c>
      <c r="F169" s="7" t="s">
        <v>26</v>
      </c>
      <c r="G169" s="33">
        <v>5500</v>
      </c>
      <c r="H169" s="7">
        <v>0</v>
      </c>
      <c r="I169" s="9" t="s">
        <v>13</v>
      </c>
      <c r="J169" s="10">
        <v>43727</v>
      </c>
      <c r="K169" s="10" t="s">
        <v>344</v>
      </c>
      <c r="L169" s="11">
        <v>2019</v>
      </c>
    </row>
    <row r="170" spans="1:12" x14ac:dyDescent="0.25">
      <c r="A170" s="7" t="s">
        <v>43</v>
      </c>
      <c r="B170" s="7" t="s">
        <v>11</v>
      </c>
      <c r="C170" s="7" t="s">
        <v>416</v>
      </c>
      <c r="D170" s="7">
        <v>1</v>
      </c>
      <c r="E170" s="7" t="s">
        <v>28</v>
      </c>
      <c r="F170" s="7" t="s">
        <v>29</v>
      </c>
      <c r="G170" s="33">
        <v>2750</v>
      </c>
      <c r="H170" s="7">
        <v>0</v>
      </c>
      <c r="I170" s="9" t="s">
        <v>13</v>
      </c>
      <c r="J170" s="10">
        <v>43727</v>
      </c>
      <c r="K170" s="10" t="s">
        <v>344</v>
      </c>
      <c r="L170" s="11">
        <v>2019</v>
      </c>
    </row>
    <row r="171" spans="1:12" x14ac:dyDescent="0.25">
      <c r="A171" s="7" t="s">
        <v>43</v>
      </c>
      <c r="B171" s="32" t="s">
        <v>456</v>
      </c>
      <c r="C171" s="32" t="s">
        <v>407</v>
      </c>
      <c r="D171" s="7">
        <v>1</v>
      </c>
      <c r="E171" s="7" t="s">
        <v>33</v>
      </c>
      <c r="F171" s="7" t="s">
        <v>34</v>
      </c>
      <c r="G171" s="33">
        <v>5400</v>
      </c>
      <c r="H171" s="7">
        <v>0</v>
      </c>
      <c r="I171" s="9" t="s">
        <v>13</v>
      </c>
      <c r="J171" s="10">
        <v>43727</v>
      </c>
      <c r="K171" s="10" t="s">
        <v>344</v>
      </c>
      <c r="L171" s="11">
        <v>2019</v>
      </c>
    </row>
    <row r="172" spans="1:12" x14ac:dyDescent="0.25">
      <c r="A172" s="7" t="s">
        <v>43</v>
      </c>
      <c r="B172" s="32" t="s">
        <v>456</v>
      </c>
      <c r="C172" s="32" t="s">
        <v>420</v>
      </c>
      <c r="D172" s="7">
        <v>1</v>
      </c>
      <c r="E172" s="7" t="s">
        <v>23</v>
      </c>
      <c r="F172" s="7" t="s">
        <v>24</v>
      </c>
      <c r="G172" s="33">
        <v>5500</v>
      </c>
      <c r="H172" s="7">
        <v>0</v>
      </c>
      <c r="I172" s="9" t="s">
        <v>13</v>
      </c>
      <c r="J172" s="10">
        <v>43727</v>
      </c>
      <c r="K172" s="10" t="s">
        <v>344</v>
      </c>
      <c r="L172" s="11">
        <v>2019</v>
      </c>
    </row>
    <row r="173" spans="1:12" x14ac:dyDescent="0.25">
      <c r="A173" s="7" t="s">
        <v>43</v>
      </c>
      <c r="B173" s="32" t="s">
        <v>456</v>
      </c>
      <c r="C173" s="32" t="s">
        <v>428</v>
      </c>
      <c r="D173" s="7">
        <v>1</v>
      </c>
      <c r="E173" s="7" t="s">
        <v>139</v>
      </c>
      <c r="F173" s="7" t="s">
        <v>24</v>
      </c>
      <c r="G173" s="33">
        <v>5500</v>
      </c>
      <c r="H173" s="7">
        <v>0</v>
      </c>
      <c r="I173" s="9" t="s">
        <v>13</v>
      </c>
      <c r="J173" s="10">
        <v>43727</v>
      </c>
      <c r="K173" s="10" t="s">
        <v>344</v>
      </c>
      <c r="L173" s="11">
        <v>2019</v>
      </c>
    </row>
    <row r="174" spans="1:12" x14ac:dyDescent="0.25">
      <c r="A174" s="7" t="s">
        <v>43</v>
      </c>
      <c r="B174" s="7" t="s">
        <v>11</v>
      </c>
      <c r="C174" s="7" t="s">
        <v>413</v>
      </c>
      <c r="D174" s="7">
        <v>1</v>
      </c>
      <c r="E174" s="7" t="s">
        <v>25</v>
      </c>
      <c r="F174" s="7" t="s">
        <v>26</v>
      </c>
      <c r="G174" s="33">
        <v>5500</v>
      </c>
      <c r="H174" s="7">
        <v>0</v>
      </c>
      <c r="I174" s="9" t="s">
        <v>13</v>
      </c>
      <c r="J174" s="10">
        <v>43734</v>
      </c>
      <c r="K174" s="10" t="s">
        <v>344</v>
      </c>
      <c r="L174" s="11">
        <v>2019</v>
      </c>
    </row>
    <row r="175" spans="1:12" x14ac:dyDescent="0.25">
      <c r="A175" s="7" t="s">
        <v>43</v>
      </c>
      <c r="B175" s="7" t="s">
        <v>11</v>
      </c>
      <c r="C175" s="7" t="s">
        <v>430</v>
      </c>
      <c r="D175" s="7">
        <v>1</v>
      </c>
      <c r="E175" s="7" t="s">
        <v>28</v>
      </c>
      <c r="F175" s="7" t="s">
        <v>29</v>
      </c>
      <c r="G175" s="33">
        <v>2750</v>
      </c>
      <c r="H175" s="7">
        <v>0</v>
      </c>
      <c r="I175" s="9" t="s">
        <v>13</v>
      </c>
      <c r="J175" s="10">
        <v>43734</v>
      </c>
      <c r="K175" s="10" t="s">
        <v>344</v>
      </c>
      <c r="L175" s="11">
        <v>2019</v>
      </c>
    </row>
    <row r="176" spans="1:12" x14ac:dyDescent="0.25">
      <c r="A176" s="7" t="s">
        <v>43</v>
      </c>
      <c r="B176" s="7" t="s">
        <v>11</v>
      </c>
      <c r="C176" s="7" t="s">
        <v>280</v>
      </c>
      <c r="D176" s="7">
        <v>1</v>
      </c>
      <c r="E176" s="7" t="s">
        <v>44</v>
      </c>
      <c r="F176" s="7" t="s">
        <v>27</v>
      </c>
      <c r="G176" s="7">
        <v>2750</v>
      </c>
      <c r="H176" s="7">
        <v>0</v>
      </c>
      <c r="I176" s="9" t="s">
        <v>396</v>
      </c>
      <c r="J176" s="10">
        <v>43741</v>
      </c>
      <c r="K176" s="10" t="s">
        <v>334</v>
      </c>
      <c r="L176" s="11">
        <v>2019</v>
      </c>
    </row>
    <row r="177" spans="1:12" x14ac:dyDescent="0.25">
      <c r="A177" s="7" t="s">
        <v>43</v>
      </c>
      <c r="B177" s="7" t="s">
        <v>11</v>
      </c>
      <c r="C177" s="7" t="s">
        <v>408</v>
      </c>
      <c r="D177" s="7">
        <v>1</v>
      </c>
      <c r="E177" s="7" t="s">
        <v>31</v>
      </c>
      <c r="F177" s="7" t="s">
        <v>32</v>
      </c>
      <c r="G177" s="8">
        <v>3740</v>
      </c>
      <c r="H177" s="7">
        <v>0</v>
      </c>
      <c r="I177" s="9" t="s">
        <v>13</v>
      </c>
      <c r="J177" s="10">
        <v>43741</v>
      </c>
      <c r="K177" s="10" t="s">
        <v>334</v>
      </c>
      <c r="L177" s="11">
        <v>2019</v>
      </c>
    </row>
    <row r="178" spans="1:12" x14ac:dyDescent="0.25">
      <c r="A178" s="7" t="s">
        <v>43</v>
      </c>
      <c r="B178" s="32" t="s">
        <v>456</v>
      </c>
      <c r="C178" s="32" t="s">
        <v>405</v>
      </c>
      <c r="D178" s="7">
        <v>1</v>
      </c>
      <c r="E178" s="7" t="s">
        <v>33</v>
      </c>
      <c r="F178" s="7" t="s">
        <v>34</v>
      </c>
      <c r="G178" s="7">
        <v>5400</v>
      </c>
      <c r="H178" s="7">
        <v>0</v>
      </c>
      <c r="I178" s="9" t="s">
        <v>13</v>
      </c>
      <c r="J178" s="10">
        <v>43748</v>
      </c>
      <c r="K178" s="10" t="s">
        <v>334</v>
      </c>
      <c r="L178" s="11">
        <v>2019</v>
      </c>
    </row>
    <row r="179" spans="1:12" x14ac:dyDescent="0.25">
      <c r="A179" s="7" t="s">
        <v>43</v>
      </c>
      <c r="B179" s="7" t="s">
        <v>11</v>
      </c>
      <c r="C179" s="7" t="s">
        <v>340</v>
      </c>
      <c r="D179" s="7">
        <v>1</v>
      </c>
      <c r="E179" s="7" t="s">
        <v>44</v>
      </c>
      <c r="F179" s="7" t="s">
        <v>27</v>
      </c>
      <c r="G179" s="7">
        <v>2750</v>
      </c>
      <c r="H179" s="7">
        <v>0</v>
      </c>
      <c r="I179" s="9" t="s">
        <v>398</v>
      </c>
      <c r="J179" s="10">
        <v>43769</v>
      </c>
      <c r="K179" s="10" t="s">
        <v>334</v>
      </c>
      <c r="L179" s="11">
        <v>2019</v>
      </c>
    </row>
    <row r="180" spans="1:12" x14ac:dyDescent="0.25">
      <c r="A180" s="7" t="s">
        <v>43</v>
      </c>
      <c r="B180" s="32" t="s">
        <v>456</v>
      </c>
      <c r="C180" s="32" t="s">
        <v>353</v>
      </c>
      <c r="D180" s="7">
        <v>1</v>
      </c>
      <c r="E180" s="7" t="s">
        <v>35</v>
      </c>
      <c r="F180" s="7" t="s">
        <v>30</v>
      </c>
      <c r="G180" s="7">
        <v>5500</v>
      </c>
      <c r="H180" s="7">
        <v>0</v>
      </c>
      <c r="I180" s="9" t="s">
        <v>13</v>
      </c>
      <c r="J180" s="10">
        <v>43783</v>
      </c>
      <c r="K180" s="10" t="s">
        <v>401</v>
      </c>
      <c r="L180" s="11">
        <v>2019</v>
      </c>
    </row>
  </sheetData>
  <autoFilter ref="A4:L4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B1:D42"/>
  <sheetViews>
    <sheetView workbookViewId="0">
      <selection activeCell="F26" sqref="F26"/>
    </sheetView>
  </sheetViews>
  <sheetFormatPr baseColWidth="10" defaultRowHeight="15" x14ac:dyDescent="0.25"/>
  <cols>
    <col min="2" max="2" width="29.5703125" customWidth="1"/>
    <col min="4" max="4" width="29.5703125" style="41" customWidth="1"/>
  </cols>
  <sheetData>
    <row r="1" spans="2:4" ht="15.75" thickBot="1" x14ac:dyDescent="0.3">
      <c r="B1" s="70">
        <v>2018</v>
      </c>
      <c r="D1" s="70">
        <v>2019</v>
      </c>
    </row>
    <row r="2" spans="2:4" x14ac:dyDescent="0.25">
      <c r="B2" s="29" t="s">
        <v>55</v>
      </c>
      <c r="D2" s="29" t="s">
        <v>55</v>
      </c>
    </row>
    <row r="3" spans="2:4" x14ac:dyDescent="0.25">
      <c r="B3" s="30">
        <v>180</v>
      </c>
      <c r="D3" s="30">
        <v>180</v>
      </c>
    </row>
    <row r="4" spans="2:4" x14ac:dyDescent="0.25">
      <c r="B4" s="31" t="s">
        <v>56</v>
      </c>
      <c r="D4" s="31" t="s">
        <v>96</v>
      </c>
    </row>
    <row r="5" spans="2:4" x14ac:dyDescent="0.25">
      <c r="B5" s="29" t="s">
        <v>57</v>
      </c>
      <c r="D5" s="29" t="s">
        <v>57</v>
      </c>
    </row>
    <row r="6" spans="2:4" x14ac:dyDescent="0.25">
      <c r="B6" s="30">
        <v>120</v>
      </c>
      <c r="D6" s="30">
        <v>125</v>
      </c>
    </row>
    <row r="7" spans="2:4" x14ac:dyDescent="0.25">
      <c r="B7" s="31" t="s">
        <v>58</v>
      </c>
      <c r="D7" s="31" t="s">
        <v>97</v>
      </c>
    </row>
    <row r="8" spans="2:4" x14ac:dyDescent="0.25">
      <c r="B8" s="31" t="s">
        <v>59</v>
      </c>
      <c r="D8" s="31" t="s">
        <v>98</v>
      </c>
    </row>
    <row r="9" spans="2:4" x14ac:dyDescent="0.25">
      <c r="B9" s="30">
        <v>125</v>
      </c>
      <c r="D9" s="31" t="s">
        <v>99</v>
      </c>
    </row>
    <row r="10" spans="2:4" x14ac:dyDescent="0.25">
      <c r="B10" s="31" t="s">
        <v>60</v>
      </c>
      <c r="D10" s="31" t="s">
        <v>100</v>
      </c>
    </row>
    <row r="11" spans="2:4" x14ac:dyDescent="0.25">
      <c r="B11" s="30">
        <v>180</v>
      </c>
      <c r="D11" s="30">
        <v>160</v>
      </c>
    </row>
    <row r="12" spans="2:4" x14ac:dyDescent="0.25">
      <c r="B12" s="31" t="s">
        <v>61</v>
      </c>
      <c r="D12" s="31" t="s">
        <v>101</v>
      </c>
    </row>
    <row r="13" spans="2:4" x14ac:dyDescent="0.25">
      <c r="B13" s="30">
        <v>200</v>
      </c>
      <c r="D13" s="30">
        <v>180</v>
      </c>
    </row>
    <row r="14" spans="2:4" x14ac:dyDescent="0.25">
      <c r="B14" s="31" t="s">
        <v>61</v>
      </c>
      <c r="D14" s="31" t="s">
        <v>102</v>
      </c>
    </row>
    <row r="15" spans="2:4" x14ac:dyDescent="0.25">
      <c r="B15" s="31" t="s">
        <v>62</v>
      </c>
      <c r="D15" s="30">
        <v>200</v>
      </c>
    </row>
    <row r="16" spans="2:4" x14ac:dyDescent="0.25">
      <c r="B16" s="30">
        <v>220</v>
      </c>
      <c r="D16" s="31" t="s">
        <v>102</v>
      </c>
    </row>
    <row r="17" spans="2:4" x14ac:dyDescent="0.25">
      <c r="B17" s="31" t="s">
        <v>63</v>
      </c>
      <c r="D17" s="31" t="s">
        <v>101</v>
      </c>
    </row>
    <row r="18" spans="2:4" x14ac:dyDescent="0.25">
      <c r="B18" s="30">
        <v>240</v>
      </c>
      <c r="D18" s="31" t="s">
        <v>103</v>
      </c>
    </row>
    <row r="19" spans="2:4" x14ac:dyDescent="0.25">
      <c r="B19" s="31" t="s">
        <v>64</v>
      </c>
      <c r="D19" s="30">
        <v>220</v>
      </c>
    </row>
    <row r="20" spans="2:4" x14ac:dyDescent="0.25">
      <c r="B20" s="31" t="s">
        <v>59</v>
      </c>
      <c r="D20" s="31" t="s">
        <v>104</v>
      </c>
    </row>
    <row r="21" spans="2:4" x14ac:dyDescent="0.25">
      <c r="B21" s="31" t="s">
        <v>65</v>
      </c>
      <c r="D21" s="31" t="s">
        <v>105</v>
      </c>
    </row>
    <row r="22" spans="2:4" x14ac:dyDescent="0.25">
      <c r="B22" s="31" t="s">
        <v>61</v>
      </c>
      <c r="D22" s="30">
        <v>240</v>
      </c>
    </row>
    <row r="23" spans="2:4" x14ac:dyDescent="0.25">
      <c r="B23" s="30">
        <v>280</v>
      </c>
      <c r="D23" s="31" t="s">
        <v>106</v>
      </c>
    </row>
    <row r="24" spans="2:4" x14ac:dyDescent="0.25">
      <c r="B24" s="31" t="s">
        <v>66</v>
      </c>
      <c r="D24" s="31" t="s">
        <v>99</v>
      </c>
    </row>
    <row r="25" spans="2:4" x14ac:dyDescent="0.25">
      <c r="B25" s="31" t="s">
        <v>65</v>
      </c>
      <c r="D25" s="31" t="s">
        <v>107</v>
      </c>
    </row>
    <row r="26" spans="2:4" x14ac:dyDescent="0.25">
      <c r="B26" s="31" t="s">
        <v>63</v>
      </c>
      <c r="D26" s="31" t="s">
        <v>105</v>
      </c>
    </row>
    <row r="27" spans="2:4" x14ac:dyDescent="0.25">
      <c r="B27" s="30">
        <v>330</v>
      </c>
      <c r="D27" s="31" t="s">
        <v>102</v>
      </c>
    </row>
    <row r="28" spans="2:4" x14ac:dyDescent="0.25">
      <c r="B28" s="31" t="s">
        <v>64</v>
      </c>
      <c r="D28" s="31" t="s">
        <v>103</v>
      </c>
    </row>
    <row r="29" spans="2:4" x14ac:dyDescent="0.25">
      <c r="B29" s="31" t="s">
        <v>67</v>
      </c>
      <c r="D29" s="30">
        <v>280</v>
      </c>
    </row>
    <row r="30" spans="2:4" x14ac:dyDescent="0.25">
      <c r="B30" s="31" t="s">
        <v>58</v>
      </c>
      <c r="D30" s="31" t="s">
        <v>107</v>
      </c>
    </row>
    <row r="31" spans="2:4" x14ac:dyDescent="0.25">
      <c r="B31" s="31" t="s">
        <v>66</v>
      </c>
      <c r="D31" s="31" t="s">
        <v>105</v>
      </c>
    </row>
    <row r="32" spans="2:4" x14ac:dyDescent="0.25">
      <c r="B32" s="31" t="s">
        <v>63</v>
      </c>
      <c r="D32" s="30">
        <v>330</v>
      </c>
    </row>
    <row r="33" spans="2:4" x14ac:dyDescent="0.25">
      <c r="B33" s="31" t="s">
        <v>68</v>
      </c>
      <c r="D33" s="31" t="s">
        <v>108</v>
      </c>
    </row>
    <row r="34" spans="2:4" x14ac:dyDescent="0.25">
      <c r="B34" s="30">
        <v>650</v>
      </c>
      <c r="D34" s="31" t="s">
        <v>98</v>
      </c>
    </row>
    <row r="35" spans="2:4" x14ac:dyDescent="0.25">
      <c r="B35" s="31" t="s">
        <v>69</v>
      </c>
      <c r="D35" s="31" t="s">
        <v>109</v>
      </c>
    </row>
    <row r="36" spans="2:4" x14ac:dyDescent="0.25">
      <c r="B36" s="29" t="s">
        <v>70</v>
      </c>
      <c r="D36" s="31" t="s">
        <v>105</v>
      </c>
    </row>
    <row r="37" spans="2:4" x14ac:dyDescent="0.25">
      <c r="B37" s="30">
        <v>110</v>
      </c>
      <c r="D37" s="31" t="s">
        <v>110</v>
      </c>
    </row>
    <row r="38" spans="2:4" x14ac:dyDescent="0.25">
      <c r="B38" s="31" t="s">
        <v>71</v>
      </c>
      <c r="D38" s="30">
        <v>650</v>
      </c>
    </row>
    <row r="39" spans="2:4" x14ac:dyDescent="0.25">
      <c r="D39" s="31" t="s">
        <v>111</v>
      </c>
    </row>
    <row r="40" spans="2:4" x14ac:dyDescent="0.25">
      <c r="D40" s="29" t="s">
        <v>70</v>
      </c>
    </row>
    <row r="41" spans="2:4" x14ac:dyDescent="0.25">
      <c r="D41" s="30">
        <v>110</v>
      </c>
    </row>
    <row r="42" spans="2:4" x14ac:dyDescent="0.25">
      <c r="D42" s="31" t="s">
        <v>112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tabSelected="1" workbookViewId="0">
      <selection activeCell="C10" sqref="C10"/>
    </sheetView>
  </sheetViews>
  <sheetFormatPr baseColWidth="10" defaultRowHeight="15" x14ac:dyDescent="0.25"/>
  <cols>
    <col min="1" max="1" width="6.85546875" style="212" customWidth="1"/>
    <col min="2" max="2" width="20.85546875" style="212" customWidth="1"/>
    <col min="3" max="3" width="17" style="212" bestFit="1" customWidth="1"/>
    <col min="4" max="4" width="11" style="167" bestFit="1" customWidth="1"/>
    <col min="5" max="6" width="12" style="167" bestFit="1" customWidth="1"/>
    <col min="7" max="7" width="12.85546875" style="167" bestFit="1" customWidth="1"/>
    <col min="8" max="8" width="13" style="167" bestFit="1" customWidth="1"/>
    <col min="9" max="9" width="12" style="167" bestFit="1" customWidth="1"/>
    <col min="10" max="11" width="13" style="167" bestFit="1" customWidth="1"/>
    <col min="12" max="12" width="12.85546875" style="167" bestFit="1" customWidth="1"/>
    <col min="13" max="13" width="12" style="167" bestFit="1" customWidth="1"/>
    <col min="14" max="14" width="10.7109375" style="167" customWidth="1"/>
    <col min="15" max="15" width="12.85546875" style="167" bestFit="1" customWidth="1"/>
    <col min="16" max="16" width="12" style="167" bestFit="1" customWidth="1"/>
    <col min="17" max="17" width="12.85546875" style="167" bestFit="1" customWidth="1"/>
    <col min="18" max="20" width="12" style="167" bestFit="1" customWidth="1"/>
    <col min="21" max="21" width="12.28515625" style="167" bestFit="1" customWidth="1"/>
    <col min="22" max="22" width="11.85546875" style="167" bestFit="1" customWidth="1"/>
    <col min="23" max="23" width="12" style="167" bestFit="1" customWidth="1"/>
    <col min="24" max="24" width="11.7109375" style="167" bestFit="1" customWidth="1"/>
    <col min="25" max="16384" width="11.42578125" style="212"/>
  </cols>
  <sheetData>
    <row r="1" spans="1:24" x14ac:dyDescent="0.25">
      <c r="B1" s="2" t="s">
        <v>40</v>
      </c>
      <c r="C1" s="111"/>
      <c r="D1" s="213"/>
      <c r="E1" s="213"/>
      <c r="F1" s="213"/>
    </row>
    <row r="2" spans="1:24" x14ac:dyDescent="0.25">
      <c r="B2" s="1" t="s">
        <v>37</v>
      </c>
      <c r="C2" s="101">
        <v>43600</v>
      </c>
      <c r="D2" s="213"/>
      <c r="E2" s="213"/>
      <c r="F2" s="213"/>
    </row>
    <row r="3" spans="1:24" s="93" customFormat="1" ht="15.75" thickBot="1" x14ac:dyDescent="0.3">
      <c r="A3" s="180"/>
      <c r="B3" s="181"/>
      <c r="C3" s="182"/>
      <c r="D3" s="214"/>
      <c r="E3" s="214"/>
      <c r="F3" s="21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s="218" customFormat="1" ht="15.75" thickBot="1" x14ac:dyDescent="0.3">
      <c r="B4" s="231"/>
      <c r="C4" s="231"/>
      <c r="D4" s="132">
        <v>2019</v>
      </c>
      <c r="E4" s="121"/>
      <c r="F4" s="121"/>
      <c r="G4" s="121"/>
      <c r="H4" s="121"/>
      <c r="I4" s="121"/>
      <c r="J4" s="121"/>
      <c r="K4" s="121"/>
      <c r="L4" s="121"/>
      <c r="M4" s="122"/>
      <c r="N4" s="132">
        <v>2020</v>
      </c>
      <c r="O4" s="121"/>
      <c r="P4" s="121"/>
      <c r="Q4" s="121"/>
      <c r="R4" s="121"/>
      <c r="S4" s="121"/>
      <c r="T4" s="121"/>
      <c r="U4" s="121"/>
      <c r="V4" s="121"/>
      <c r="W4" s="121"/>
      <c r="X4" s="122"/>
    </row>
    <row r="5" spans="1:24" s="218" customFormat="1" x14ac:dyDescent="0.25">
      <c r="B5" s="236" t="s">
        <v>597</v>
      </c>
      <c r="C5" s="237" t="s">
        <v>39</v>
      </c>
      <c r="D5" s="133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134">
        <v>12</v>
      </c>
      <c r="N5" s="133">
        <v>1</v>
      </c>
      <c r="O5" s="7">
        <v>2</v>
      </c>
      <c r="P5" s="7">
        <v>3</v>
      </c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  <c r="X5" s="134">
        <v>11</v>
      </c>
    </row>
    <row r="6" spans="1:24" s="218" customFormat="1" x14ac:dyDescent="0.25">
      <c r="B6" s="228" t="s">
        <v>237</v>
      </c>
      <c r="C6" s="134" t="s">
        <v>45</v>
      </c>
      <c r="D6" s="137"/>
      <c r="E6" s="138"/>
      <c r="F6" s="138"/>
      <c r="G6" s="138"/>
      <c r="H6" s="138"/>
      <c r="I6" s="138"/>
      <c r="J6" s="138"/>
      <c r="K6" s="138"/>
      <c r="L6" s="138"/>
      <c r="M6" s="139"/>
      <c r="N6" s="137"/>
      <c r="O6" s="138"/>
      <c r="P6" s="138"/>
      <c r="Q6" s="138"/>
      <c r="R6" s="138"/>
      <c r="S6" s="138"/>
      <c r="T6" s="138"/>
      <c r="U6" s="138"/>
      <c r="V6" s="138"/>
      <c r="W6" s="138"/>
      <c r="X6" s="139"/>
    </row>
    <row r="7" spans="1:24" s="218" customFormat="1" x14ac:dyDescent="0.25">
      <c r="B7" s="157"/>
      <c r="C7" s="134" t="s">
        <v>293</v>
      </c>
      <c r="D7" s="137"/>
      <c r="E7" s="138"/>
      <c r="F7" s="138">
        <v>11000</v>
      </c>
      <c r="G7" s="138">
        <v>16500</v>
      </c>
      <c r="H7" s="138">
        <v>27500</v>
      </c>
      <c r="I7" s="138"/>
      <c r="J7" s="138">
        <v>5500</v>
      </c>
      <c r="K7" s="138">
        <v>16500</v>
      </c>
      <c r="L7" s="138">
        <v>5500</v>
      </c>
      <c r="M7" s="139">
        <v>11000</v>
      </c>
      <c r="N7" s="137">
        <v>5500</v>
      </c>
      <c r="O7" s="138">
        <v>5500</v>
      </c>
      <c r="P7" s="138">
        <v>11000</v>
      </c>
      <c r="Q7" s="138">
        <v>5500</v>
      </c>
      <c r="R7" s="138">
        <v>11000</v>
      </c>
      <c r="S7" s="138">
        <v>5500</v>
      </c>
      <c r="T7" s="138"/>
      <c r="U7" s="138"/>
      <c r="V7" s="138"/>
      <c r="W7" s="138"/>
      <c r="X7" s="139"/>
    </row>
    <row r="8" spans="1:24" s="218" customFormat="1" x14ac:dyDescent="0.25">
      <c r="B8" s="157"/>
      <c r="C8" s="134" t="s">
        <v>33</v>
      </c>
      <c r="D8" s="137"/>
      <c r="E8" s="138">
        <v>5400</v>
      </c>
      <c r="F8" s="138">
        <v>5400</v>
      </c>
      <c r="G8" s="138">
        <v>21600</v>
      </c>
      <c r="H8" s="138">
        <v>10800</v>
      </c>
      <c r="I8" s="138"/>
      <c r="J8" s="138">
        <v>27000</v>
      </c>
      <c r="K8" s="138">
        <v>27000</v>
      </c>
      <c r="L8" s="138">
        <v>16200</v>
      </c>
      <c r="M8" s="139">
        <v>10800</v>
      </c>
      <c r="N8" s="137">
        <v>16200</v>
      </c>
      <c r="O8" s="138">
        <v>16200</v>
      </c>
      <c r="P8" s="138">
        <v>10800</v>
      </c>
      <c r="Q8" s="138">
        <v>16200</v>
      </c>
      <c r="R8" s="138"/>
      <c r="S8" s="138">
        <v>5400</v>
      </c>
      <c r="T8" s="138">
        <v>5400</v>
      </c>
      <c r="U8" s="138"/>
      <c r="V8" s="138"/>
      <c r="W8" s="138"/>
      <c r="X8" s="139"/>
    </row>
    <row r="9" spans="1:24" s="218" customFormat="1" x14ac:dyDescent="0.25">
      <c r="B9" s="157"/>
      <c r="C9" s="134" t="s">
        <v>139</v>
      </c>
      <c r="D9" s="137"/>
      <c r="E9" s="138"/>
      <c r="F9" s="138">
        <v>5500</v>
      </c>
      <c r="G9" s="138"/>
      <c r="H9" s="138">
        <v>5500</v>
      </c>
      <c r="I9" s="138"/>
      <c r="J9" s="138">
        <v>5500</v>
      </c>
      <c r="K9" s="138"/>
      <c r="L9" s="138"/>
      <c r="M9" s="139"/>
      <c r="N9" s="137">
        <v>11000</v>
      </c>
      <c r="O9" s="138">
        <v>16500</v>
      </c>
      <c r="P9" s="138">
        <v>5500</v>
      </c>
      <c r="Q9" s="138">
        <v>5500</v>
      </c>
      <c r="R9" s="138"/>
      <c r="S9" s="138"/>
      <c r="T9" s="138"/>
      <c r="U9" s="138"/>
      <c r="V9" s="138"/>
      <c r="W9" s="138"/>
      <c r="X9" s="139"/>
    </row>
    <row r="10" spans="1:24" s="218" customFormat="1" x14ac:dyDescent="0.25">
      <c r="B10" s="157"/>
      <c r="C10" s="134" t="s">
        <v>19</v>
      </c>
      <c r="D10" s="137"/>
      <c r="E10" s="138"/>
      <c r="F10" s="138"/>
      <c r="G10" s="138">
        <v>2750</v>
      </c>
      <c r="H10" s="138">
        <v>2750</v>
      </c>
      <c r="I10" s="138"/>
      <c r="J10" s="138"/>
      <c r="K10" s="138"/>
      <c r="L10" s="138">
        <v>2750</v>
      </c>
      <c r="M10" s="139"/>
      <c r="N10" s="137">
        <v>2750</v>
      </c>
      <c r="O10" s="138"/>
      <c r="P10" s="138"/>
      <c r="Q10" s="138">
        <v>2750</v>
      </c>
      <c r="R10" s="138"/>
      <c r="S10" s="138">
        <v>2750</v>
      </c>
      <c r="T10" s="138"/>
      <c r="U10" s="138"/>
      <c r="V10" s="138"/>
      <c r="W10" s="138"/>
      <c r="X10" s="139"/>
    </row>
    <row r="11" spans="1:24" s="218" customFormat="1" x14ac:dyDescent="0.25">
      <c r="B11" s="157"/>
      <c r="C11" s="134" t="s">
        <v>359</v>
      </c>
      <c r="D11" s="137"/>
      <c r="E11" s="138"/>
      <c r="F11" s="138"/>
      <c r="G11" s="138"/>
      <c r="H11" s="138">
        <v>2750</v>
      </c>
      <c r="I11" s="138"/>
      <c r="J11" s="138"/>
      <c r="K11" s="138">
        <v>2750</v>
      </c>
      <c r="L11" s="138"/>
      <c r="M11" s="139"/>
      <c r="N11" s="137"/>
      <c r="O11" s="138">
        <v>2750</v>
      </c>
      <c r="P11" s="138">
        <v>2750</v>
      </c>
      <c r="Q11" s="138"/>
      <c r="R11" s="138"/>
      <c r="S11" s="138"/>
      <c r="T11" s="138">
        <v>2750</v>
      </c>
      <c r="U11" s="138"/>
      <c r="V11" s="138"/>
      <c r="W11" s="138"/>
      <c r="X11" s="139"/>
    </row>
    <row r="12" spans="1:24" s="218" customFormat="1" x14ac:dyDescent="0.25">
      <c r="B12" s="157"/>
      <c r="C12" s="134" t="s">
        <v>44</v>
      </c>
      <c r="D12" s="137"/>
      <c r="E12" s="138"/>
      <c r="F12" s="138"/>
      <c r="G12" s="138"/>
      <c r="H12" s="138">
        <v>2750</v>
      </c>
      <c r="I12" s="138"/>
      <c r="J12" s="138">
        <v>2750</v>
      </c>
      <c r="K12" s="138">
        <v>8250</v>
      </c>
      <c r="L12" s="138">
        <v>2750</v>
      </c>
      <c r="M12" s="139"/>
      <c r="N12" s="137">
        <v>2750</v>
      </c>
      <c r="O12" s="138">
        <v>5500</v>
      </c>
      <c r="P12" s="138">
        <v>5500</v>
      </c>
      <c r="Q12" s="138">
        <v>5500</v>
      </c>
      <c r="R12" s="138">
        <v>2750</v>
      </c>
      <c r="S12" s="138">
        <v>2750</v>
      </c>
      <c r="T12" s="138">
        <v>2750</v>
      </c>
      <c r="U12" s="138"/>
      <c r="V12" s="138"/>
      <c r="W12" s="138"/>
      <c r="X12" s="139"/>
    </row>
    <row r="13" spans="1:24" s="218" customFormat="1" x14ac:dyDescent="0.25">
      <c r="B13" s="157"/>
      <c r="C13" s="134" t="s">
        <v>28</v>
      </c>
      <c r="D13" s="137"/>
      <c r="E13" s="138"/>
      <c r="F13" s="138"/>
      <c r="G13" s="138">
        <v>8250</v>
      </c>
      <c r="H13" s="138">
        <v>8250</v>
      </c>
      <c r="I13" s="138"/>
      <c r="J13" s="138">
        <v>11000</v>
      </c>
      <c r="K13" s="138">
        <v>8250</v>
      </c>
      <c r="L13" s="138">
        <v>5500</v>
      </c>
      <c r="M13" s="139">
        <v>5500</v>
      </c>
      <c r="N13" s="137">
        <v>11000</v>
      </c>
      <c r="O13" s="138">
        <v>5500</v>
      </c>
      <c r="P13" s="138">
        <v>5500</v>
      </c>
      <c r="Q13" s="138">
        <v>8250</v>
      </c>
      <c r="R13" s="138">
        <v>11000</v>
      </c>
      <c r="S13" s="138">
        <v>5500</v>
      </c>
      <c r="T13" s="138">
        <v>5500</v>
      </c>
      <c r="U13" s="138"/>
      <c r="V13" s="138"/>
      <c r="W13" s="138"/>
      <c r="X13" s="139"/>
    </row>
    <row r="14" spans="1:24" s="218" customFormat="1" x14ac:dyDescent="0.25">
      <c r="B14" s="157"/>
      <c r="C14" s="134" t="s">
        <v>35</v>
      </c>
      <c r="D14" s="137"/>
      <c r="E14" s="138"/>
      <c r="F14" s="138"/>
      <c r="G14" s="138">
        <v>4201</v>
      </c>
      <c r="H14" s="138"/>
      <c r="I14" s="138">
        <v>5500</v>
      </c>
      <c r="J14" s="138">
        <v>5500</v>
      </c>
      <c r="K14" s="138"/>
      <c r="L14" s="138">
        <v>5500</v>
      </c>
      <c r="M14" s="139"/>
      <c r="N14" s="137">
        <v>5500</v>
      </c>
      <c r="O14" s="138">
        <v>5500</v>
      </c>
      <c r="P14" s="138"/>
      <c r="Q14" s="138">
        <v>5500</v>
      </c>
      <c r="R14" s="138">
        <v>5500</v>
      </c>
      <c r="S14" s="138"/>
      <c r="T14" s="138">
        <v>5500</v>
      </c>
      <c r="U14" s="138"/>
      <c r="V14" s="138"/>
      <c r="W14" s="138"/>
      <c r="X14" s="139"/>
    </row>
    <row r="15" spans="1:24" s="218" customFormat="1" x14ac:dyDescent="0.25">
      <c r="B15" s="157"/>
      <c r="C15" s="134" t="s">
        <v>25</v>
      </c>
      <c r="D15" s="137"/>
      <c r="E15" s="138"/>
      <c r="F15" s="138">
        <v>1696</v>
      </c>
      <c r="G15" s="138">
        <v>5500</v>
      </c>
      <c r="H15" s="138">
        <v>5500</v>
      </c>
      <c r="I15" s="138"/>
      <c r="J15" s="138">
        <v>5500.01</v>
      </c>
      <c r="K15" s="138">
        <v>5500.01</v>
      </c>
      <c r="L15" s="138">
        <v>5500</v>
      </c>
      <c r="M15" s="139">
        <v>2750.01</v>
      </c>
      <c r="N15" s="137">
        <v>5500</v>
      </c>
      <c r="O15" s="138">
        <v>5500</v>
      </c>
      <c r="P15" s="138">
        <v>11000</v>
      </c>
      <c r="Q15" s="138"/>
      <c r="R15" s="138">
        <v>5500</v>
      </c>
      <c r="S15" s="138">
        <v>5500</v>
      </c>
      <c r="T15" s="138"/>
      <c r="U15" s="138"/>
      <c r="V15" s="138"/>
      <c r="W15" s="138"/>
      <c r="X15" s="139"/>
    </row>
    <row r="16" spans="1:24" s="218" customFormat="1" x14ac:dyDescent="0.25">
      <c r="B16" s="157"/>
      <c r="C16" s="134" t="s">
        <v>31</v>
      </c>
      <c r="D16" s="137"/>
      <c r="E16" s="138">
        <v>3740</v>
      </c>
      <c r="F16" s="138">
        <v>11220</v>
      </c>
      <c r="G16" s="138">
        <v>14960</v>
      </c>
      <c r="H16" s="138">
        <v>16762</v>
      </c>
      <c r="I16" s="138">
        <v>3740</v>
      </c>
      <c r="J16" s="138">
        <v>22440</v>
      </c>
      <c r="K16" s="138">
        <v>22440</v>
      </c>
      <c r="L16" s="138">
        <v>22440</v>
      </c>
      <c r="M16" s="139">
        <v>14960</v>
      </c>
      <c r="N16" s="137">
        <v>14960</v>
      </c>
      <c r="O16" s="138">
        <v>22440</v>
      </c>
      <c r="P16" s="138">
        <v>18700</v>
      </c>
      <c r="Q16" s="138">
        <v>18700</v>
      </c>
      <c r="R16" s="138">
        <v>11220</v>
      </c>
      <c r="S16" s="138">
        <v>3740</v>
      </c>
      <c r="T16" s="138"/>
      <c r="U16" s="138"/>
      <c r="V16" s="138"/>
      <c r="W16" s="138"/>
      <c r="X16" s="139"/>
    </row>
    <row r="17" spans="2:24" s="218" customFormat="1" x14ac:dyDescent="0.25">
      <c r="B17" s="157"/>
      <c r="C17" s="134" t="s">
        <v>23</v>
      </c>
      <c r="D17" s="137"/>
      <c r="E17" s="138"/>
      <c r="F17" s="138">
        <v>17894</v>
      </c>
      <c r="G17" s="138">
        <v>27500</v>
      </c>
      <c r="H17" s="138">
        <v>33000</v>
      </c>
      <c r="I17" s="138">
        <v>5500</v>
      </c>
      <c r="J17" s="138">
        <v>27500</v>
      </c>
      <c r="K17" s="138">
        <v>27500</v>
      </c>
      <c r="L17" s="138">
        <v>27500</v>
      </c>
      <c r="M17" s="139">
        <v>22000</v>
      </c>
      <c r="N17" s="137">
        <v>11000</v>
      </c>
      <c r="O17" s="138">
        <v>16500</v>
      </c>
      <c r="P17" s="138">
        <v>11000</v>
      </c>
      <c r="Q17" s="138">
        <v>21003</v>
      </c>
      <c r="R17" s="138">
        <v>11000</v>
      </c>
      <c r="S17" s="138"/>
      <c r="T17" s="138">
        <v>16500</v>
      </c>
      <c r="U17" s="138"/>
      <c r="V17" s="138"/>
      <c r="W17" s="138"/>
      <c r="X17" s="139"/>
    </row>
    <row r="18" spans="2:24" s="221" customFormat="1" x14ac:dyDescent="0.25">
      <c r="B18" s="157"/>
      <c r="C18" s="134" t="s">
        <v>21</v>
      </c>
      <c r="D18" s="137"/>
      <c r="E18" s="138"/>
      <c r="F18" s="138"/>
      <c r="G18" s="138"/>
      <c r="H18" s="138"/>
      <c r="I18" s="138"/>
      <c r="J18" s="138"/>
      <c r="K18" s="138"/>
      <c r="L18" s="138"/>
      <c r="M18" s="139"/>
      <c r="N18" s="137"/>
      <c r="O18" s="138">
        <v>1250</v>
      </c>
      <c r="P18" s="138"/>
      <c r="Q18" s="138"/>
      <c r="R18" s="138"/>
      <c r="S18" s="138"/>
      <c r="T18" s="138">
        <v>1250</v>
      </c>
      <c r="U18" s="138"/>
      <c r="V18" s="138"/>
      <c r="W18" s="138"/>
      <c r="X18" s="139"/>
    </row>
    <row r="19" spans="2:24" s="221" customFormat="1" ht="15.75" thickBot="1" x14ac:dyDescent="0.3">
      <c r="B19" s="172"/>
      <c r="C19" s="175" t="s">
        <v>38</v>
      </c>
      <c r="D19" s="232">
        <f>SUM(D6:D18)</f>
        <v>0</v>
      </c>
      <c r="E19" s="233">
        <f t="shared" ref="E19:X19" si="0">SUM(E6:E18)</f>
        <v>9140</v>
      </c>
      <c r="F19" s="233">
        <f t="shared" si="0"/>
        <v>52710</v>
      </c>
      <c r="G19" s="233">
        <f t="shared" si="0"/>
        <v>101261</v>
      </c>
      <c r="H19" s="233">
        <f t="shared" si="0"/>
        <v>115562</v>
      </c>
      <c r="I19" s="233">
        <f t="shared" si="0"/>
        <v>14740</v>
      </c>
      <c r="J19" s="233">
        <f t="shared" si="0"/>
        <v>112690.01000000001</v>
      </c>
      <c r="K19" s="233">
        <f t="shared" si="0"/>
        <v>118190.01</v>
      </c>
      <c r="L19" s="233">
        <f t="shared" si="0"/>
        <v>93640</v>
      </c>
      <c r="M19" s="234">
        <f t="shared" si="0"/>
        <v>67010.010000000009</v>
      </c>
      <c r="N19" s="232">
        <f t="shared" si="0"/>
        <v>86160</v>
      </c>
      <c r="O19" s="233">
        <f t="shared" si="0"/>
        <v>103140</v>
      </c>
      <c r="P19" s="233">
        <f t="shared" si="0"/>
        <v>81750</v>
      </c>
      <c r="Q19" s="233">
        <f t="shared" si="0"/>
        <v>88903</v>
      </c>
      <c r="R19" s="233">
        <f t="shared" si="0"/>
        <v>57970</v>
      </c>
      <c r="S19" s="233">
        <f t="shared" si="0"/>
        <v>31140</v>
      </c>
      <c r="T19" s="233">
        <f t="shared" si="0"/>
        <v>39650</v>
      </c>
      <c r="U19" s="233">
        <f t="shared" si="0"/>
        <v>0</v>
      </c>
      <c r="V19" s="233">
        <f t="shared" si="0"/>
        <v>0</v>
      </c>
      <c r="W19" s="233">
        <f t="shared" si="0"/>
        <v>0</v>
      </c>
      <c r="X19" s="234">
        <f t="shared" si="0"/>
        <v>0</v>
      </c>
    </row>
    <row r="20" spans="2:24" s="218" customFormat="1" x14ac:dyDescent="0.25">
      <c r="B20" s="229" t="s">
        <v>238</v>
      </c>
      <c r="C20" s="226" t="s">
        <v>82</v>
      </c>
      <c r="D20" s="193"/>
      <c r="E20" s="191"/>
      <c r="F20" s="191"/>
      <c r="G20" s="191">
        <v>898</v>
      </c>
      <c r="H20" s="191"/>
      <c r="I20" s="191"/>
      <c r="J20" s="191"/>
      <c r="K20" s="191"/>
      <c r="L20" s="191"/>
      <c r="M20" s="192"/>
      <c r="N20" s="193"/>
      <c r="O20" s="191">
        <v>2100</v>
      </c>
      <c r="P20" s="191"/>
      <c r="Q20" s="191">
        <v>2100</v>
      </c>
      <c r="R20" s="191">
        <v>2100</v>
      </c>
      <c r="S20" s="191"/>
      <c r="T20" s="191"/>
      <c r="U20" s="191"/>
      <c r="V20" s="191"/>
      <c r="W20" s="191"/>
      <c r="X20" s="192"/>
    </row>
    <row r="21" spans="2:24" s="221" customFormat="1" x14ac:dyDescent="0.25">
      <c r="B21" s="157"/>
      <c r="C21" s="134" t="s">
        <v>17</v>
      </c>
      <c r="D21" s="137"/>
      <c r="E21" s="138"/>
      <c r="F21" s="138">
        <v>3776</v>
      </c>
      <c r="G21" s="138"/>
      <c r="H21" s="138">
        <v>3776</v>
      </c>
      <c r="I21" s="138"/>
      <c r="J21" s="138"/>
      <c r="K21" s="138"/>
      <c r="L21" s="138"/>
      <c r="M21" s="139"/>
      <c r="N21" s="137"/>
      <c r="O21" s="138"/>
      <c r="P21" s="138"/>
      <c r="Q21" s="138"/>
      <c r="R21" s="138"/>
      <c r="S21" s="138"/>
      <c r="T21" s="138"/>
      <c r="U21" s="138"/>
      <c r="V21" s="138">
        <v>2100</v>
      </c>
      <c r="W21" s="138"/>
      <c r="X21" s="139"/>
    </row>
    <row r="22" spans="2:24" s="218" customFormat="1" x14ac:dyDescent="0.25">
      <c r="B22" s="157"/>
      <c r="C22" s="134" t="s">
        <v>117</v>
      </c>
      <c r="D22" s="137"/>
      <c r="E22" s="138"/>
      <c r="F22" s="138">
        <v>5500</v>
      </c>
      <c r="G22" s="138">
        <v>11000</v>
      </c>
      <c r="H22" s="138">
        <v>5500</v>
      </c>
      <c r="I22" s="138"/>
      <c r="J22" s="138">
        <v>11000</v>
      </c>
      <c r="K22" s="138">
        <v>5500</v>
      </c>
      <c r="L22" s="138"/>
      <c r="M22" s="139"/>
      <c r="N22" s="137"/>
      <c r="O22" s="138"/>
      <c r="P22" s="138"/>
      <c r="Q22" s="138"/>
      <c r="R22" s="138"/>
      <c r="S22" s="138"/>
      <c r="T22" s="138"/>
      <c r="U22" s="138"/>
      <c r="V22" s="138"/>
      <c r="W22" s="138"/>
      <c r="X22" s="139"/>
    </row>
    <row r="23" spans="2:24" s="218" customFormat="1" x14ac:dyDescent="0.25">
      <c r="B23" s="157"/>
      <c r="C23" s="134" t="s">
        <v>15</v>
      </c>
      <c r="D23" s="137"/>
      <c r="E23" s="138"/>
      <c r="F23" s="138"/>
      <c r="G23" s="138">
        <v>2960</v>
      </c>
      <c r="H23" s="138">
        <v>5920</v>
      </c>
      <c r="I23" s="138"/>
      <c r="J23" s="138">
        <v>5920</v>
      </c>
      <c r="K23" s="138">
        <v>11840</v>
      </c>
      <c r="L23" s="138">
        <v>5920</v>
      </c>
      <c r="M23" s="139">
        <v>8880</v>
      </c>
      <c r="N23" s="137">
        <v>11840</v>
      </c>
      <c r="O23" s="138">
        <v>11840</v>
      </c>
      <c r="P23" s="138">
        <v>8880</v>
      </c>
      <c r="Q23" s="138">
        <v>5920</v>
      </c>
      <c r="R23" s="138">
        <v>5920</v>
      </c>
      <c r="S23" s="138">
        <v>11840</v>
      </c>
      <c r="T23" s="138">
        <v>5920</v>
      </c>
      <c r="U23" s="138"/>
      <c r="V23" s="138">
        <v>5920</v>
      </c>
      <c r="W23" s="138">
        <v>11840</v>
      </c>
      <c r="X23" s="139"/>
    </row>
    <row r="24" spans="2:24" s="218" customFormat="1" x14ac:dyDescent="0.25">
      <c r="B24" s="157"/>
      <c r="C24" s="134" t="s">
        <v>14</v>
      </c>
      <c r="D24" s="137"/>
      <c r="E24" s="138"/>
      <c r="F24" s="138"/>
      <c r="G24" s="138"/>
      <c r="H24" s="138"/>
      <c r="I24" s="138"/>
      <c r="J24" s="138"/>
      <c r="K24" s="138"/>
      <c r="L24" s="138"/>
      <c r="M24" s="139">
        <v>4816</v>
      </c>
      <c r="N24" s="137"/>
      <c r="O24" s="138"/>
      <c r="P24" s="138"/>
      <c r="Q24" s="138"/>
      <c r="R24" s="138"/>
      <c r="S24" s="138"/>
      <c r="T24" s="138"/>
      <c r="U24" s="138"/>
      <c r="V24" s="138"/>
      <c r="W24" s="138">
        <v>5418</v>
      </c>
      <c r="X24" s="139"/>
    </row>
    <row r="25" spans="2:24" s="218" customFormat="1" x14ac:dyDescent="0.25">
      <c r="B25" s="157"/>
      <c r="C25" s="134" t="s">
        <v>295</v>
      </c>
      <c r="D25" s="137">
        <v>3647</v>
      </c>
      <c r="E25" s="138"/>
      <c r="F25" s="138"/>
      <c r="G25" s="138">
        <v>3647</v>
      </c>
      <c r="H25" s="138"/>
      <c r="I25" s="138"/>
      <c r="J25" s="138">
        <v>3126</v>
      </c>
      <c r="K25" s="138"/>
      <c r="L25" s="138"/>
      <c r="M25" s="139"/>
      <c r="N25" s="137"/>
      <c r="O25" s="138"/>
      <c r="P25" s="138"/>
      <c r="Q25" s="138"/>
      <c r="R25" s="138"/>
      <c r="S25" s="138">
        <v>3126</v>
      </c>
      <c r="T25" s="138"/>
      <c r="U25" s="138"/>
      <c r="V25" s="138"/>
      <c r="W25" s="138">
        <v>4689</v>
      </c>
      <c r="X25" s="139"/>
    </row>
    <row r="26" spans="2:24" s="218" customFormat="1" x14ac:dyDescent="0.25">
      <c r="B26" s="157"/>
      <c r="C26" s="134" t="s">
        <v>627</v>
      </c>
      <c r="D26" s="137"/>
      <c r="E26" s="138"/>
      <c r="F26" s="138"/>
      <c r="G26" s="138"/>
      <c r="H26" s="138"/>
      <c r="I26" s="138"/>
      <c r="J26" s="138">
        <v>4200</v>
      </c>
      <c r="K26" s="138"/>
      <c r="L26" s="138"/>
      <c r="M26" s="139"/>
      <c r="N26" s="137"/>
      <c r="O26" s="138"/>
      <c r="P26" s="138"/>
      <c r="Q26" s="138"/>
      <c r="R26" s="138"/>
      <c r="S26" s="138"/>
      <c r="T26" s="138"/>
      <c r="U26" s="138"/>
      <c r="V26" s="138"/>
      <c r="W26" s="138"/>
      <c r="X26" s="139"/>
    </row>
    <row r="27" spans="2:24" s="218" customFormat="1" x14ac:dyDescent="0.25">
      <c r="B27" s="157"/>
      <c r="C27" s="134" t="s">
        <v>625</v>
      </c>
      <c r="D27" s="137"/>
      <c r="E27" s="138"/>
      <c r="F27" s="138"/>
      <c r="G27" s="138"/>
      <c r="H27" s="138">
        <v>2100</v>
      </c>
      <c r="I27" s="138"/>
      <c r="J27" s="138">
        <v>2100</v>
      </c>
      <c r="K27" s="138"/>
      <c r="L27" s="138">
        <v>2100</v>
      </c>
      <c r="M27" s="139"/>
      <c r="N27" s="137">
        <v>4200</v>
      </c>
      <c r="O27" s="138">
        <v>4200</v>
      </c>
      <c r="P27" s="138"/>
      <c r="Q27" s="138">
        <v>4200</v>
      </c>
      <c r="R27" s="138">
        <v>4200</v>
      </c>
      <c r="S27" s="138"/>
      <c r="T27" s="138">
        <v>2100</v>
      </c>
      <c r="U27" s="138"/>
      <c r="V27" s="138"/>
      <c r="W27" s="138"/>
      <c r="X27" s="139"/>
    </row>
    <row r="28" spans="2:24" s="218" customFormat="1" x14ac:dyDescent="0.25">
      <c r="B28" s="157"/>
      <c r="C28" s="134" t="s">
        <v>119</v>
      </c>
      <c r="D28" s="137"/>
      <c r="E28" s="138"/>
      <c r="F28" s="138">
        <v>5500</v>
      </c>
      <c r="G28" s="138"/>
      <c r="H28" s="138">
        <v>5500</v>
      </c>
      <c r="I28" s="138"/>
      <c r="J28" s="138"/>
      <c r="K28" s="138">
        <v>5500</v>
      </c>
      <c r="L28" s="138"/>
      <c r="M28" s="139"/>
      <c r="N28" s="137">
        <v>5004</v>
      </c>
      <c r="O28" s="138">
        <v>5004</v>
      </c>
      <c r="P28" s="138"/>
      <c r="Q28" s="138">
        <v>5004</v>
      </c>
      <c r="R28" s="138"/>
      <c r="S28" s="138">
        <v>5504</v>
      </c>
      <c r="T28" s="138"/>
      <c r="U28" s="138"/>
      <c r="V28" s="138"/>
      <c r="W28" s="138"/>
      <c r="X28" s="139"/>
    </row>
    <row r="29" spans="2:24" s="218" customFormat="1" x14ac:dyDescent="0.25">
      <c r="B29" s="157"/>
      <c r="C29" s="134" t="s">
        <v>72</v>
      </c>
      <c r="D29" s="137"/>
      <c r="E29" s="138"/>
      <c r="F29" s="138"/>
      <c r="G29" s="138"/>
      <c r="H29" s="138"/>
      <c r="I29" s="138"/>
      <c r="J29" s="138"/>
      <c r="K29" s="138"/>
      <c r="L29" s="138">
        <v>3120</v>
      </c>
      <c r="M29" s="139"/>
      <c r="N29" s="137">
        <v>3120</v>
      </c>
      <c r="O29" s="138"/>
      <c r="P29" s="138"/>
      <c r="Q29" s="138"/>
      <c r="R29" s="138">
        <v>3120</v>
      </c>
      <c r="S29" s="138"/>
      <c r="T29" s="138">
        <v>3120</v>
      </c>
      <c r="U29" s="138"/>
      <c r="V29" s="138"/>
      <c r="W29" s="138">
        <v>3120</v>
      </c>
      <c r="X29" s="139"/>
    </row>
    <row r="30" spans="2:24" s="218" customFormat="1" x14ac:dyDescent="0.25">
      <c r="B30" s="157"/>
      <c r="C30" s="134" t="s">
        <v>121</v>
      </c>
      <c r="D30" s="137"/>
      <c r="E30" s="138"/>
      <c r="F30" s="138"/>
      <c r="G30" s="138"/>
      <c r="H30" s="138"/>
      <c r="I30" s="138"/>
      <c r="J30" s="138"/>
      <c r="K30" s="138"/>
      <c r="L30" s="138"/>
      <c r="M30" s="139"/>
      <c r="N30" s="137">
        <v>2750</v>
      </c>
      <c r="O30" s="138"/>
      <c r="P30" s="138"/>
      <c r="Q30" s="138"/>
      <c r="R30" s="138"/>
      <c r="S30" s="138"/>
      <c r="T30" s="138"/>
      <c r="U30" s="138"/>
      <c r="V30" s="138"/>
      <c r="W30" s="138"/>
      <c r="X30" s="139"/>
    </row>
    <row r="31" spans="2:24" s="218" customFormat="1" x14ac:dyDescent="0.25">
      <c r="B31" s="157"/>
      <c r="C31" s="134" t="s">
        <v>512</v>
      </c>
      <c r="D31" s="137"/>
      <c r="E31" s="138"/>
      <c r="F31" s="138"/>
      <c r="G31" s="138">
        <v>1112</v>
      </c>
      <c r="H31" s="138"/>
      <c r="I31" s="138"/>
      <c r="J31" s="138"/>
      <c r="K31" s="138"/>
      <c r="L31" s="138"/>
      <c r="M31" s="139"/>
      <c r="N31" s="137"/>
      <c r="O31" s="138">
        <v>6672</v>
      </c>
      <c r="P31" s="138"/>
      <c r="Q31" s="138"/>
      <c r="R31" s="138"/>
      <c r="S31" s="138"/>
      <c r="T31" s="138"/>
      <c r="U31" s="138"/>
      <c r="V31" s="138"/>
      <c r="W31" s="138"/>
      <c r="X31" s="139"/>
    </row>
    <row r="32" spans="2:24" s="218" customFormat="1" x14ac:dyDescent="0.25">
      <c r="B32" s="228" t="s">
        <v>696</v>
      </c>
      <c r="C32" s="134" t="s">
        <v>624</v>
      </c>
      <c r="D32" s="137"/>
      <c r="E32" s="138"/>
      <c r="F32" s="138"/>
      <c r="G32" s="138">
        <v>5400</v>
      </c>
      <c r="H32" s="138"/>
      <c r="I32" s="138"/>
      <c r="J32" s="138"/>
      <c r="K32" s="138"/>
      <c r="L32" s="138"/>
      <c r="M32" s="139"/>
      <c r="N32" s="137"/>
      <c r="O32" s="138"/>
      <c r="P32" s="138"/>
      <c r="Q32" s="138"/>
      <c r="R32" s="138"/>
      <c r="S32" s="138"/>
      <c r="T32" s="138"/>
      <c r="U32" s="138"/>
      <c r="V32" s="138"/>
      <c r="W32" s="138"/>
      <c r="X32" s="139"/>
    </row>
    <row r="33" spans="2:24" s="218" customFormat="1" x14ac:dyDescent="0.25">
      <c r="B33" s="157"/>
      <c r="C33" s="134" t="s">
        <v>701</v>
      </c>
      <c r="D33" s="137"/>
      <c r="E33" s="138"/>
      <c r="F33" s="138">
        <v>1024</v>
      </c>
      <c r="G33" s="138"/>
      <c r="H33" s="138"/>
      <c r="I33" s="138"/>
      <c r="J33" s="138"/>
      <c r="K33" s="138"/>
      <c r="L33" s="138"/>
      <c r="M33" s="139"/>
      <c r="N33" s="137"/>
      <c r="O33" s="138"/>
      <c r="P33" s="138"/>
      <c r="Q33" s="138"/>
      <c r="R33" s="138"/>
      <c r="S33" s="138"/>
      <c r="T33" s="138"/>
      <c r="U33" s="138"/>
      <c r="V33" s="138"/>
      <c r="W33" s="138"/>
      <c r="X33" s="139"/>
    </row>
    <row r="34" spans="2:24" s="218" customFormat="1" x14ac:dyDescent="0.25">
      <c r="B34" s="228" t="s">
        <v>697</v>
      </c>
      <c r="C34" s="134" t="s">
        <v>698</v>
      </c>
      <c r="D34" s="137"/>
      <c r="E34" s="138"/>
      <c r="F34" s="138"/>
      <c r="G34" s="138"/>
      <c r="H34" s="138"/>
      <c r="I34" s="138"/>
      <c r="J34" s="138"/>
      <c r="K34" s="138"/>
      <c r="L34" s="138"/>
      <c r="M34" s="139"/>
      <c r="N34" s="137">
        <v>2322</v>
      </c>
      <c r="O34" s="138">
        <v>2322</v>
      </c>
      <c r="P34" s="138">
        <v>2322</v>
      </c>
      <c r="Q34" s="138"/>
      <c r="R34" s="138">
        <v>2322</v>
      </c>
      <c r="S34" s="138"/>
      <c r="T34" s="138"/>
      <c r="U34" s="138"/>
      <c r="V34" s="138">
        <v>2322</v>
      </c>
      <c r="W34" s="138">
        <v>2322</v>
      </c>
      <c r="X34" s="139"/>
    </row>
    <row r="35" spans="2:24" s="218" customFormat="1" x14ac:dyDescent="0.25">
      <c r="B35" s="157"/>
      <c r="C35" s="134" t="s">
        <v>699</v>
      </c>
      <c r="D35" s="137"/>
      <c r="E35" s="138"/>
      <c r="F35" s="138"/>
      <c r="G35" s="138"/>
      <c r="H35" s="138"/>
      <c r="I35" s="138"/>
      <c r="J35" s="138"/>
      <c r="K35" s="138"/>
      <c r="L35" s="138"/>
      <c r="M35" s="139"/>
      <c r="N35" s="137">
        <v>2370</v>
      </c>
      <c r="O35" s="138">
        <v>2370</v>
      </c>
      <c r="P35" s="138"/>
      <c r="Q35" s="138"/>
      <c r="R35" s="138">
        <v>2370</v>
      </c>
      <c r="S35" s="138"/>
      <c r="T35" s="138"/>
      <c r="U35" s="138"/>
      <c r="V35" s="138"/>
      <c r="W35" s="138">
        <v>4740</v>
      </c>
      <c r="X35" s="139"/>
    </row>
    <row r="36" spans="2:24" s="221" customFormat="1" ht="15.75" thickBot="1" x14ac:dyDescent="0.3">
      <c r="B36" s="172"/>
      <c r="C36" s="175" t="s">
        <v>38</v>
      </c>
      <c r="D36" s="232">
        <f>SUM(D20:D35)</f>
        <v>3647</v>
      </c>
      <c r="E36" s="233">
        <f t="shared" ref="E36:X36" si="1">SUM(E20:E35)</f>
        <v>0</v>
      </c>
      <c r="F36" s="233">
        <f t="shared" si="1"/>
        <v>15800</v>
      </c>
      <c r="G36" s="233">
        <f t="shared" si="1"/>
        <v>25017</v>
      </c>
      <c r="H36" s="233">
        <f t="shared" si="1"/>
        <v>22796</v>
      </c>
      <c r="I36" s="233">
        <f t="shared" si="1"/>
        <v>0</v>
      </c>
      <c r="J36" s="233">
        <f t="shared" si="1"/>
        <v>26346</v>
      </c>
      <c r="K36" s="233">
        <f t="shared" si="1"/>
        <v>22840</v>
      </c>
      <c r="L36" s="233">
        <f t="shared" si="1"/>
        <v>11140</v>
      </c>
      <c r="M36" s="234">
        <f t="shared" si="1"/>
        <v>13696</v>
      </c>
      <c r="N36" s="232">
        <f t="shared" si="1"/>
        <v>31606</v>
      </c>
      <c r="O36" s="233">
        <f t="shared" si="1"/>
        <v>34508</v>
      </c>
      <c r="P36" s="233">
        <f t="shared" si="1"/>
        <v>11202</v>
      </c>
      <c r="Q36" s="233">
        <f t="shared" si="1"/>
        <v>17224</v>
      </c>
      <c r="R36" s="233">
        <f t="shared" si="1"/>
        <v>20032</v>
      </c>
      <c r="S36" s="233">
        <f t="shared" si="1"/>
        <v>20470</v>
      </c>
      <c r="T36" s="233">
        <f t="shared" si="1"/>
        <v>11140</v>
      </c>
      <c r="U36" s="233">
        <f t="shared" si="1"/>
        <v>0</v>
      </c>
      <c r="V36" s="233">
        <f t="shared" si="1"/>
        <v>10342</v>
      </c>
      <c r="W36" s="233">
        <f t="shared" si="1"/>
        <v>32129</v>
      </c>
      <c r="X36" s="234">
        <f t="shared" si="1"/>
        <v>0</v>
      </c>
    </row>
    <row r="37" spans="2:24" s="218" customFormat="1" ht="15.75" thickBot="1" x14ac:dyDescent="0.3">
      <c r="B37" s="173" t="s">
        <v>736</v>
      </c>
      <c r="C37" s="235"/>
      <c r="D37" s="197">
        <f>SUM(D19+D36)</f>
        <v>3647</v>
      </c>
      <c r="E37" s="195">
        <f t="shared" ref="E37:X37" si="2">SUM(E19+E36)</f>
        <v>9140</v>
      </c>
      <c r="F37" s="195">
        <f t="shared" si="2"/>
        <v>68510</v>
      </c>
      <c r="G37" s="195">
        <f t="shared" si="2"/>
        <v>126278</v>
      </c>
      <c r="H37" s="195">
        <f t="shared" si="2"/>
        <v>138358</v>
      </c>
      <c r="I37" s="195">
        <f t="shared" si="2"/>
        <v>14740</v>
      </c>
      <c r="J37" s="195">
        <f t="shared" si="2"/>
        <v>139036.01</v>
      </c>
      <c r="K37" s="195">
        <f t="shared" si="2"/>
        <v>141030.01</v>
      </c>
      <c r="L37" s="195">
        <f t="shared" si="2"/>
        <v>104780</v>
      </c>
      <c r="M37" s="196">
        <f t="shared" si="2"/>
        <v>80706.010000000009</v>
      </c>
      <c r="N37" s="194">
        <f t="shared" si="2"/>
        <v>117766</v>
      </c>
      <c r="O37" s="195">
        <f t="shared" si="2"/>
        <v>137648</v>
      </c>
      <c r="P37" s="195">
        <f t="shared" si="2"/>
        <v>92952</v>
      </c>
      <c r="Q37" s="195">
        <f t="shared" si="2"/>
        <v>106127</v>
      </c>
      <c r="R37" s="195">
        <f t="shared" si="2"/>
        <v>78002</v>
      </c>
      <c r="S37" s="195">
        <f t="shared" si="2"/>
        <v>51610</v>
      </c>
      <c r="T37" s="195">
        <f t="shared" si="2"/>
        <v>50790</v>
      </c>
      <c r="U37" s="195">
        <f t="shared" si="2"/>
        <v>0</v>
      </c>
      <c r="V37" s="195">
        <f t="shared" si="2"/>
        <v>10342</v>
      </c>
      <c r="W37" s="195">
        <f t="shared" si="2"/>
        <v>32129</v>
      </c>
      <c r="X37" s="196">
        <f t="shared" si="2"/>
        <v>0</v>
      </c>
    </row>
    <row r="38" spans="2:24" s="218" customFormat="1" x14ac:dyDescent="0.25"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</row>
  </sheetData>
  <pageMargins left="0.25" right="0.25" top="0.75" bottom="0.75" header="0.3" footer="0.3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3"/>
  <sheetViews>
    <sheetView workbookViewId="0">
      <selection activeCell="D15" sqref="D15"/>
    </sheetView>
  </sheetViews>
  <sheetFormatPr baseColWidth="10" defaultRowHeight="15" x14ac:dyDescent="0.25"/>
  <cols>
    <col min="1" max="2" width="11.42578125" style="212"/>
    <col min="3" max="4" width="14.7109375" style="212" bestFit="1" customWidth="1"/>
    <col min="5" max="5" width="17" style="212" bestFit="1" customWidth="1"/>
    <col min="6" max="6" width="32.28515625" style="212" bestFit="1" customWidth="1"/>
    <col min="7" max="7" width="11.42578125" style="212"/>
    <col min="8" max="8" width="18.28515625" style="212" customWidth="1"/>
    <col min="9" max="16384" width="11.42578125" style="212"/>
  </cols>
  <sheetData>
    <row r="1" spans="1:11" x14ac:dyDescent="0.25">
      <c r="A1" s="13">
        <v>43600</v>
      </c>
      <c r="C1" s="93"/>
      <c r="D1" s="210" t="s">
        <v>693</v>
      </c>
      <c r="E1" s="210"/>
      <c r="F1" s="210"/>
    </row>
    <row r="3" spans="1:11" s="93" customFormat="1" ht="38.25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3" t="s">
        <v>7</v>
      </c>
      <c r="I3" s="5" t="s">
        <v>8</v>
      </c>
      <c r="J3" s="6" t="s">
        <v>9</v>
      </c>
      <c r="K3" s="6" t="s">
        <v>10</v>
      </c>
    </row>
    <row r="4" spans="1:11" s="93" customFormat="1" x14ac:dyDescent="0.25">
      <c r="A4" s="7" t="s">
        <v>43</v>
      </c>
      <c r="B4" s="7" t="s">
        <v>11</v>
      </c>
      <c r="C4" s="7" t="s">
        <v>132</v>
      </c>
      <c r="D4" s="7">
        <v>2</v>
      </c>
      <c r="E4" s="7" t="s">
        <v>119</v>
      </c>
      <c r="F4" s="7" t="s">
        <v>133</v>
      </c>
      <c r="G4" s="7">
        <v>5500</v>
      </c>
      <c r="H4" s="9" t="s">
        <v>184</v>
      </c>
      <c r="I4" s="10">
        <v>43608</v>
      </c>
      <c r="J4" s="10" t="s">
        <v>225</v>
      </c>
      <c r="K4" s="11">
        <v>2019</v>
      </c>
    </row>
    <row r="5" spans="1:11" s="93" customFormat="1" x14ac:dyDescent="0.25">
      <c r="A5" s="7" t="s">
        <v>43</v>
      </c>
      <c r="B5" s="7" t="s">
        <v>11</v>
      </c>
      <c r="C5" s="7" t="s">
        <v>363</v>
      </c>
      <c r="D5" s="7">
        <v>1</v>
      </c>
      <c r="E5" s="7" t="s">
        <v>15</v>
      </c>
      <c r="F5" s="7" t="s">
        <v>16</v>
      </c>
      <c r="G5" s="8">
        <v>2960</v>
      </c>
      <c r="H5" s="9" t="s">
        <v>448</v>
      </c>
      <c r="I5" s="10">
        <v>43811</v>
      </c>
      <c r="J5" s="10" t="s">
        <v>608</v>
      </c>
      <c r="K5" s="11">
        <v>2019</v>
      </c>
    </row>
    <row r="6" spans="1:11" s="93" customFormat="1" x14ac:dyDescent="0.25">
      <c r="A6" s="7" t="s">
        <v>43</v>
      </c>
      <c r="B6" s="7" t="s">
        <v>11</v>
      </c>
      <c r="C6" s="7" t="s">
        <v>364</v>
      </c>
      <c r="D6" s="7">
        <v>1</v>
      </c>
      <c r="E6" s="7" t="s">
        <v>15</v>
      </c>
      <c r="F6" s="7" t="s">
        <v>16</v>
      </c>
      <c r="G6" s="7">
        <v>2960</v>
      </c>
      <c r="H6" s="9" t="s">
        <v>465</v>
      </c>
      <c r="I6" s="10">
        <v>43727</v>
      </c>
      <c r="J6" s="10" t="s">
        <v>344</v>
      </c>
      <c r="K6" s="11">
        <v>2019</v>
      </c>
    </row>
    <row r="7" spans="1:11" s="93" customFormat="1" x14ac:dyDescent="0.25">
      <c r="A7" s="7" t="s">
        <v>43</v>
      </c>
      <c r="B7" s="7" t="s">
        <v>11</v>
      </c>
      <c r="C7" s="7" t="s">
        <v>366</v>
      </c>
      <c r="D7" s="7">
        <v>1</v>
      </c>
      <c r="E7" s="7" t="s">
        <v>15</v>
      </c>
      <c r="F7" s="7" t="s">
        <v>16</v>
      </c>
      <c r="G7" s="7">
        <v>2960</v>
      </c>
      <c r="H7" s="9" t="s">
        <v>459</v>
      </c>
      <c r="I7" s="10">
        <v>43636</v>
      </c>
      <c r="J7" s="10" t="s">
        <v>288</v>
      </c>
      <c r="K7" s="11">
        <v>2019</v>
      </c>
    </row>
    <row r="8" spans="1:11" s="93" customFormat="1" x14ac:dyDescent="0.25">
      <c r="A8" s="7" t="s">
        <v>43</v>
      </c>
      <c r="B8" s="7" t="s">
        <v>11</v>
      </c>
      <c r="C8" s="7" t="s">
        <v>367</v>
      </c>
      <c r="D8" s="7">
        <v>1</v>
      </c>
      <c r="E8" s="7" t="s">
        <v>15</v>
      </c>
      <c r="F8" s="7" t="s">
        <v>16</v>
      </c>
      <c r="G8" s="7">
        <v>5920</v>
      </c>
      <c r="H8" s="9" t="s">
        <v>452</v>
      </c>
      <c r="I8" s="10">
        <v>43755</v>
      </c>
      <c r="J8" s="10" t="s">
        <v>334</v>
      </c>
      <c r="K8" s="11">
        <v>2019</v>
      </c>
    </row>
    <row r="9" spans="1:11" s="93" customFormat="1" x14ac:dyDescent="0.25">
      <c r="A9" s="7" t="s">
        <v>43</v>
      </c>
      <c r="B9" s="7" t="s">
        <v>11</v>
      </c>
      <c r="C9" s="7" t="s">
        <v>368</v>
      </c>
      <c r="D9" s="7">
        <v>1</v>
      </c>
      <c r="E9" s="7" t="s">
        <v>15</v>
      </c>
      <c r="F9" s="7" t="s">
        <v>16</v>
      </c>
      <c r="G9" s="7">
        <v>2960</v>
      </c>
      <c r="H9" s="9" t="s">
        <v>464</v>
      </c>
      <c r="I9" s="10">
        <v>43720</v>
      </c>
      <c r="J9" s="10" t="s">
        <v>344</v>
      </c>
      <c r="K9" s="11">
        <v>2019</v>
      </c>
    </row>
    <row r="10" spans="1:11" s="93" customFormat="1" x14ac:dyDescent="0.25">
      <c r="A10" s="7" t="s">
        <v>43</v>
      </c>
      <c r="B10" s="7" t="s">
        <v>11</v>
      </c>
      <c r="C10" s="7" t="s">
        <v>369</v>
      </c>
      <c r="D10" s="7">
        <v>1</v>
      </c>
      <c r="E10" s="7" t="s">
        <v>295</v>
      </c>
      <c r="F10" s="7" t="s">
        <v>370</v>
      </c>
      <c r="G10" s="7">
        <v>3647</v>
      </c>
      <c r="H10" s="9" t="s">
        <v>607</v>
      </c>
      <c r="I10" s="10">
        <v>43552</v>
      </c>
      <c r="J10" s="10" t="s">
        <v>136</v>
      </c>
      <c r="K10" s="11">
        <v>2019</v>
      </c>
    </row>
    <row r="11" spans="1:11" s="93" customFormat="1" x14ac:dyDescent="0.25">
      <c r="A11" s="7" t="s">
        <v>43</v>
      </c>
      <c r="B11" s="7" t="s">
        <v>11</v>
      </c>
      <c r="C11" s="7" t="s">
        <v>372</v>
      </c>
      <c r="D11" s="7">
        <v>1</v>
      </c>
      <c r="E11" s="7" t="s">
        <v>295</v>
      </c>
      <c r="F11" s="7" t="s">
        <v>370</v>
      </c>
      <c r="G11" s="7">
        <v>3647</v>
      </c>
      <c r="H11" s="9" t="s">
        <v>373</v>
      </c>
      <c r="I11" s="10">
        <v>43622</v>
      </c>
      <c r="J11" s="10" t="s">
        <v>288</v>
      </c>
      <c r="K11" s="11">
        <v>2019</v>
      </c>
    </row>
    <row r="12" spans="1:11" s="93" customFormat="1" x14ac:dyDescent="0.25">
      <c r="A12" s="7" t="s">
        <v>43</v>
      </c>
      <c r="B12" s="7" t="s">
        <v>11</v>
      </c>
      <c r="C12" s="7" t="s">
        <v>374</v>
      </c>
      <c r="D12" s="7">
        <v>1</v>
      </c>
      <c r="E12" s="7" t="s">
        <v>117</v>
      </c>
      <c r="F12" s="7" t="s">
        <v>129</v>
      </c>
      <c r="G12" s="7">
        <v>5500</v>
      </c>
      <c r="H12" s="9" t="s">
        <v>515</v>
      </c>
      <c r="I12" s="10">
        <v>43608</v>
      </c>
      <c r="J12" s="10" t="s">
        <v>225</v>
      </c>
      <c r="K12" s="11">
        <v>2019</v>
      </c>
    </row>
    <row r="13" spans="1:11" s="93" customFormat="1" x14ac:dyDescent="0.25">
      <c r="A13" s="7" t="s">
        <v>43</v>
      </c>
      <c r="B13" s="7" t="s">
        <v>11</v>
      </c>
      <c r="C13" s="7" t="s">
        <v>466</v>
      </c>
      <c r="D13" s="7">
        <v>1</v>
      </c>
      <c r="E13" s="7" t="s">
        <v>117</v>
      </c>
      <c r="F13" s="7" t="s">
        <v>129</v>
      </c>
      <c r="G13" s="8">
        <v>5500</v>
      </c>
      <c r="H13" s="9" t="s">
        <v>517</v>
      </c>
      <c r="I13" s="10">
        <v>43630</v>
      </c>
      <c r="J13" s="10" t="s">
        <v>288</v>
      </c>
      <c r="K13" s="11">
        <v>2019</v>
      </c>
    </row>
    <row r="14" spans="1:11" s="93" customFormat="1" x14ac:dyDescent="0.25">
      <c r="A14" s="7" t="s">
        <v>43</v>
      </c>
      <c r="B14" s="7" t="s">
        <v>11</v>
      </c>
      <c r="C14" s="7" t="s">
        <v>467</v>
      </c>
      <c r="D14" s="7">
        <v>1</v>
      </c>
      <c r="E14" s="7" t="s">
        <v>117</v>
      </c>
      <c r="F14" s="7" t="s">
        <v>129</v>
      </c>
      <c r="G14" s="7">
        <v>5500</v>
      </c>
      <c r="H14" s="9" t="s">
        <v>518</v>
      </c>
      <c r="I14" s="10">
        <v>43636</v>
      </c>
      <c r="J14" s="10" t="s">
        <v>288</v>
      </c>
      <c r="K14" s="11">
        <v>2019</v>
      </c>
    </row>
    <row r="15" spans="1:11" s="93" customFormat="1" x14ac:dyDescent="0.25">
      <c r="A15" s="7" t="s">
        <v>43</v>
      </c>
      <c r="B15" s="7" t="s">
        <v>11</v>
      </c>
      <c r="C15" s="7" t="s">
        <v>468</v>
      </c>
      <c r="D15" s="7">
        <v>1</v>
      </c>
      <c r="E15" s="7" t="s">
        <v>119</v>
      </c>
      <c r="F15" s="7" t="s">
        <v>133</v>
      </c>
      <c r="G15" s="7">
        <v>5500</v>
      </c>
      <c r="H15" s="9" t="s">
        <v>710</v>
      </c>
      <c r="I15" s="10">
        <v>43650</v>
      </c>
      <c r="J15" s="10" t="s">
        <v>226</v>
      </c>
      <c r="K15" s="11">
        <v>2019</v>
      </c>
    </row>
    <row r="16" spans="1:11" s="93" customFormat="1" x14ac:dyDescent="0.25">
      <c r="A16" s="7" t="s">
        <v>43</v>
      </c>
      <c r="B16" s="7" t="s">
        <v>11</v>
      </c>
      <c r="C16" s="7" t="s">
        <v>469</v>
      </c>
      <c r="D16" s="7">
        <v>1</v>
      </c>
      <c r="E16" s="7" t="s">
        <v>295</v>
      </c>
      <c r="F16" s="7" t="s">
        <v>370</v>
      </c>
      <c r="G16" s="7">
        <v>3126</v>
      </c>
      <c r="H16" s="9" t="s">
        <v>711</v>
      </c>
      <c r="I16" s="10">
        <v>43727</v>
      </c>
      <c r="J16" s="10" t="s">
        <v>344</v>
      </c>
      <c r="K16" s="11">
        <v>2019</v>
      </c>
    </row>
    <row r="17" spans="1:11" s="93" customFormat="1" x14ac:dyDescent="0.25">
      <c r="A17" s="7" t="s">
        <v>43</v>
      </c>
      <c r="B17" s="7" t="s">
        <v>11</v>
      </c>
      <c r="C17" s="7" t="s">
        <v>470</v>
      </c>
      <c r="D17" s="7">
        <v>1</v>
      </c>
      <c r="E17" s="7" t="s">
        <v>119</v>
      </c>
      <c r="F17" s="7" t="s">
        <v>133</v>
      </c>
      <c r="G17" s="7">
        <v>5500</v>
      </c>
      <c r="H17" s="9" t="s">
        <v>712</v>
      </c>
      <c r="I17" s="10">
        <v>43741</v>
      </c>
      <c r="J17" s="10" t="s">
        <v>334</v>
      </c>
      <c r="K17" s="11">
        <v>2019</v>
      </c>
    </row>
    <row r="18" spans="1:11" s="93" customFormat="1" x14ac:dyDescent="0.25">
      <c r="A18" s="7" t="s">
        <v>43</v>
      </c>
      <c r="B18" s="7" t="s">
        <v>11</v>
      </c>
      <c r="C18" s="7" t="s">
        <v>471</v>
      </c>
      <c r="D18" s="7">
        <v>1</v>
      </c>
      <c r="E18" s="7" t="s">
        <v>117</v>
      </c>
      <c r="F18" s="7" t="s">
        <v>129</v>
      </c>
      <c r="G18" s="7">
        <v>5500</v>
      </c>
      <c r="H18" s="9" t="s">
        <v>519</v>
      </c>
      <c r="I18" s="10">
        <v>43664</v>
      </c>
      <c r="J18" s="10" t="s">
        <v>226</v>
      </c>
      <c r="K18" s="11">
        <v>2019</v>
      </c>
    </row>
    <row r="19" spans="1:11" s="93" customFormat="1" x14ac:dyDescent="0.25">
      <c r="A19" s="7" t="s">
        <v>43</v>
      </c>
      <c r="B19" s="7" t="s">
        <v>11</v>
      </c>
      <c r="C19" s="7" t="s">
        <v>511</v>
      </c>
      <c r="D19" s="7">
        <v>1</v>
      </c>
      <c r="E19" s="7" t="s">
        <v>512</v>
      </c>
      <c r="F19" s="7" t="s">
        <v>513</v>
      </c>
      <c r="G19" s="8">
        <v>1112</v>
      </c>
      <c r="H19" s="9" t="s">
        <v>713</v>
      </c>
      <c r="I19" s="10">
        <v>43636</v>
      </c>
      <c r="J19" s="10" t="s">
        <v>288</v>
      </c>
      <c r="K19" s="11">
        <v>2019</v>
      </c>
    </row>
    <row r="20" spans="1:11" s="93" customFormat="1" x14ac:dyDescent="0.25">
      <c r="A20" s="7" t="s">
        <v>43</v>
      </c>
      <c r="B20" s="7" t="s">
        <v>11</v>
      </c>
      <c r="C20" s="7" t="s">
        <v>609</v>
      </c>
      <c r="D20" s="7">
        <v>1</v>
      </c>
      <c r="E20" s="7" t="s">
        <v>82</v>
      </c>
      <c r="F20" s="7" t="s">
        <v>623</v>
      </c>
      <c r="G20" s="7">
        <v>898</v>
      </c>
      <c r="H20" s="9" t="s">
        <v>13</v>
      </c>
      <c r="I20" s="10">
        <v>43636</v>
      </c>
      <c r="J20" s="10" t="s">
        <v>288</v>
      </c>
      <c r="K20" s="11">
        <v>2019</v>
      </c>
    </row>
    <row r="21" spans="1:11" s="93" customFormat="1" x14ac:dyDescent="0.25">
      <c r="A21" s="7" t="s">
        <v>43</v>
      </c>
      <c r="B21" s="7" t="s">
        <v>11</v>
      </c>
      <c r="C21" s="7" t="s">
        <v>610</v>
      </c>
      <c r="D21" s="7">
        <v>1</v>
      </c>
      <c r="E21" s="7" t="s">
        <v>17</v>
      </c>
      <c r="F21" s="7" t="s">
        <v>18</v>
      </c>
      <c r="G21" s="7">
        <v>3776</v>
      </c>
      <c r="H21" s="9" t="s">
        <v>13</v>
      </c>
      <c r="I21" s="10">
        <v>43602</v>
      </c>
      <c r="J21" s="10" t="s">
        <v>225</v>
      </c>
      <c r="K21" s="11">
        <v>2019</v>
      </c>
    </row>
    <row r="22" spans="1:11" s="93" customFormat="1" x14ac:dyDescent="0.25">
      <c r="A22" s="7" t="s">
        <v>43</v>
      </c>
      <c r="B22" s="7" t="s">
        <v>11</v>
      </c>
      <c r="C22" s="7" t="s">
        <v>611</v>
      </c>
      <c r="D22" s="7">
        <v>1</v>
      </c>
      <c r="E22" s="7" t="s">
        <v>17</v>
      </c>
      <c r="F22" s="7" t="s">
        <v>18</v>
      </c>
      <c r="G22" s="7">
        <v>3776</v>
      </c>
      <c r="H22" s="9" t="s">
        <v>13</v>
      </c>
      <c r="I22" s="10">
        <v>43650</v>
      </c>
      <c r="J22" s="10" t="s">
        <v>226</v>
      </c>
      <c r="K22" s="11">
        <v>2019</v>
      </c>
    </row>
    <row r="23" spans="1:11" s="93" customFormat="1" x14ac:dyDescent="0.25">
      <c r="A23" s="7" t="s">
        <v>43</v>
      </c>
      <c r="B23" s="7" t="s">
        <v>11</v>
      </c>
      <c r="C23" s="7" t="s">
        <v>612</v>
      </c>
      <c r="D23" s="7">
        <v>1</v>
      </c>
      <c r="E23" s="7" t="s">
        <v>15</v>
      </c>
      <c r="F23" s="7" t="s">
        <v>16</v>
      </c>
      <c r="G23" s="7">
        <v>5920</v>
      </c>
      <c r="H23" s="9" t="s">
        <v>13</v>
      </c>
      <c r="I23" s="10">
        <v>43804</v>
      </c>
      <c r="J23" s="10" t="s">
        <v>608</v>
      </c>
      <c r="K23" s="11">
        <v>2019</v>
      </c>
    </row>
    <row r="24" spans="1:11" s="93" customFormat="1" x14ac:dyDescent="0.25">
      <c r="A24" s="7" t="s">
        <v>43</v>
      </c>
      <c r="B24" s="7" t="s">
        <v>11</v>
      </c>
      <c r="C24" s="7" t="s">
        <v>613</v>
      </c>
      <c r="D24" s="7">
        <v>1</v>
      </c>
      <c r="E24" s="7" t="s">
        <v>15</v>
      </c>
      <c r="F24" s="7" t="s">
        <v>16</v>
      </c>
      <c r="G24" s="7">
        <v>5920</v>
      </c>
      <c r="H24" s="9" t="s">
        <v>13</v>
      </c>
      <c r="I24" s="10">
        <v>43664</v>
      </c>
      <c r="J24" s="10" t="s">
        <v>226</v>
      </c>
      <c r="K24" s="11">
        <v>2019</v>
      </c>
    </row>
    <row r="25" spans="1:11" s="93" customFormat="1" x14ac:dyDescent="0.25">
      <c r="A25" s="7" t="s">
        <v>43</v>
      </c>
      <c r="B25" s="7" t="s">
        <v>11</v>
      </c>
      <c r="C25" s="7" t="s">
        <v>614</v>
      </c>
      <c r="D25" s="7">
        <v>1</v>
      </c>
      <c r="E25" s="7" t="s">
        <v>15</v>
      </c>
      <c r="F25" s="7" t="s">
        <v>16</v>
      </c>
      <c r="G25" s="7">
        <v>5920</v>
      </c>
      <c r="H25" s="9" t="s">
        <v>13</v>
      </c>
      <c r="I25" s="10">
        <v>43748</v>
      </c>
      <c r="J25" s="10" t="s">
        <v>334</v>
      </c>
      <c r="K25" s="11">
        <v>2019</v>
      </c>
    </row>
    <row r="26" spans="1:11" s="93" customFormat="1" x14ac:dyDescent="0.25">
      <c r="A26" s="7" t="s">
        <v>43</v>
      </c>
      <c r="B26" s="7" t="s">
        <v>11</v>
      </c>
      <c r="C26" s="7" t="s">
        <v>615</v>
      </c>
      <c r="D26" s="7">
        <v>1</v>
      </c>
      <c r="E26" s="7" t="s">
        <v>15</v>
      </c>
      <c r="F26" s="7" t="s">
        <v>16</v>
      </c>
      <c r="G26" s="7">
        <v>5920</v>
      </c>
      <c r="H26" s="9" t="s">
        <v>13</v>
      </c>
      <c r="I26" s="10">
        <v>43783</v>
      </c>
      <c r="J26" s="10" t="s">
        <v>401</v>
      </c>
      <c r="K26" s="11">
        <v>2019</v>
      </c>
    </row>
    <row r="27" spans="1:11" s="93" customFormat="1" x14ac:dyDescent="0.25">
      <c r="A27" s="7" t="s">
        <v>43</v>
      </c>
      <c r="B27" s="7" t="s">
        <v>11</v>
      </c>
      <c r="C27" s="7" t="s">
        <v>616</v>
      </c>
      <c r="D27" s="7">
        <v>1</v>
      </c>
      <c r="E27" s="7" t="s">
        <v>117</v>
      </c>
      <c r="F27" s="7" t="s">
        <v>129</v>
      </c>
      <c r="G27" s="7">
        <v>5500</v>
      </c>
      <c r="H27" s="9" t="s">
        <v>13</v>
      </c>
      <c r="I27" s="10">
        <v>43734</v>
      </c>
      <c r="J27" s="10" t="s">
        <v>344</v>
      </c>
      <c r="K27" s="11">
        <v>2019</v>
      </c>
    </row>
    <row r="28" spans="1:11" s="93" customFormat="1" x14ac:dyDescent="0.25">
      <c r="A28" s="7" t="s">
        <v>43</v>
      </c>
      <c r="B28" s="7" t="s">
        <v>11</v>
      </c>
      <c r="C28" s="7" t="s">
        <v>617</v>
      </c>
      <c r="D28" s="7">
        <v>1</v>
      </c>
      <c r="E28" s="7" t="s">
        <v>117</v>
      </c>
      <c r="F28" s="7" t="s">
        <v>129</v>
      </c>
      <c r="G28" s="7">
        <v>5500</v>
      </c>
      <c r="H28" s="9" t="s">
        <v>13</v>
      </c>
      <c r="I28" s="10">
        <v>43720</v>
      </c>
      <c r="J28" s="10" t="s">
        <v>344</v>
      </c>
      <c r="K28" s="11">
        <v>2019</v>
      </c>
    </row>
    <row r="29" spans="1:11" s="93" customFormat="1" x14ac:dyDescent="0.25">
      <c r="A29" s="7" t="s">
        <v>43</v>
      </c>
      <c r="B29" s="7" t="s">
        <v>11</v>
      </c>
      <c r="C29" s="7" t="s">
        <v>618</v>
      </c>
      <c r="D29" s="7">
        <v>1</v>
      </c>
      <c r="E29" s="7" t="s">
        <v>117</v>
      </c>
      <c r="F29" s="7" t="s">
        <v>129</v>
      </c>
      <c r="G29" s="7">
        <v>5500</v>
      </c>
      <c r="H29" s="9" t="s">
        <v>13</v>
      </c>
      <c r="I29" s="10">
        <v>43755</v>
      </c>
      <c r="J29" s="10" t="s">
        <v>334</v>
      </c>
      <c r="K29" s="11">
        <v>2019</v>
      </c>
    </row>
    <row r="30" spans="1:11" s="93" customFormat="1" x14ac:dyDescent="0.25">
      <c r="A30" s="7" t="s">
        <v>43</v>
      </c>
      <c r="B30" s="7" t="s">
        <v>11</v>
      </c>
      <c r="C30" s="7" t="s">
        <v>619</v>
      </c>
      <c r="D30" s="7">
        <v>1</v>
      </c>
      <c r="E30" s="7" t="s">
        <v>624</v>
      </c>
      <c r="F30" s="7" t="s">
        <v>138</v>
      </c>
      <c r="G30" s="7">
        <v>2700</v>
      </c>
      <c r="H30" s="9" t="s">
        <v>13</v>
      </c>
      <c r="I30" s="10">
        <v>43622</v>
      </c>
      <c r="J30" s="10" t="s">
        <v>288</v>
      </c>
      <c r="K30" s="11">
        <v>2019</v>
      </c>
    </row>
    <row r="31" spans="1:11" s="93" customFormat="1" x14ac:dyDescent="0.25">
      <c r="A31" s="7" t="s">
        <v>43</v>
      </c>
      <c r="B31" s="7" t="s">
        <v>11</v>
      </c>
      <c r="C31" s="7" t="s">
        <v>620</v>
      </c>
      <c r="D31" s="7">
        <v>1</v>
      </c>
      <c r="E31" s="7" t="s">
        <v>625</v>
      </c>
      <c r="F31" s="7" t="s">
        <v>626</v>
      </c>
      <c r="G31" s="7">
        <v>2100</v>
      </c>
      <c r="H31" s="9" t="s">
        <v>13</v>
      </c>
      <c r="I31" s="10">
        <v>43657</v>
      </c>
      <c r="J31" s="10" t="s">
        <v>226</v>
      </c>
      <c r="K31" s="11">
        <v>2019</v>
      </c>
    </row>
    <row r="32" spans="1:11" s="93" customFormat="1" x14ac:dyDescent="0.25">
      <c r="A32" s="7" t="s">
        <v>43</v>
      </c>
      <c r="B32" s="7" t="s">
        <v>11</v>
      </c>
      <c r="C32" s="7" t="s">
        <v>621</v>
      </c>
      <c r="D32" s="7">
        <v>1</v>
      </c>
      <c r="E32" s="7" t="s">
        <v>625</v>
      </c>
      <c r="F32" s="7" t="s">
        <v>626</v>
      </c>
      <c r="G32" s="7">
        <v>2100</v>
      </c>
      <c r="H32" s="9" t="s">
        <v>13</v>
      </c>
      <c r="I32" s="10">
        <v>43727</v>
      </c>
      <c r="J32" s="10" t="s">
        <v>344</v>
      </c>
      <c r="K32" s="11">
        <v>2019</v>
      </c>
    </row>
    <row r="33" spans="1:11" s="93" customFormat="1" x14ac:dyDescent="0.25">
      <c r="A33" s="7" t="s">
        <v>43</v>
      </c>
      <c r="B33" s="7" t="s">
        <v>11</v>
      </c>
      <c r="C33" s="7" t="s">
        <v>622</v>
      </c>
      <c r="D33" s="7">
        <v>1</v>
      </c>
      <c r="E33" s="7" t="s">
        <v>627</v>
      </c>
      <c r="F33" s="7" t="s">
        <v>628</v>
      </c>
      <c r="G33" s="7">
        <v>4200</v>
      </c>
      <c r="H33" s="9" t="s">
        <v>13</v>
      </c>
      <c r="I33" s="10">
        <v>43713</v>
      </c>
      <c r="J33" s="10" t="s">
        <v>344</v>
      </c>
      <c r="K33" s="11">
        <v>2019</v>
      </c>
    </row>
    <row r="34" spans="1:11" s="93" customFormat="1" x14ac:dyDescent="0.25">
      <c r="A34" s="7" t="s">
        <v>43</v>
      </c>
      <c r="B34" s="7" t="s">
        <v>11</v>
      </c>
      <c r="C34" s="7" t="s">
        <v>706</v>
      </c>
      <c r="D34" s="7">
        <v>1</v>
      </c>
      <c r="E34" s="7" t="s">
        <v>701</v>
      </c>
      <c r="F34" s="7" t="s">
        <v>708</v>
      </c>
      <c r="G34" s="7">
        <v>512</v>
      </c>
      <c r="H34" s="9" t="s">
        <v>13</v>
      </c>
      <c r="I34" s="10">
        <v>43595</v>
      </c>
      <c r="J34" s="10" t="s">
        <v>225</v>
      </c>
      <c r="K34" s="11">
        <v>2019</v>
      </c>
    </row>
    <row r="35" spans="1:11" s="93" customFormat="1" x14ac:dyDescent="0.25">
      <c r="A35" s="7" t="s">
        <v>43</v>
      </c>
      <c r="B35" s="7" t="s">
        <v>11</v>
      </c>
      <c r="C35" s="7" t="s">
        <v>707</v>
      </c>
      <c r="D35" s="7">
        <v>1</v>
      </c>
      <c r="E35" s="7" t="s">
        <v>72</v>
      </c>
      <c r="F35" s="7" t="s">
        <v>709</v>
      </c>
      <c r="G35" s="7">
        <v>3120</v>
      </c>
      <c r="H35" s="9" t="s">
        <v>13</v>
      </c>
      <c r="I35" s="10">
        <v>43776</v>
      </c>
      <c r="J35" s="10" t="s">
        <v>401</v>
      </c>
      <c r="K35" s="11">
        <v>2019</v>
      </c>
    </row>
    <row r="36" spans="1:11" s="93" customFormat="1" x14ac:dyDescent="0.25">
      <c r="A36" s="7" t="s">
        <v>43</v>
      </c>
      <c r="B36" s="7" t="s">
        <v>11</v>
      </c>
      <c r="C36" s="7" t="s">
        <v>73</v>
      </c>
      <c r="D36" s="7">
        <v>4</v>
      </c>
      <c r="E36" s="7" t="s">
        <v>44</v>
      </c>
      <c r="F36" s="7" t="s">
        <v>27</v>
      </c>
      <c r="G36" s="7">
        <v>2750</v>
      </c>
      <c r="H36" s="9" t="s">
        <v>520</v>
      </c>
      <c r="I36" s="10">
        <v>43741</v>
      </c>
      <c r="J36" s="10" t="s">
        <v>334</v>
      </c>
      <c r="K36" s="11">
        <v>2019</v>
      </c>
    </row>
    <row r="37" spans="1:11" s="93" customFormat="1" x14ac:dyDescent="0.25">
      <c r="A37" s="7" t="s">
        <v>43</v>
      </c>
      <c r="B37" s="7" t="s">
        <v>11</v>
      </c>
      <c r="C37" s="7" t="s">
        <v>73</v>
      </c>
      <c r="D37" s="7">
        <v>5</v>
      </c>
      <c r="E37" s="7" t="s">
        <v>44</v>
      </c>
      <c r="F37" s="7" t="s">
        <v>27</v>
      </c>
      <c r="G37" s="7">
        <v>2750</v>
      </c>
      <c r="H37" s="9" t="s">
        <v>521</v>
      </c>
      <c r="I37" s="10">
        <v>43783</v>
      </c>
      <c r="J37" s="10" t="s">
        <v>401</v>
      </c>
      <c r="K37" s="11">
        <v>2019</v>
      </c>
    </row>
    <row r="38" spans="1:11" s="93" customFormat="1" x14ac:dyDescent="0.25">
      <c r="A38" s="7" t="s">
        <v>43</v>
      </c>
      <c r="B38" s="7" t="s">
        <v>11</v>
      </c>
      <c r="C38" s="7" t="s">
        <v>144</v>
      </c>
      <c r="D38" s="7">
        <v>1</v>
      </c>
      <c r="E38" s="7" t="s">
        <v>44</v>
      </c>
      <c r="F38" s="7" t="s">
        <v>27</v>
      </c>
      <c r="G38" s="7">
        <v>2750</v>
      </c>
      <c r="H38" s="9" t="s">
        <v>376</v>
      </c>
      <c r="I38" s="10">
        <v>43713</v>
      </c>
      <c r="J38" s="10" t="s">
        <v>344</v>
      </c>
      <c r="K38" s="11">
        <v>2019</v>
      </c>
    </row>
    <row r="39" spans="1:11" s="93" customFormat="1" x14ac:dyDescent="0.25">
      <c r="A39" s="7" t="s">
        <v>43</v>
      </c>
      <c r="B39" s="7" t="s">
        <v>11</v>
      </c>
      <c r="C39" s="7" t="s">
        <v>159</v>
      </c>
      <c r="D39" s="7">
        <v>1</v>
      </c>
      <c r="E39" s="7" t="s">
        <v>23</v>
      </c>
      <c r="F39" s="7" t="s">
        <v>24</v>
      </c>
      <c r="G39" s="7">
        <v>6894</v>
      </c>
      <c r="H39" s="9" t="s">
        <v>378</v>
      </c>
      <c r="I39" s="10">
        <v>43602</v>
      </c>
      <c r="J39" s="10" t="s">
        <v>225</v>
      </c>
      <c r="K39" s="11">
        <v>2019</v>
      </c>
    </row>
    <row r="40" spans="1:11" s="93" customFormat="1" x14ac:dyDescent="0.25">
      <c r="A40" s="7" t="s">
        <v>43</v>
      </c>
      <c r="B40" s="7" t="s">
        <v>11</v>
      </c>
      <c r="C40" s="7" t="s">
        <v>160</v>
      </c>
      <c r="D40" s="7">
        <v>1</v>
      </c>
      <c r="E40" s="7" t="s">
        <v>23</v>
      </c>
      <c r="F40" s="7" t="s">
        <v>24</v>
      </c>
      <c r="G40" s="7">
        <v>5500</v>
      </c>
      <c r="H40" s="9" t="s">
        <v>379</v>
      </c>
      <c r="I40" s="10">
        <v>43769</v>
      </c>
      <c r="J40" s="10" t="s">
        <v>334</v>
      </c>
      <c r="K40" s="11">
        <v>2019</v>
      </c>
    </row>
    <row r="41" spans="1:11" s="93" customFormat="1" x14ac:dyDescent="0.25">
      <c r="A41" s="7" t="s">
        <v>43</v>
      </c>
      <c r="B41" s="7" t="s">
        <v>11</v>
      </c>
      <c r="C41" s="7" t="s">
        <v>161</v>
      </c>
      <c r="D41" s="7">
        <v>1</v>
      </c>
      <c r="E41" s="7" t="s">
        <v>23</v>
      </c>
      <c r="F41" s="7" t="s">
        <v>24</v>
      </c>
      <c r="G41" s="7">
        <v>5500</v>
      </c>
      <c r="H41" s="9" t="s">
        <v>312</v>
      </c>
      <c r="I41" s="10">
        <v>43748</v>
      </c>
      <c r="J41" s="10" t="s">
        <v>334</v>
      </c>
      <c r="K41" s="11">
        <v>2019</v>
      </c>
    </row>
    <row r="42" spans="1:11" s="93" customFormat="1" x14ac:dyDescent="0.25">
      <c r="A42" s="7" t="s">
        <v>43</v>
      </c>
      <c r="B42" s="7" t="s">
        <v>11</v>
      </c>
      <c r="C42" s="7" t="s">
        <v>164</v>
      </c>
      <c r="D42" s="7">
        <v>1</v>
      </c>
      <c r="E42" s="7" t="s">
        <v>31</v>
      </c>
      <c r="F42" s="7" t="s">
        <v>32</v>
      </c>
      <c r="G42" s="7">
        <v>3740</v>
      </c>
      <c r="H42" s="9" t="s">
        <v>629</v>
      </c>
      <c r="I42" s="10">
        <v>43636</v>
      </c>
      <c r="J42" s="10" t="s">
        <v>288</v>
      </c>
      <c r="K42" s="11">
        <v>2019</v>
      </c>
    </row>
    <row r="43" spans="1:11" s="93" customFormat="1" x14ac:dyDescent="0.25">
      <c r="A43" s="7" t="s">
        <v>43</v>
      </c>
      <c r="B43" s="7" t="s">
        <v>11</v>
      </c>
      <c r="C43" s="7" t="s">
        <v>171</v>
      </c>
      <c r="D43" s="7">
        <v>2</v>
      </c>
      <c r="E43" s="7" t="s">
        <v>293</v>
      </c>
      <c r="F43" s="7" t="s">
        <v>436</v>
      </c>
      <c r="G43" s="7">
        <v>5500</v>
      </c>
      <c r="H43" s="9" t="s">
        <v>380</v>
      </c>
      <c r="I43" s="10">
        <v>43671</v>
      </c>
      <c r="J43" s="10" t="s">
        <v>226</v>
      </c>
      <c r="K43" s="11">
        <v>2019</v>
      </c>
    </row>
    <row r="44" spans="1:11" s="93" customFormat="1" x14ac:dyDescent="0.25">
      <c r="A44" s="7" t="s">
        <v>43</v>
      </c>
      <c r="B44" s="7" t="s">
        <v>11</v>
      </c>
      <c r="C44" s="7" t="s">
        <v>174</v>
      </c>
      <c r="D44" s="7">
        <v>2</v>
      </c>
      <c r="E44" s="7" t="s">
        <v>293</v>
      </c>
      <c r="F44" s="7" t="s">
        <v>436</v>
      </c>
      <c r="G44" s="7">
        <v>5500</v>
      </c>
      <c r="H44" s="9" t="s">
        <v>462</v>
      </c>
      <c r="I44" s="10">
        <v>43643</v>
      </c>
      <c r="J44" s="10" t="s">
        <v>288</v>
      </c>
      <c r="K44" s="11">
        <v>2019</v>
      </c>
    </row>
    <row r="45" spans="1:11" s="93" customFormat="1" x14ac:dyDescent="0.25">
      <c r="A45" s="7" t="s">
        <v>43</v>
      </c>
      <c r="B45" s="7" t="s">
        <v>11</v>
      </c>
      <c r="C45" s="7" t="s">
        <v>175</v>
      </c>
      <c r="D45" s="7">
        <v>2</v>
      </c>
      <c r="E45" s="7" t="s">
        <v>293</v>
      </c>
      <c r="F45" s="7" t="s">
        <v>436</v>
      </c>
      <c r="G45" s="32">
        <v>5500</v>
      </c>
      <c r="H45" s="9" t="s">
        <v>323</v>
      </c>
      <c r="I45" s="10">
        <v>43650</v>
      </c>
      <c r="J45" s="10" t="s">
        <v>226</v>
      </c>
      <c r="K45" s="11">
        <v>2019</v>
      </c>
    </row>
    <row r="46" spans="1:11" s="93" customFormat="1" x14ac:dyDescent="0.25">
      <c r="A46" s="7" t="s">
        <v>43</v>
      </c>
      <c r="B46" s="7" t="s">
        <v>11</v>
      </c>
      <c r="C46" s="7" t="s">
        <v>176</v>
      </c>
      <c r="D46" s="7">
        <v>1</v>
      </c>
      <c r="E46" s="7" t="s">
        <v>33</v>
      </c>
      <c r="F46" s="7" t="s">
        <v>34</v>
      </c>
      <c r="G46" s="32">
        <v>5400</v>
      </c>
      <c r="H46" s="9" t="s">
        <v>324</v>
      </c>
      <c r="I46" s="10">
        <v>43650</v>
      </c>
      <c r="J46" s="10" t="s">
        <v>226</v>
      </c>
      <c r="K46" s="11">
        <v>2019</v>
      </c>
    </row>
    <row r="47" spans="1:11" s="93" customFormat="1" x14ac:dyDescent="0.25">
      <c r="A47" s="7" t="s">
        <v>43</v>
      </c>
      <c r="B47" s="7" t="s">
        <v>11</v>
      </c>
      <c r="C47" s="7" t="s">
        <v>177</v>
      </c>
      <c r="D47" s="7">
        <v>1</v>
      </c>
      <c r="E47" s="7" t="s">
        <v>33</v>
      </c>
      <c r="F47" s="7" t="s">
        <v>34</v>
      </c>
      <c r="G47" s="32">
        <v>5400</v>
      </c>
      <c r="H47" s="9" t="s">
        <v>381</v>
      </c>
      <c r="I47" s="10">
        <v>43664</v>
      </c>
      <c r="J47" s="10" t="s">
        <v>226</v>
      </c>
      <c r="K47" s="11">
        <v>2019</v>
      </c>
    </row>
    <row r="48" spans="1:11" s="93" customFormat="1" x14ac:dyDescent="0.25">
      <c r="A48" s="7" t="s">
        <v>43</v>
      </c>
      <c r="B48" s="7" t="s">
        <v>11</v>
      </c>
      <c r="C48" s="7" t="s">
        <v>192</v>
      </c>
      <c r="D48" s="7">
        <v>1</v>
      </c>
      <c r="E48" s="7" t="s">
        <v>31</v>
      </c>
      <c r="F48" s="7" t="s">
        <v>32</v>
      </c>
      <c r="G48" s="32">
        <v>3740</v>
      </c>
      <c r="H48" s="9" t="s">
        <v>329</v>
      </c>
      <c r="I48" s="10">
        <v>43727</v>
      </c>
      <c r="J48" s="10" t="s">
        <v>344</v>
      </c>
      <c r="K48" s="11">
        <v>2019</v>
      </c>
    </row>
    <row r="49" spans="1:11" s="93" customFormat="1" x14ac:dyDescent="0.25">
      <c r="A49" s="7" t="s">
        <v>43</v>
      </c>
      <c r="B49" s="7" t="s">
        <v>11</v>
      </c>
      <c r="C49" s="7" t="s">
        <v>204</v>
      </c>
      <c r="D49" s="7">
        <v>1</v>
      </c>
      <c r="E49" s="7" t="s">
        <v>23</v>
      </c>
      <c r="F49" s="7" t="s">
        <v>24</v>
      </c>
      <c r="G49" s="7">
        <v>5500</v>
      </c>
      <c r="H49" s="9" t="s">
        <v>388</v>
      </c>
      <c r="I49" s="10">
        <v>43790</v>
      </c>
      <c r="J49" s="10" t="s">
        <v>401</v>
      </c>
      <c r="K49" s="11">
        <v>2019</v>
      </c>
    </row>
    <row r="50" spans="1:11" s="93" customFormat="1" x14ac:dyDescent="0.25">
      <c r="A50" s="7" t="s">
        <v>43</v>
      </c>
      <c r="B50" s="7" t="s">
        <v>11</v>
      </c>
      <c r="C50" s="7" t="s">
        <v>205</v>
      </c>
      <c r="D50" s="7">
        <v>1</v>
      </c>
      <c r="E50" s="7" t="s">
        <v>23</v>
      </c>
      <c r="F50" s="7" t="s">
        <v>24</v>
      </c>
      <c r="G50" s="7">
        <v>5500</v>
      </c>
      <c r="H50" s="9" t="s">
        <v>443</v>
      </c>
      <c r="I50" s="10">
        <v>43783</v>
      </c>
      <c r="J50" s="10" t="s">
        <v>401</v>
      </c>
      <c r="K50" s="11">
        <v>2019</v>
      </c>
    </row>
    <row r="51" spans="1:11" s="93" customFormat="1" x14ac:dyDescent="0.25">
      <c r="A51" s="7" t="s">
        <v>43</v>
      </c>
      <c r="B51" s="7" t="s">
        <v>11</v>
      </c>
      <c r="C51" s="7" t="s">
        <v>208</v>
      </c>
      <c r="D51" s="7">
        <v>2</v>
      </c>
      <c r="E51" s="7" t="s">
        <v>23</v>
      </c>
      <c r="F51" s="7" t="s">
        <v>24</v>
      </c>
      <c r="G51" s="7">
        <v>5500</v>
      </c>
      <c r="H51" s="9" t="s">
        <v>447</v>
      </c>
      <c r="I51" s="10">
        <v>43643</v>
      </c>
      <c r="J51" s="10" t="s">
        <v>288</v>
      </c>
      <c r="K51" s="11">
        <v>2019</v>
      </c>
    </row>
    <row r="52" spans="1:11" s="93" customFormat="1" x14ac:dyDescent="0.25">
      <c r="A52" s="7" t="s">
        <v>43</v>
      </c>
      <c r="B52" s="7" t="s">
        <v>11</v>
      </c>
      <c r="C52" s="7" t="s">
        <v>214</v>
      </c>
      <c r="D52" s="7">
        <v>1</v>
      </c>
      <c r="E52" s="7" t="s">
        <v>35</v>
      </c>
      <c r="F52" s="7" t="s">
        <v>30</v>
      </c>
      <c r="G52" s="7">
        <v>5500</v>
      </c>
      <c r="H52" s="9" t="s">
        <v>391</v>
      </c>
      <c r="I52" s="10">
        <v>43706</v>
      </c>
      <c r="J52" s="10" t="s">
        <v>350</v>
      </c>
      <c r="K52" s="11">
        <v>2019</v>
      </c>
    </row>
    <row r="53" spans="1:11" s="93" customFormat="1" x14ac:dyDescent="0.25">
      <c r="A53" s="7" t="s">
        <v>43</v>
      </c>
      <c r="B53" s="7" t="s">
        <v>11</v>
      </c>
      <c r="C53" s="7" t="s">
        <v>214</v>
      </c>
      <c r="D53" s="7">
        <v>2</v>
      </c>
      <c r="E53" s="7" t="s">
        <v>35</v>
      </c>
      <c r="F53" s="7" t="s">
        <v>30</v>
      </c>
      <c r="G53" s="7">
        <v>4201</v>
      </c>
      <c r="H53" s="9" t="s">
        <v>13</v>
      </c>
      <c r="I53" s="10">
        <v>43636</v>
      </c>
      <c r="J53" s="10" t="s">
        <v>288</v>
      </c>
      <c r="K53" s="11">
        <v>2019</v>
      </c>
    </row>
    <row r="54" spans="1:11" s="93" customFormat="1" x14ac:dyDescent="0.25">
      <c r="A54" s="7" t="s">
        <v>43</v>
      </c>
      <c r="B54" s="7" t="s">
        <v>11</v>
      </c>
      <c r="C54" s="7" t="s">
        <v>216</v>
      </c>
      <c r="D54" s="7">
        <v>1</v>
      </c>
      <c r="E54" s="7" t="s">
        <v>35</v>
      </c>
      <c r="F54" s="7" t="s">
        <v>30</v>
      </c>
      <c r="G54" s="7">
        <v>5500</v>
      </c>
      <c r="H54" s="9" t="s">
        <v>393</v>
      </c>
      <c r="I54" s="10">
        <v>43727</v>
      </c>
      <c r="J54" s="10" t="s">
        <v>344</v>
      </c>
      <c r="K54" s="11">
        <v>2019</v>
      </c>
    </row>
    <row r="55" spans="1:11" s="93" customFormat="1" x14ac:dyDescent="0.25">
      <c r="A55" s="7" t="s">
        <v>43</v>
      </c>
      <c r="B55" s="7" t="s">
        <v>11</v>
      </c>
      <c r="C55" s="7" t="s">
        <v>218</v>
      </c>
      <c r="D55" s="7">
        <v>1</v>
      </c>
      <c r="E55" s="7" t="s">
        <v>44</v>
      </c>
      <c r="F55" s="7" t="s">
        <v>27</v>
      </c>
      <c r="G55" s="7">
        <v>2750</v>
      </c>
      <c r="H55" s="9" t="s">
        <v>253</v>
      </c>
      <c r="I55" s="10">
        <v>43664</v>
      </c>
      <c r="J55" s="10" t="s">
        <v>226</v>
      </c>
      <c r="K55" s="11">
        <v>2019</v>
      </c>
    </row>
    <row r="56" spans="1:11" s="93" customFormat="1" x14ac:dyDescent="0.25">
      <c r="A56" s="7" t="s">
        <v>43</v>
      </c>
      <c r="B56" s="7" t="s">
        <v>11</v>
      </c>
      <c r="C56" s="7" t="s">
        <v>220</v>
      </c>
      <c r="D56" s="7">
        <v>1</v>
      </c>
      <c r="E56" s="7" t="s">
        <v>19</v>
      </c>
      <c r="F56" s="7" t="s">
        <v>20</v>
      </c>
      <c r="G56" s="7">
        <v>2750</v>
      </c>
      <c r="H56" s="9" t="s">
        <v>254</v>
      </c>
      <c r="I56" s="10">
        <v>43783</v>
      </c>
      <c r="J56" s="10" t="s">
        <v>401</v>
      </c>
      <c r="K56" s="11">
        <v>2019</v>
      </c>
    </row>
    <row r="57" spans="1:11" s="93" customFormat="1" x14ac:dyDescent="0.25">
      <c r="A57" s="7" t="s">
        <v>43</v>
      </c>
      <c r="B57" s="7" t="s">
        <v>11</v>
      </c>
      <c r="C57" s="7" t="s">
        <v>258</v>
      </c>
      <c r="D57" s="7">
        <v>1</v>
      </c>
      <c r="E57" s="7" t="s">
        <v>139</v>
      </c>
      <c r="F57" s="7" t="s">
        <v>24</v>
      </c>
      <c r="G57" s="7">
        <v>5500</v>
      </c>
      <c r="H57" s="9" t="s">
        <v>531</v>
      </c>
      <c r="I57" s="10">
        <v>43614</v>
      </c>
      <c r="J57" s="10" t="s">
        <v>225</v>
      </c>
      <c r="K57" s="11">
        <v>2019</v>
      </c>
    </row>
    <row r="58" spans="1:11" s="93" customFormat="1" x14ac:dyDescent="0.25">
      <c r="A58" s="7" t="s">
        <v>43</v>
      </c>
      <c r="B58" s="7" t="s">
        <v>11</v>
      </c>
      <c r="C58" s="7" t="s">
        <v>259</v>
      </c>
      <c r="D58" s="7">
        <v>1</v>
      </c>
      <c r="E58" s="7" t="s">
        <v>33</v>
      </c>
      <c r="F58" s="7" t="s">
        <v>34</v>
      </c>
      <c r="G58" s="7">
        <v>5400</v>
      </c>
      <c r="H58" s="9" t="s">
        <v>532</v>
      </c>
      <c r="I58" s="10">
        <v>43629</v>
      </c>
      <c r="J58" s="10" t="s">
        <v>288</v>
      </c>
      <c r="K58" s="11">
        <v>2019</v>
      </c>
    </row>
    <row r="59" spans="1:11" s="93" customFormat="1" x14ac:dyDescent="0.25">
      <c r="A59" s="7" t="s">
        <v>43</v>
      </c>
      <c r="B59" s="7" t="s">
        <v>11</v>
      </c>
      <c r="C59" s="7" t="s">
        <v>260</v>
      </c>
      <c r="D59" s="7">
        <v>1</v>
      </c>
      <c r="E59" s="7" t="s">
        <v>33</v>
      </c>
      <c r="F59" s="7" t="s">
        <v>34</v>
      </c>
      <c r="G59" s="7">
        <v>5400</v>
      </c>
      <c r="H59" s="9" t="s">
        <v>533</v>
      </c>
      <c r="I59" s="10">
        <v>43573</v>
      </c>
      <c r="J59" s="10" t="s">
        <v>224</v>
      </c>
      <c r="K59" s="11">
        <v>2019</v>
      </c>
    </row>
    <row r="60" spans="1:11" s="93" customFormat="1" x14ac:dyDescent="0.25">
      <c r="A60" s="7" t="s">
        <v>43</v>
      </c>
      <c r="B60" s="7" t="s">
        <v>11</v>
      </c>
      <c r="C60" s="7" t="s">
        <v>261</v>
      </c>
      <c r="D60" s="7">
        <v>1</v>
      </c>
      <c r="E60" s="7" t="s">
        <v>33</v>
      </c>
      <c r="F60" s="7" t="s">
        <v>34</v>
      </c>
      <c r="G60" s="7">
        <v>5400</v>
      </c>
      <c r="H60" s="9" t="s">
        <v>632</v>
      </c>
      <c r="I60" s="10">
        <v>43598</v>
      </c>
      <c r="J60" s="10" t="s">
        <v>225</v>
      </c>
      <c r="K60" s="11">
        <v>2019</v>
      </c>
    </row>
    <row r="61" spans="1:11" s="93" customFormat="1" x14ac:dyDescent="0.25">
      <c r="A61" s="7" t="s">
        <v>43</v>
      </c>
      <c r="B61" s="7" t="s">
        <v>11</v>
      </c>
      <c r="C61" s="7" t="s">
        <v>262</v>
      </c>
      <c r="D61" s="7">
        <v>1</v>
      </c>
      <c r="E61" s="7" t="s">
        <v>33</v>
      </c>
      <c r="F61" s="7" t="s">
        <v>34</v>
      </c>
      <c r="G61" s="7">
        <v>5400</v>
      </c>
      <c r="H61" s="9" t="s">
        <v>535</v>
      </c>
      <c r="I61" s="10">
        <v>43622</v>
      </c>
      <c r="J61" s="10" t="s">
        <v>288</v>
      </c>
      <c r="K61" s="11">
        <v>2019</v>
      </c>
    </row>
    <row r="62" spans="1:11" s="93" customFormat="1" x14ac:dyDescent="0.25">
      <c r="A62" s="7" t="s">
        <v>43</v>
      </c>
      <c r="B62" s="7" t="s">
        <v>11</v>
      </c>
      <c r="C62" s="7" t="s">
        <v>263</v>
      </c>
      <c r="D62" s="7">
        <v>1</v>
      </c>
      <c r="E62" s="7" t="s">
        <v>28</v>
      </c>
      <c r="F62" s="7" t="s">
        <v>29</v>
      </c>
      <c r="G62" s="7">
        <v>5500</v>
      </c>
      <c r="H62" s="9" t="s">
        <v>536</v>
      </c>
      <c r="I62" s="10">
        <v>43664</v>
      </c>
      <c r="J62" s="10" t="s">
        <v>226</v>
      </c>
      <c r="K62" s="11">
        <v>2019</v>
      </c>
    </row>
    <row r="63" spans="1:11" s="93" customFormat="1" x14ac:dyDescent="0.25">
      <c r="A63" s="7" t="s">
        <v>43</v>
      </c>
      <c r="B63" s="7" t="s">
        <v>11</v>
      </c>
      <c r="C63" s="7" t="s">
        <v>264</v>
      </c>
      <c r="D63" s="7">
        <v>1</v>
      </c>
      <c r="E63" s="7" t="s">
        <v>31</v>
      </c>
      <c r="F63" s="7" t="s">
        <v>32</v>
      </c>
      <c r="G63" s="7">
        <v>5542</v>
      </c>
      <c r="H63" s="9" t="s">
        <v>537</v>
      </c>
      <c r="I63" s="10">
        <v>43650</v>
      </c>
      <c r="J63" s="10" t="s">
        <v>226</v>
      </c>
      <c r="K63" s="11">
        <v>2019</v>
      </c>
    </row>
    <row r="64" spans="1:11" s="93" customFormat="1" x14ac:dyDescent="0.25">
      <c r="A64" s="7" t="s">
        <v>43</v>
      </c>
      <c r="B64" s="7" t="s">
        <v>11</v>
      </c>
      <c r="C64" s="7" t="s">
        <v>265</v>
      </c>
      <c r="D64" s="7">
        <v>1</v>
      </c>
      <c r="E64" s="7" t="s">
        <v>31</v>
      </c>
      <c r="F64" s="7" t="s">
        <v>32</v>
      </c>
      <c r="G64" s="7">
        <v>3740</v>
      </c>
      <c r="H64" s="9" t="s">
        <v>633</v>
      </c>
      <c r="I64" s="10">
        <v>43636</v>
      </c>
      <c r="J64" s="10" t="s">
        <v>288</v>
      </c>
      <c r="K64" s="11">
        <v>2019</v>
      </c>
    </row>
    <row r="65" spans="1:11" s="93" customFormat="1" x14ac:dyDescent="0.25">
      <c r="A65" s="7" t="s">
        <v>43</v>
      </c>
      <c r="B65" s="7" t="s">
        <v>11</v>
      </c>
      <c r="C65" s="7" t="s">
        <v>266</v>
      </c>
      <c r="D65" s="7">
        <v>1</v>
      </c>
      <c r="E65" s="7" t="s">
        <v>31</v>
      </c>
      <c r="F65" s="7" t="s">
        <v>32</v>
      </c>
      <c r="G65" s="7">
        <v>3740</v>
      </c>
      <c r="H65" s="9" t="s">
        <v>539</v>
      </c>
      <c r="I65" s="10">
        <v>43657</v>
      </c>
      <c r="J65" s="10" t="s">
        <v>226</v>
      </c>
      <c r="K65" s="11">
        <v>2019</v>
      </c>
    </row>
    <row r="66" spans="1:11" s="93" customFormat="1" x14ac:dyDescent="0.25">
      <c r="A66" s="7" t="s">
        <v>43</v>
      </c>
      <c r="B66" s="7" t="s">
        <v>11</v>
      </c>
      <c r="C66" s="7" t="s">
        <v>267</v>
      </c>
      <c r="D66" s="7">
        <v>1</v>
      </c>
      <c r="E66" s="7" t="s">
        <v>31</v>
      </c>
      <c r="F66" s="7" t="s">
        <v>32</v>
      </c>
      <c r="G66" s="7">
        <v>3740</v>
      </c>
      <c r="H66" s="9" t="s">
        <v>634</v>
      </c>
      <c r="I66" s="10">
        <v>43601</v>
      </c>
      <c r="J66" s="10" t="s">
        <v>225</v>
      </c>
      <c r="K66" s="11">
        <v>2019</v>
      </c>
    </row>
    <row r="67" spans="1:11" s="93" customFormat="1" x14ac:dyDescent="0.25">
      <c r="A67" s="7" t="s">
        <v>43</v>
      </c>
      <c r="B67" s="7" t="s">
        <v>11</v>
      </c>
      <c r="C67" s="7" t="s">
        <v>268</v>
      </c>
      <c r="D67" s="7">
        <v>1</v>
      </c>
      <c r="E67" s="7" t="s">
        <v>25</v>
      </c>
      <c r="F67" s="7" t="s">
        <v>26</v>
      </c>
      <c r="G67" s="7">
        <v>5500</v>
      </c>
      <c r="H67" s="9" t="s">
        <v>541</v>
      </c>
      <c r="I67" s="10">
        <v>43657</v>
      </c>
      <c r="J67" s="10" t="s">
        <v>226</v>
      </c>
      <c r="K67" s="11">
        <v>2019</v>
      </c>
    </row>
    <row r="68" spans="1:11" s="93" customFormat="1" x14ac:dyDescent="0.25">
      <c r="A68" s="7" t="s">
        <v>43</v>
      </c>
      <c r="B68" s="7" t="s">
        <v>11</v>
      </c>
      <c r="C68" s="7" t="s">
        <v>271</v>
      </c>
      <c r="D68" s="7">
        <v>2</v>
      </c>
      <c r="E68" s="7" t="s">
        <v>23</v>
      </c>
      <c r="F68" s="7" t="s">
        <v>24</v>
      </c>
      <c r="G68" s="7">
        <v>5500</v>
      </c>
      <c r="H68" s="9" t="s">
        <v>544</v>
      </c>
      <c r="I68" s="10">
        <v>43643</v>
      </c>
      <c r="J68" s="10" t="s">
        <v>288</v>
      </c>
      <c r="K68" s="11">
        <v>2019</v>
      </c>
    </row>
    <row r="69" spans="1:11" s="93" customFormat="1" x14ac:dyDescent="0.25">
      <c r="A69" s="7" t="s">
        <v>43</v>
      </c>
      <c r="B69" s="7" t="s">
        <v>11</v>
      </c>
      <c r="C69" s="7" t="s">
        <v>275</v>
      </c>
      <c r="D69" s="7">
        <v>2</v>
      </c>
      <c r="E69" s="7" t="s">
        <v>23</v>
      </c>
      <c r="F69" s="7" t="s">
        <v>24</v>
      </c>
      <c r="G69" s="7">
        <v>5500</v>
      </c>
      <c r="H69" s="9" t="s">
        <v>545</v>
      </c>
      <c r="I69" s="10">
        <v>43621</v>
      </c>
      <c r="J69" s="10" t="s">
        <v>288</v>
      </c>
      <c r="K69" s="11">
        <v>2019</v>
      </c>
    </row>
    <row r="70" spans="1:11" s="93" customFormat="1" x14ac:dyDescent="0.25">
      <c r="A70" s="7" t="s">
        <v>43</v>
      </c>
      <c r="B70" s="7" t="s">
        <v>11</v>
      </c>
      <c r="C70" s="7" t="s">
        <v>279</v>
      </c>
      <c r="D70" s="7">
        <v>2</v>
      </c>
      <c r="E70" s="7" t="s">
        <v>293</v>
      </c>
      <c r="F70" s="7" t="s">
        <v>436</v>
      </c>
      <c r="G70" s="7">
        <v>5500</v>
      </c>
      <c r="H70" s="9" t="s">
        <v>455</v>
      </c>
      <c r="I70" s="10">
        <v>43614</v>
      </c>
      <c r="J70" s="10" t="s">
        <v>225</v>
      </c>
      <c r="K70" s="11">
        <v>2019</v>
      </c>
    </row>
    <row r="71" spans="1:11" s="93" customFormat="1" x14ac:dyDescent="0.25">
      <c r="A71" s="7" t="s">
        <v>43</v>
      </c>
      <c r="B71" s="7" t="s">
        <v>11</v>
      </c>
      <c r="C71" s="7" t="s">
        <v>280</v>
      </c>
      <c r="D71" s="7">
        <v>1</v>
      </c>
      <c r="E71" s="7" t="s">
        <v>44</v>
      </c>
      <c r="F71" s="7" t="s">
        <v>27</v>
      </c>
      <c r="G71" s="7">
        <v>2750</v>
      </c>
      <c r="H71" s="9" t="s">
        <v>396</v>
      </c>
      <c r="I71" s="10">
        <v>43741</v>
      </c>
      <c r="J71" s="10" t="s">
        <v>334</v>
      </c>
      <c r="K71" s="11">
        <v>2019</v>
      </c>
    </row>
    <row r="72" spans="1:11" s="93" customFormat="1" x14ac:dyDescent="0.25">
      <c r="A72" s="7" t="s">
        <v>43</v>
      </c>
      <c r="B72" s="7" t="s">
        <v>11</v>
      </c>
      <c r="C72" s="7" t="s">
        <v>283</v>
      </c>
      <c r="D72" s="7">
        <v>2</v>
      </c>
      <c r="E72" s="7" t="s">
        <v>28</v>
      </c>
      <c r="F72" s="7" t="s">
        <v>29</v>
      </c>
      <c r="G72" s="7">
        <v>5500</v>
      </c>
      <c r="H72" s="9" t="s">
        <v>13</v>
      </c>
      <c r="I72" s="10">
        <v>43748</v>
      </c>
      <c r="J72" s="10" t="s">
        <v>334</v>
      </c>
      <c r="K72" s="11">
        <v>2019</v>
      </c>
    </row>
    <row r="73" spans="1:11" s="93" customFormat="1" x14ac:dyDescent="0.25">
      <c r="A73" s="7" t="s">
        <v>43</v>
      </c>
      <c r="B73" s="7" t="s">
        <v>11</v>
      </c>
      <c r="C73" s="7" t="s">
        <v>284</v>
      </c>
      <c r="D73" s="7">
        <v>1</v>
      </c>
      <c r="E73" s="7" t="s">
        <v>25</v>
      </c>
      <c r="F73" s="7" t="s">
        <v>26</v>
      </c>
      <c r="G73" s="7">
        <v>5500</v>
      </c>
      <c r="H73" s="9" t="s">
        <v>548</v>
      </c>
      <c r="I73" s="10">
        <v>43783</v>
      </c>
      <c r="J73" s="10" t="s">
        <v>401</v>
      </c>
      <c r="K73" s="11">
        <v>2019</v>
      </c>
    </row>
    <row r="74" spans="1:11" s="93" customFormat="1" x14ac:dyDescent="0.25">
      <c r="A74" s="7" t="s">
        <v>43</v>
      </c>
      <c r="B74" s="7" t="s">
        <v>11</v>
      </c>
      <c r="C74" s="7" t="s">
        <v>285</v>
      </c>
      <c r="D74" s="7">
        <v>1</v>
      </c>
      <c r="E74" s="7" t="s">
        <v>23</v>
      </c>
      <c r="F74" s="7" t="s">
        <v>24</v>
      </c>
      <c r="G74" s="7">
        <v>5500</v>
      </c>
      <c r="H74" s="9" t="s">
        <v>549</v>
      </c>
      <c r="I74" s="10">
        <v>43601</v>
      </c>
      <c r="J74" s="10" t="s">
        <v>225</v>
      </c>
      <c r="K74" s="11">
        <v>2019</v>
      </c>
    </row>
    <row r="75" spans="1:11" s="93" customFormat="1" x14ac:dyDescent="0.25">
      <c r="A75" s="7" t="s">
        <v>43</v>
      </c>
      <c r="B75" s="7" t="s">
        <v>11</v>
      </c>
      <c r="C75" s="7" t="s">
        <v>338</v>
      </c>
      <c r="D75" s="7">
        <v>1</v>
      </c>
      <c r="E75" s="7" t="s">
        <v>19</v>
      </c>
      <c r="F75" s="7" t="s">
        <v>20</v>
      </c>
      <c r="G75" s="7">
        <v>2750</v>
      </c>
      <c r="H75" s="9" t="s">
        <v>397</v>
      </c>
      <c r="I75" s="10">
        <v>43636</v>
      </c>
      <c r="J75" s="10" t="s">
        <v>288</v>
      </c>
      <c r="K75" s="11">
        <v>2019</v>
      </c>
    </row>
    <row r="76" spans="1:11" s="93" customFormat="1" x14ac:dyDescent="0.25">
      <c r="A76" s="7" t="s">
        <v>43</v>
      </c>
      <c r="B76" s="7" t="s">
        <v>11</v>
      </c>
      <c r="C76" s="7" t="s">
        <v>339</v>
      </c>
      <c r="D76" s="7">
        <v>1</v>
      </c>
      <c r="E76" s="7" t="s">
        <v>28</v>
      </c>
      <c r="F76" s="7" t="s">
        <v>29</v>
      </c>
      <c r="G76" s="7">
        <v>2750</v>
      </c>
      <c r="H76" s="9" t="s">
        <v>460</v>
      </c>
      <c r="I76" s="10">
        <v>43636</v>
      </c>
      <c r="J76" s="10" t="s">
        <v>288</v>
      </c>
      <c r="K76" s="11">
        <v>2019</v>
      </c>
    </row>
    <row r="77" spans="1:11" s="93" customFormat="1" x14ac:dyDescent="0.25">
      <c r="A77" s="7" t="s">
        <v>43</v>
      </c>
      <c r="B77" s="7" t="s">
        <v>11</v>
      </c>
      <c r="C77" s="7" t="s">
        <v>340</v>
      </c>
      <c r="D77" s="7">
        <v>1</v>
      </c>
      <c r="E77" s="7" t="s">
        <v>44</v>
      </c>
      <c r="F77" s="7" t="s">
        <v>27</v>
      </c>
      <c r="G77" s="7">
        <v>2750</v>
      </c>
      <c r="H77" s="9" t="s">
        <v>398</v>
      </c>
      <c r="I77" s="10">
        <v>43769</v>
      </c>
      <c r="J77" s="10" t="s">
        <v>334</v>
      </c>
      <c r="K77" s="11">
        <v>2019</v>
      </c>
    </row>
    <row r="78" spans="1:11" s="93" customFormat="1" x14ac:dyDescent="0.25">
      <c r="A78" s="7" t="s">
        <v>43</v>
      </c>
      <c r="B78" s="7" t="s">
        <v>11</v>
      </c>
      <c r="C78" s="7" t="s">
        <v>346</v>
      </c>
      <c r="D78" s="7">
        <v>1</v>
      </c>
      <c r="E78" s="7" t="s">
        <v>31</v>
      </c>
      <c r="F78" s="7" t="s">
        <v>32</v>
      </c>
      <c r="G78" s="7">
        <v>3740</v>
      </c>
      <c r="H78" s="9" t="s">
        <v>550</v>
      </c>
      <c r="I78" s="10">
        <v>43630</v>
      </c>
      <c r="J78" s="10" t="s">
        <v>288</v>
      </c>
      <c r="K78" s="11">
        <v>2019</v>
      </c>
    </row>
    <row r="79" spans="1:11" s="93" customFormat="1" x14ac:dyDescent="0.25">
      <c r="A79" s="7" t="s">
        <v>43</v>
      </c>
      <c r="B79" s="7" t="s">
        <v>11</v>
      </c>
      <c r="C79" s="7" t="s">
        <v>341</v>
      </c>
      <c r="D79" s="7">
        <v>2</v>
      </c>
      <c r="E79" s="7" t="s">
        <v>293</v>
      </c>
      <c r="F79" s="7" t="s">
        <v>436</v>
      </c>
      <c r="G79" s="7">
        <v>5500</v>
      </c>
      <c r="H79" s="9" t="s">
        <v>457</v>
      </c>
      <c r="I79" s="10">
        <v>43614</v>
      </c>
      <c r="J79" s="10" t="s">
        <v>225</v>
      </c>
      <c r="K79" s="11">
        <v>2019</v>
      </c>
    </row>
    <row r="80" spans="1:11" s="93" customFormat="1" x14ac:dyDescent="0.25">
      <c r="A80" s="7" t="s">
        <v>43</v>
      </c>
      <c r="B80" s="7" t="s">
        <v>11</v>
      </c>
      <c r="C80" s="7" t="s">
        <v>349</v>
      </c>
      <c r="D80" s="7">
        <v>1</v>
      </c>
      <c r="E80" s="7" t="s">
        <v>25</v>
      </c>
      <c r="F80" s="7" t="s">
        <v>26</v>
      </c>
      <c r="G80" s="7">
        <v>5500</v>
      </c>
      <c r="H80" s="9" t="s">
        <v>552</v>
      </c>
      <c r="I80" s="10">
        <v>43748</v>
      </c>
      <c r="J80" s="10" t="s">
        <v>334</v>
      </c>
      <c r="K80" s="11">
        <v>2019</v>
      </c>
    </row>
    <row r="81" spans="1:11" s="93" customFormat="1" x14ac:dyDescent="0.25">
      <c r="A81" s="7" t="s">
        <v>43</v>
      </c>
      <c r="B81" s="7" t="s">
        <v>11</v>
      </c>
      <c r="C81" s="7" t="s">
        <v>351</v>
      </c>
      <c r="D81" s="7">
        <v>1</v>
      </c>
      <c r="E81" s="7" t="s">
        <v>25</v>
      </c>
      <c r="F81" s="7" t="s">
        <v>26</v>
      </c>
      <c r="G81" s="7">
        <v>5500</v>
      </c>
      <c r="H81" s="9" t="s">
        <v>553</v>
      </c>
      <c r="I81" s="10">
        <v>43636</v>
      </c>
      <c r="J81" s="10" t="s">
        <v>288</v>
      </c>
      <c r="K81" s="11">
        <v>2019</v>
      </c>
    </row>
    <row r="82" spans="1:11" s="93" customFormat="1" x14ac:dyDescent="0.25">
      <c r="A82" s="7" t="s">
        <v>43</v>
      </c>
      <c r="B82" s="7" t="s">
        <v>11</v>
      </c>
      <c r="C82" s="7" t="s">
        <v>342</v>
      </c>
      <c r="D82" s="7">
        <v>1</v>
      </c>
      <c r="E82" s="7" t="s">
        <v>28</v>
      </c>
      <c r="F82" s="7" t="s">
        <v>29</v>
      </c>
      <c r="G82" s="7">
        <v>2750</v>
      </c>
      <c r="H82" s="9" t="s">
        <v>458</v>
      </c>
      <c r="I82" s="10">
        <v>43622</v>
      </c>
      <c r="J82" s="10" t="s">
        <v>288</v>
      </c>
      <c r="K82" s="11">
        <v>2019</v>
      </c>
    </row>
    <row r="83" spans="1:11" s="93" customFormat="1" x14ac:dyDescent="0.25">
      <c r="A83" s="7" t="s">
        <v>43</v>
      </c>
      <c r="B83" s="7" t="s">
        <v>11</v>
      </c>
      <c r="C83" s="7" t="s">
        <v>352</v>
      </c>
      <c r="D83" s="7">
        <v>1</v>
      </c>
      <c r="E83" s="7" t="s">
        <v>139</v>
      </c>
      <c r="F83" s="7" t="s">
        <v>24</v>
      </c>
      <c r="G83" s="7">
        <v>5500</v>
      </c>
      <c r="H83" s="9" t="s">
        <v>554</v>
      </c>
      <c r="I83" s="10">
        <v>43657</v>
      </c>
      <c r="J83" s="10" t="s">
        <v>226</v>
      </c>
      <c r="K83" s="11">
        <v>2019</v>
      </c>
    </row>
    <row r="84" spans="1:11" s="93" customFormat="1" x14ac:dyDescent="0.25">
      <c r="A84" s="7" t="s">
        <v>43</v>
      </c>
      <c r="B84" s="7" t="s">
        <v>11</v>
      </c>
      <c r="C84" s="7" t="s">
        <v>400</v>
      </c>
      <c r="D84" s="7">
        <v>1</v>
      </c>
      <c r="E84" s="7" t="s">
        <v>19</v>
      </c>
      <c r="F84" s="7" t="s">
        <v>20</v>
      </c>
      <c r="G84" s="7">
        <v>2750</v>
      </c>
      <c r="H84" s="9" t="s">
        <v>555</v>
      </c>
      <c r="I84" s="10">
        <v>43657</v>
      </c>
      <c r="J84" s="10" t="s">
        <v>226</v>
      </c>
      <c r="K84" s="11">
        <v>2019</v>
      </c>
    </row>
    <row r="85" spans="1:11" s="93" customFormat="1" x14ac:dyDescent="0.25">
      <c r="A85" s="7" t="s">
        <v>43</v>
      </c>
      <c r="B85" s="7" t="s">
        <v>11</v>
      </c>
      <c r="C85" s="7" t="s">
        <v>402</v>
      </c>
      <c r="D85" s="7">
        <v>1</v>
      </c>
      <c r="E85" s="7" t="s">
        <v>23</v>
      </c>
      <c r="F85" s="7" t="s">
        <v>24</v>
      </c>
      <c r="G85" s="7">
        <v>5500</v>
      </c>
      <c r="H85" s="9" t="s">
        <v>556</v>
      </c>
      <c r="I85" s="10">
        <v>43622</v>
      </c>
      <c r="J85" s="10" t="s">
        <v>288</v>
      </c>
      <c r="K85" s="11">
        <v>2019</v>
      </c>
    </row>
    <row r="86" spans="1:11" s="93" customFormat="1" x14ac:dyDescent="0.25">
      <c r="A86" s="7" t="s">
        <v>43</v>
      </c>
      <c r="B86" s="7" t="s">
        <v>11</v>
      </c>
      <c r="C86" s="7" t="s">
        <v>403</v>
      </c>
      <c r="D86" s="7">
        <v>1</v>
      </c>
      <c r="E86" s="7" t="s">
        <v>23</v>
      </c>
      <c r="F86" s="7" t="s">
        <v>24</v>
      </c>
      <c r="G86" s="7">
        <v>5500</v>
      </c>
      <c r="H86" s="9" t="s">
        <v>557</v>
      </c>
      <c r="I86" s="10">
        <v>43636</v>
      </c>
      <c r="J86" s="10" t="s">
        <v>288</v>
      </c>
      <c r="K86" s="11">
        <v>2019</v>
      </c>
    </row>
    <row r="87" spans="1:11" s="93" customFormat="1" x14ac:dyDescent="0.25">
      <c r="A87" s="7" t="s">
        <v>43</v>
      </c>
      <c r="B87" s="7" t="s">
        <v>11</v>
      </c>
      <c r="C87" s="7" t="s">
        <v>404</v>
      </c>
      <c r="D87" s="7">
        <v>1</v>
      </c>
      <c r="E87" s="7" t="s">
        <v>23</v>
      </c>
      <c r="F87" s="7" t="s">
        <v>24</v>
      </c>
      <c r="G87" s="7">
        <v>5500</v>
      </c>
      <c r="H87" s="9" t="s">
        <v>558</v>
      </c>
      <c r="I87" s="10">
        <v>43650</v>
      </c>
      <c r="J87" s="10" t="s">
        <v>226</v>
      </c>
      <c r="K87" s="11">
        <v>2019</v>
      </c>
    </row>
    <row r="88" spans="1:11" s="93" customFormat="1" x14ac:dyDescent="0.25">
      <c r="A88" s="7" t="s">
        <v>43</v>
      </c>
      <c r="B88" s="7" t="s">
        <v>11</v>
      </c>
      <c r="C88" s="7" t="s">
        <v>405</v>
      </c>
      <c r="D88" s="7">
        <v>1</v>
      </c>
      <c r="E88" s="7" t="s">
        <v>33</v>
      </c>
      <c r="F88" s="7" t="s">
        <v>34</v>
      </c>
      <c r="G88" s="7">
        <v>5400</v>
      </c>
      <c r="H88" s="9" t="s">
        <v>559</v>
      </c>
      <c r="I88" s="10">
        <v>43748</v>
      </c>
      <c r="J88" s="10" t="s">
        <v>334</v>
      </c>
      <c r="K88" s="11">
        <v>2019</v>
      </c>
    </row>
    <row r="89" spans="1:11" s="93" customFormat="1" x14ac:dyDescent="0.25">
      <c r="A89" s="7" t="s">
        <v>43</v>
      </c>
      <c r="B89" s="7" t="s">
        <v>11</v>
      </c>
      <c r="C89" s="7" t="s">
        <v>407</v>
      </c>
      <c r="D89" s="7">
        <v>1</v>
      </c>
      <c r="E89" s="7" t="s">
        <v>33</v>
      </c>
      <c r="F89" s="7" t="s">
        <v>34</v>
      </c>
      <c r="G89" s="7">
        <v>5400</v>
      </c>
      <c r="H89" s="9" t="s">
        <v>560</v>
      </c>
      <c r="I89" s="10">
        <v>43720</v>
      </c>
      <c r="J89" s="10" t="s">
        <v>344</v>
      </c>
      <c r="K89" s="11">
        <v>2019</v>
      </c>
    </row>
    <row r="90" spans="1:11" s="93" customFormat="1" x14ac:dyDescent="0.25">
      <c r="A90" s="7" t="s">
        <v>43</v>
      </c>
      <c r="B90" s="7" t="s">
        <v>11</v>
      </c>
      <c r="C90" s="7" t="s">
        <v>408</v>
      </c>
      <c r="D90" s="7">
        <v>1</v>
      </c>
      <c r="E90" s="7" t="s">
        <v>31</v>
      </c>
      <c r="F90" s="7" t="s">
        <v>32</v>
      </c>
      <c r="G90" s="7">
        <v>3740</v>
      </c>
      <c r="H90" s="9" t="s">
        <v>561</v>
      </c>
      <c r="I90" s="10">
        <v>43595</v>
      </c>
      <c r="J90" s="10" t="s">
        <v>225</v>
      </c>
      <c r="K90" s="11">
        <v>2019</v>
      </c>
    </row>
    <row r="91" spans="1:11" s="93" customFormat="1" x14ac:dyDescent="0.25">
      <c r="A91" s="7" t="s">
        <v>43</v>
      </c>
      <c r="B91" s="7" t="s">
        <v>11</v>
      </c>
      <c r="C91" s="7" t="s">
        <v>409</v>
      </c>
      <c r="D91" s="7">
        <v>1</v>
      </c>
      <c r="E91" s="7" t="s">
        <v>31</v>
      </c>
      <c r="F91" s="7" t="s">
        <v>32</v>
      </c>
      <c r="G91" s="7">
        <v>3740</v>
      </c>
      <c r="H91" s="9" t="s">
        <v>635</v>
      </c>
      <c r="I91" s="10">
        <v>43566</v>
      </c>
      <c r="J91" s="10" t="s">
        <v>224</v>
      </c>
      <c r="K91" s="11">
        <v>2019</v>
      </c>
    </row>
    <row r="92" spans="1:11" s="93" customFormat="1" x14ac:dyDescent="0.25">
      <c r="A92" s="7" t="s">
        <v>43</v>
      </c>
      <c r="B92" s="7" t="s">
        <v>11</v>
      </c>
      <c r="C92" s="7" t="s">
        <v>410</v>
      </c>
      <c r="D92" s="7">
        <v>1</v>
      </c>
      <c r="E92" s="7" t="s">
        <v>25</v>
      </c>
      <c r="F92" s="7" t="s">
        <v>26</v>
      </c>
      <c r="G92" s="7">
        <v>5500</v>
      </c>
      <c r="H92" s="9" t="s">
        <v>563</v>
      </c>
      <c r="I92" s="10">
        <v>43713</v>
      </c>
      <c r="J92" s="10" t="s">
        <v>344</v>
      </c>
      <c r="K92" s="11">
        <v>2019</v>
      </c>
    </row>
    <row r="93" spans="1:11" s="93" customFormat="1" x14ac:dyDescent="0.25">
      <c r="A93" s="7" t="s">
        <v>43</v>
      </c>
      <c r="B93" s="7" t="s">
        <v>11</v>
      </c>
      <c r="C93" s="7" t="s">
        <v>411</v>
      </c>
      <c r="D93" s="7">
        <v>2</v>
      </c>
      <c r="E93" s="7" t="s">
        <v>28</v>
      </c>
      <c r="F93" s="7" t="s">
        <v>29</v>
      </c>
      <c r="G93" s="7">
        <v>2750</v>
      </c>
      <c r="H93" s="9" t="s">
        <v>13</v>
      </c>
      <c r="I93" s="10">
        <v>43622</v>
      </c>
      <c r="J93" s="10" t="s">
        <v>288</v>
      </c>
      <c r="K93" s="11">
        <v>2019</v>
      </c>
    </row>
    <row r="94" spans="1:11" s="93" customFormat="1" x14ac:dyDescent="0.25">
      <c r="A94" s="7" t="s">
        <v>43</v>
      </c>
      <c r="B94" s="7" t="s">
        <v>11</v>
      </c>
      <c r="C94" s="7" t="s">
        <v>413</v>
      </c>
      <c r="D94" s="7">
        <v>1</v>
      </c>
      <c r="E94" s="7" t="s">
        <v>25</v>
      </c>
      <c r="F94" s="7" t="s">
        <v>26</v>
      </c>
      <c r="G94" s="7">
        <v>1696</v>
      </c>
      <c r="H94" s="9" t="s">
        <v>566</v>
      </c>
      <c r="I94" s="10">
        <v>43595</v>
      </c>
      <c r="J94" s="10" t="s">
        <v>225</v>
      </c>
      <c r="K94" s="11">
        <v>2019</v>
      </c>
    </row>
    <row r="95" spans="1:11" s="93" customFormat="1" x14ac:dyDescent="0.25">
      <c r="A95" s="7" t="s">
        <v>43</v>
      </c>
      <c r="B95" s="7" t="s">
        <v>11</v>
      </c>
      <c r="C95" s="7" t="s">
        <v>414</v>
      </c>
      <c r="D95" s="7">
        <v>2</v>
      </c>
      <c r="E95" s="7" t="s">
        <v>23</v>
      </c>
      <c r="F95" s="7" t="s">
        <v>24</v>
      </c>
      <c r="G95" s="7">
        <v>5500</v>
      </c>
      <c r="H95" s="9" t="s">
        <v>567</v>
      </c>
      <c r="I95" s="10">
        <v>43657</v>
      </c>
      <c r="J95" s="10" t="s">
        <v>226</v>
      </c>
      <c r="K95" s="11">
        <v>2019</v>
      </c>
    </row>
    <row r="96" spans="1:11" s="93" customFormat="1" x14ac:dyDescent="0.25">
      <c r="A96" s="7" t="s">
        <v>43</v>
      </c>
      <c r="B96" s="7" t="s">
        <v>11</v>
      </c>
      <c r="C96" s="7" t="s">
        <v>415</v>
      </c>
      <c r="D96" s="7">
        <v>1</v>
      </c>
      <c r="E96" s="7" t="s">
        <v>28</v>
      </c>
      <c r="F96" s="7" t="s">
        <v>29</v>
      </c>
      <c r="G96" s="7">
        <v>2750</v>
      </c>
      <c r="H96" s="9" t="s">
        <v>568</v>
      </c>
      <c r="I96" s="10">
        <v>43713</v>
      </c>
      <c r="J96" s="10" t="s">
        <v>344</v>
      </c>
      <c r="K96" s="11">
        <v>2019</v>
      </c>
    </row>
    <row r="97" spans="1:11" s="93" customFormat="1" x14ac:dyDescent="0.25">
      <c r="A97" s="7" t="s">
        <v>43</v>
      </c>
      <c r="B97" s="7" t="s">
        <v>11</v>
      </c>
      <c r="C97" s="7" t="s">
        <v>416</v>
      </c>
      <c r="D97" s="7">
        <v>1</v>
      </c>
      <c r="E97" s="7" t="s">
        <v>28</v>
      </c>
      <c r="F97" s="7" t="s">
        <v>29</v>
      </c>
      <c r="G97" s="7">
        <v>2750</v>
      </c>
      <c r="H97" s="9" t="s">
        <v>569</v>
      </c>
      <c r="I97" s="10">
        <v>43727</v>
      </c>
      <c r="J97" s="10" t="s">
        <v>344</v>
      </c>
      <c r="K97" s="11">
        <v>2019</v>
      </c>
    </row>
    <row r="98" spans="1:11" s="93" customFormat="1" x14ac:dyDescent="0.25">
      <c r="A98" s="7" t="s">
        <v>43</v>
      </c>
      <c r="B98" s="7" t="s">
        <v>11</v>
      </c>
      <c r="C98" s="7" t="s">
        <v>417</v>
      </c>
      <c r="D98" s="7">
        <v>1</v>
      </c>
      <c r="E98" s="7" t="s">
        <v>28</v>
      </c>
      <c r="F98" s="7" t="s">
        <v>29</v>
      </c>
      <c r="G98" s="7">
        <v>2750</v>
      </c>
      <c r="H98" s="9" t="s">
        <v>570</v>
      </c>
      <c r="I98" s="10">
        <v>43650</v>
      </c>
      <c r="J98" s="10" t="s">
        <v>226</v>
      </c>
      <c r="K98" s="11">
        <v>2019</v>
      </c>
    </row>
    <row r="99" spans="1:11" s="93" customFormat="1" x14ac:dyDescent="0.25">
      <c r="A99" s="7" t="s">
        <v>43</v>
      </c>
      <c r="B99" s="7" t="s">
        <v>11</v>
      </c>
      <c r="C99" s="7" t="s">
        <v>419</v>
      </c>
      <c r="D99" s="7">
        <v>1</v>
      </c>
      <c r="E99" s="7" t="s">
        <v>293</v>
      </c>
      <c r="F99" s="7" t="s">
        <v>436</v>
      </c>
      <c r="G99" s="7">
        <v>5500</v>
      </c>
      <c r="H99" s="9" t="s">
        <v>714</v>
      </c>
      <c r="I99" s="10">
        <v>43629</v>
      </c>
      <c r="J99" s="10" t="s">
        <v>288</v>
      </c>
      <c r="K99" s="11">
        <v>2019</v>
      </c>
    </row>
    <row r="100" spans="1:11" s="93" customFormat="1" x14ac:dyDescent="0.25">
      <c r="A100" s="7" t="s">
        <v>43</v>
      </c>
      <c r="B100" s="7" t="s">
        <v>11</v>
      </c>
      <c r="C100" s="7" t="s">
        <v>421</v>
      </c>
      <c r="D100" s="7">
        <v>1</v>
      </c>
      <c r="E100" s="7" t="s">
        <v>23</v>
      </c>
      <c r="F100" s="7" t="s">
        <v>24</v>
      </c>
      <c r="G100" s="7">
        <v>5500</v>
      </c>
      <c r="H100" s="9" t="s">
        <v>571</v>
      </c>
      <c r="I100" s="10">
        <v>43657</v>
      </c>
      <c r="J100" s="10" t="s">
        <v>226</v>
      </c>
      <c r="K100" s="11">
        <v>2019</v>
      </c>
    </row>
    <row r="101" spans="1:11" s="93" customFormat="1" x14ac:dyDescent="0.25">
      <c r="A101" s="7" t="s">
        <v>43</v>
      </c>
      <c r="B101" s="7" t="s">
        <v>11</v>
      </c>
      <c r="C101" s="7" t="s">
        <v>422</v>
      </c>
      <c r="D101" s="7">
        <v>1</v>
      </c>
      <c r="E101" s="7" t="s">
        <v>23</v>
      </c>
      <c r="F101" s="7" t="s">
        <v>24</v>
      </c>
      <c r="G101" s="7">
        <v>5500</v>
      </c>
      <c r="H101" s="9" t="s">
        <v>572</v>
      </c>
      <c r="I101" s="10">
        <v>43664</v>
      </c>
      <c r="J101" s="10" t="s">
        <v>226</v>
      </c>
      <c r="K101" s="11">
        <v>2019</v>
      </c>
    </row>
    <row r="102" spans="1:11" s="93" customFormat="1" x14ac:dyDescent="0.25">
      <c r="A102" s="7" t="s">
        <v>43</v>
      </c>
      <c r="B102" s="7" t="s">
        <v>11</v>
      </c>
      <c r="C102" s="7" t="s">
        <v>423</v>
      </c>
      <c r="D102" s="7">
        <v>1</v>
      </c>
      <c r="E102" s="7" t="s">
        <v>23</v>
      </c>
      <c r="F102" s="7" t="s">
        <v>24</v>
      </c>
      <c r="G102" s="7">
        <v>5500</v>
      </c>
      <c r="H102" s="9" t="s">
        <v>573</v>
      </c>
      <c r="I102" s="10">
        <v>43671</v>
      </c>
      <c r="J102" s="10" t="s">
        <v>226</v>
      </c>
      <c r="K102" s="11">
        <v>2019</v>
      </c>
    </row>
    <row r="103" spans="1:11" s="93" customFormat="1" x14ac:dyDescent="0.25">
      <c r="A103" s="7" t="s">
        <v>43</v>
      </c>
      <c r="B103" s="7" t="s">
        <v>11</v>
      </c>
      <c r="C103" s="7" t="s">
        <v>425</v>
      </c>
      <c r="D103" s="7">
        <v>1</v>
      </c>
      <c r="E103" s="7" t="s">
        <v>23</v>
      </c>
      <c r="F103" s="7" t="s">
        <v>24</v>
      </c>
      <c r="G103" s="7">
        <v>5500</v>
      </c>
      <c r="H103" s="9" t="s">
        <v>589</v>
      </c>
      <c r="I103" s="10">
        <v>43706</v>
      </c>
      <c r="J103" s="10" t="s">
        <v>350</v>
      </c>
      <c r="K103" s="11">
        <v>2019</v>
      </c>
    </row>
    <row r="104" spans="1:11" s="93" customFormat="1" x14ac:dyDescent="0.25">
      <c r="A104" s="7" t="s">
        <v>43</v>
      </c>
      <c r="B104" s="7" t="s">
        <v>11</v>
      </c>
      <c r="C104" s="7" t="s">
        <v>426</v>
      </c>
      <c r="D104" s="7">
        <v>1</v>
      </c>
      <c r="E104" s="7" t="s">
        <v>23</v>
      </c>
      <c r="F104" s="7" t="s">
        <v>24</v>
      </c>
      <c r="G104" s="7">
        <v>5500</v>
      </c>
      <c r="H104" s="9" t="s">
        <v>590</v>
      </c>
      <c r="I104" s="10">
        <v>43713</v>
      </c>
      <c r="J104" s="10" t="s">
        <v>344</v>
      </c>
      <c r="K104" s="11">
        <v>2019</v>
      </c>
    </row>
    <row r="105" spans="1:11" s="93" customFormat="1" x14ac:dyDescent="0.25">
      <c r="A105" s="7" t="s">
        <v>43</v>
      </c>
      <c r="B105" s="7" t="s">
        <v>11</v>
      </c>
      <c r="C105" s="7" t="s">
        <v>429</v>
      </c>
      <c r="D105" s="7">
        <v>1</v>
      </c>
      <c r="E105" s="7" t="s">
        <v>28</v>
      </c>
      <c r="F105" s="7" t="s">
        <v>29</v>
      </c>
      <c r="G105" s="7">
        <v>2750</v>
      </c>
      <c r="H105" s="9" t="s">
        <v>591</v>
      </c>
      <c r="I105" s="10">
        <v>43720</v>
      </c>
      <c r="J105" s="10" t="s">
        <v>344</v>
      </c>
      <c r="K105" s="11">
        <v>2019</v>
      </c>
    </row>
    <row r="106" spans="1:11" s="93" customFormat="1" x14ac:dyDescent="0.25">
      <c r="A106" s="7" t="s">
        <v>43</v>
      </c>
      <c r="B106" s="7" t="s">
        <v>11</v>
      </c>
      <c r="C106" s="7" t="s">
        <v>430</v>
      </c>
      <c r="D106" s="7">
        <v>1</v>
      </c>
      <c r="E106" s="7" t="s">
        <v>28</v>
      </c>
      <c r="F106" s="7" t="s">
        <v>29</v>
      </c>
      <c r="G106" s="7">
        <v>2750</v>
      </c>
      <c r="H106" s="9" t="s">
        <v>592</v>
      </c>
      <c r="I106" s="10">
        <v>43734</v>
      </c>
      <c r="J106" s="10" t="s">
        <v>344</v>
      </c>
      <c r="K106" s="11">
        <v>2019</v>
      </c>
    </row>
    <row r="107" spans="1:11" s="93" customFormat="1" x14ac:dyDescent="0.25">
      <c r="A107" s="7" t="s">
        <v>43</v>
      </c>
      <c r="B107" s="7" t="s">
        <v>11</v>
      </c>
      <c r="C107" s="7" t="s">
        <v>473</v>
      </c>
      <c r="D107" s="7">
        <v>1</v>
      </c>
      <c r="E107" s="7" t="s">
        <v>293</v>
      </c>
      <c r="F107" s="7" t="s">
        <v>436</v>
      </c>
      <c r="G107" s="7">
        <v>5500</v>
      </c>
      <c r="H107" s="9" t="s">
        <v>715</v>
      </c>
      <c r="I107" s="10">
        <v>43650</v>
      </c>
      <c r="J107" s="10" t="s">
        <v>226</v>
      </c>
      <c r="K107" s="11">
        <v>2019</v>
      </c>
    </row>
    <row r="108" spans="1:11" s="93" customFormat="1" x14ac:dyDescent="0.25">
      <c r="A108" s="7" t="s">
        <v>43</v>
      </c>
      <c r="B108" s="7" t="s">
        <v>11</v>
      </c>
      <c r="C108" s="7" t="s">
        <v>474</v>
      </c>
      <c r="D108" s="7">
        <v>1</v>
      </c>
      <c r="E108" s="7" t="s">
        <v>293</v>
      </c>
      <c r="F108" s="7" t="s">
        <v>436</v>
      </c>
      <c r="G108" s="7">
        <v>5500</v>
      </c>
      <c r="H108" s="9" t="s">
        <v>716</v>
      </c>
      <c r="I108" s="10">
        <v>43657</v>
      </c>
      <c r="J108" s="10" t="s">
        <v>226</v>
      </c>
      <c r="K108" s="11">
        <v>2019</v>
      </c>
    </row>
    <row r="109" spans="1:11" s="93" customFormat="1" x14ac:dyDescent="0.25">
      <c r="A109" s="7" t="s">
        <v>43</v>
      </c>
      <c r="B109" s="7" t="s">
        <v>11</v>
      </c>
      <c r="C109" s="7" t="s">
        <v>475</v>
      </c>
      <c r="D109" s="7">
        <v>1</v>
      </c>
      <c r="E109" s="7" t="s">
        <v>293</v>
      </c>
      <c r="F109" s="7" t="s">
        <v>436</v>
      </c>
      <c r="G109" s="7">
        <v>5500</v>
      </c>
      <c r="H109" s="9" t="s">
        <v>717</v>
      </c>
      <c r="I109" s="10">
        <v>43664</v>
      </c>
      <c r="J109" s="10" t="s">
        <v>226</v>
      </c>
      <c r="K109" s="11">
        <v>2019</v>
      </c>
    </row>
    <row r="110" spans="1:11" s="93" customFormat="1" x14ac:dyDescent="0.25">
      <c r="A110" s="7" t="s">
        <v>43</v>
      </c>
      <c r="B110" s="7" t="s">
        <v>11</v>
      </c>
      <c r="C110" s="7" t="s">
        <v>476</v>
      </c>
      <c r="D110" s="7">
        <v>1</v>
      </c>
      <c r="E110" s="7" t="s">
        <v>293</v>
      </c>
      <c r="F110" s="7" t="s">
        <v>436</v>
      </c>
      <c r="G110" s="7">
        <v>5500</v>
      </c>
      <c r="H110" s="9" t="s">
        <v>718</v>
      </c>
      <c r="I110" s="10">
        <v>43713</v>
      </c>
      <c r="J110" s="10" t="s">
        <v>344</v>
      </c>
      <c r="K110" s="11">
        <v>2019</v>
      </c>
    </row>
    <row r="111" spans="1:11" s="93" customFormat="1" x14ac:dyDescent="0.25">
      <c r="A111" s="7" t="s">
        <v>43</v>
      </c>
      <c r="B111" s="7" t="s">
        <v>11</v>
      </c>
      <c r="C111" s="7" t="s">
        <v>477</v>
      </c>
      <c r="D111" s="7">
        <v>2</v>
      </c>
      <c r="E111" s="7" t="s">
        <v>31</v>
      </c>
      <c r="F111" s="7" t="s">
        <v>32</v>
      </c>
      <c r="G111" s="7">
        <v>3740</v>
      </c>
      <c r="H111" s="9" t="s">
        <v>719</v>
      </c>
      <c r="I111" s="10">
        <v>43720</v>
      </c>
      <c r="J111" s="10" t="s">
        <v>344</v>
      </c>
      <c r="K111" s="11">
        <v>2019</v>
      </c>
    </row>
    <row r="112" spans="1:11" s="93" customFormat="1" x14ac:dyDescent="0.25">
      <c r="A112" s="7" t="s">
        <v>43</v>
      </c>
      <c r="B112" s="7" t="s">
        <v>11</v>
      </c>
      <c r="C112" s="7" t="s">
        <v>478</v>
      </c>
      <c r="D112" s="7">
        <v>1</v>
      </c>
      <c r="E112" s="7" t="s">
        <v>293</v>
      </c>
      <c r="F112" s="7" t="s">
        <v>436</v>
      </c>
      <c r="G112" s="7">
        <v>5500</v>
      </c>
      <c r="H112" s="9" t="s">
        <v>720</v>
      </c>
      <c r="I112" s="10">
        <v>43629</v>
      </c>
      <c r="J112" s="10" t="s">
        <v>288</v>
      </c>
      <c r="K112" s="11">
        <v>2019</v>
      </c>
    </row>
    <row r="113" spans="1:11" s="93" customFormat="1" x14ac:dyDescent="0.25">
      <c r="A113" s="7" t="s">
        <v>43</v>
      </c>
      <c r="B113" s="7" t="s">
        <v>11</v>
      </c>
      <c r="C113" s="7" t="s">
        <v>574</v>
      </c>
      <c r="D113" s="7">
        <v>1</v>
      </c>
      <c r="E113" s="7" t="s">
        <v>293</v>
      </c>
      <c r="F113" s="7" t="s">
        <v>436</v>
      </c>
      <c r="G113" s="7">
        <v>5500</v>
      </c>
      <c r="H113" s="9" t="s">
        <v>721</v>
      </c>
      <c r="I113" s="10">
        <v>43755</v>
      </c>
      <c r="J113" s="10" t="s">
        <v>334</v>
      </c>
      <c r="K113" s="11">
        <v>2019</v>
      </c>
    </row>
    <row r="114" spans="1:11" s="93" customFormat="1" x14ac:dyDescent="0.25">
      <c r="A114" s="7" t="s">
        <v>43</v>
      </c>
      <c r="B114" s="7" t="s">
        <v>11</v>
      </c>
      <c r="C114" s="209" t="s">
        <v>650</v>
      </c>
      <c r="D114" s="7">
        <v>1</v>
      </c>
      <c r="E114" s="7" t="s">
        <v>293</v>
      </c>
      <c r="F114" s="7" t="s">
        <v>436</v>
      </c>
      <c r="G114" s="7">
        <v>5500</v>
      </c>
      <c r="H114" s="9" t="s">
        <v>13</v>
      </c>
      <c r="I114" s="10">
        <v>43748</v>
      </c>
      <c r="J114" s="10" t="s">
        <v>334</v>
      </c>
      <c r="K114" s="11">
        <v>2019</v>
      </c>
    </row>
    <row r="115" spans="1:11" s="93" customFormat="1" x14ac:dyDescent="0.25">
      <c r="A115" s="7" t="s">
        <v>43</v>
      </c>
      <c r="B115" s="7" t="s">
        <v>11</v>
      </c>
      <c r="C115" s="7" t="s">
        <v>652</v>
      </c>
      <c r="D115" s="7">
        <v>1</v>
      </c>
      <c r="E115" s="7" t="s">
        <v>31</v>
      </c>
      <c r="F115" s="7" t="s">
        <v>32</v>
      </c>
      <c r="G115" s="7">
        <v>3740</v>
      </c>
      <c r="H115" s="9" t="s">
        <v>13</v>
      </c>
      <c r="I115" s="10">
        <v>43776</v>
      </c>
      <c r="J115" s="10" t="s">
        <v>401</v>
      </c>
      <c r="K115" s="11">
        <v>2019</v>
      </c>
    </row>
    <row r="116" spans="1:11" s="93" customFormat="1" x14ac:dyDescent="0.25">
      <c r="A116" s="7" t="s">
        <v>43</v>
      </c>
      <c r="B116" s="7" t="s">
        <v>11</v>
      </c>
      <c r="C116" s="7" t="s">
        <v>479</v>
      </c>
      <c r="D116" s="7">
        <v>1</v>
      </c>
      <c r="E116" s="7" t="s">
        <v>31</v>
      </c>
      <c r="F116" s="7" t="s">
        <v>32</v>
      </c>
      <c r="G116" s="7">
        <v>3740</v>
      </c>
      <c r="H116" s="9" t="s">
        <v>593</v>
      </c>
      <c r="I116" s="10">
        <v>43727</v>
      </c>
      <c r="J116" s="10" t="s">
        <v>344</v>
      </c>
      <c r="K116" s="11">
        <v>2019</v>
      </c>
    </row>
    <row r="117" spans="1:11" s="93" customFormat="1" x14ac:dyDescent="0.25">
      <c r="A117" s="7" t="s">
        <v>43</v>
      </c>
      <c r="B117" s="7" t="s">
        <v>11</v>
      </c>
      <c r="C117" s="7" t="s">
        <v>480</v>
      </c>
      <c r="D117" s="7">
        <v>1</v>
      </c>
      <c r="E117" s="7" t="s">
        <v>31</v>
      </c>
      <c r="F117" s="7" t="s">
        <v>32</v>
      </c>
      <c r="G117" s="7">
        <v>3740</v>
      </c>
      <c r="H117" s="9" t="s">
        <v>594</v>
      </c>
      <c r="I117" s="10">
        <v>43734</v>
      </c>
      <c r="J117" s="10" t="s">
        <v>344</v>
      </c>
      <c r="K117" s="11">
        <v>2019</v>
      </c>
    </row>
    <row r="118" spans="1:11" s="93" customFormat="1" x14ac:dyDescent="0.25">
      <c r="A118" s="7" t="s">
        <v>43</v>
      </c>
      <c r="B118" s="7" t="s">
        <v>11</v>
      </c>
      <c r="C118" s="7" t="s">
        <v>636</v>
      </c>
      <c r="D118" s="7">
        <v>1</v>
      </c>
      <c r="E118" s="7" t="s">
        <v>31</v>
      </c>
      <c r="F118" s="7" t="s">
        <v>32</v>
      </c>
      <c r="G118" s="7">
        <v>3740</v>
      </c>
      <c r="H118" s="9" t="s">
        <v>13</v>
      </c>
      <c r="I118" s="10">
        <v>43755</v>
      </c>
      <c r="J118" s="10" t="s">
        <v>334</v>
      </c>
      <c r="K118" s="11">
        <v>2019</v>
      </c>
    </row>
    <row r="119" spans="1:11" s="93" customFormat="1" x14ac:dyDescent="0.25">
      <c r="A119" s="7" t="s">
        <v>43</v>
      </c>
      <c r="B119" s="7" t="s">
        <v>11</v>
      </c>
      <c r="C119" s="7" t="s">
        <v>637</v>
      </c>
      <c r="D119" s="7">
        <v>1</v>
      </c>
      <c r="E119" s="7" t="s">
        <v>31</v>
      </c>
      <c r="F119" s="7" t="s">
        <v>32</v>
      </c>
      <c r="G119" s="7">
        <v>3740</v>
      </c>
      <c r="H119" s="9" t="s">
        <v>13</v>
      </c>
      <c r="I119" s="10">
        <v>43769</v>
      </c>
      <c r="J119" s="10" t="s">
        <v>334</v>
      </c>
      <c r="K119" s="11">
        <v>2019</v>
      </c>
    </row>
    <row r="120" spans="1:11" s="93" customFormat="1" x14ac:dyDescent="0.25">
      <c r="A120" s="7" t="s">
        <v>43</v>
      </c>
      <c r="B120" s="7" t="s">
        <v>11</v>
      </c>
      <c r="C120" s="7" t="s">
        <v>575</v>
      </c>
      <c r="D120" s="7">
        <v>1</v>
      </c>
      <c r="E120" s="7" t="s">
        <v>33</v>
      </c>
      <c r="F120" s="7" t="s">
        <v>34</v>
      </c>
      <c r="G120" s="7">
        <v>5400</v>
      </c>
      <c r="H120" s="9" t="s">
        <v>684</v>
      </c>
      <c r="I120" s="10">
        <v>43636</v>
      </c>
      <c r="J120" s="10" t="s">
        <v>288</v>
      </c>
      <c r="K120" s="11">
        <v>2019</v>
      </c>
    </row>
    <row r="121" spans="1:11" s="93" customFormat="1" x14ac:dyDescent="0.25">
      <c r="A121" s="7" t="s">
        <v>43</v>
      </c>
      <c r="B121" s="7" t="s">
        <v>11</v>
      </c>
      <c r="C121" s="7" t="s">
        <v>481</v>
      </c>
      <c r="D121" s="7">
        <v>1</v>
      </c>
      <c r="E121" s="7" t="s">
        <v>33</v>
      </c>
      <c r="F121" s="7" t="s">
        <v>34</v>
      </c>
      <c r="G121" s="7">
        <v>5400</v>
      </c>
      <c r="H121" s="9" t="s">
        <v>595</v>
      </c>
      <c r="I121" s="10">
        <v>43734</v>
      </c>
      <c r="J121" s="10" t="s">
        <v>344</v>
      </c>
      <c r="K121" s="11">
        <v>2019</v>
      </c>
    </row>
    <row r="122" spans="1:11" s="93" customFormat="1" x14ac:dyDescent="0.25">
      <c r="A122" s="7" t="s">
        <v>43</v>
      </c>
      <c r="B122" s="7" t="s">
        <v>11</v>
      </c>
      <c r="C122" s="7" t="s">
        <v>482</v>
      </c>
      <c r="D122" s="7">
        <v>1</v>
      </c>
      <c r="E122" s="7" t="s">
        <v>33</v>
      </c>
      <c r="F122" s="7" t="s">
        <v>34</v>
      </c>
      <c r="G122" s="7">
        <v>5400</v>
      </c>
      <c r="H122" s="9" t="s">
        <v>596</v>
      </c>
      <c r="I122" s="10">
        <v>43643</v>
      </c>
      <c r="J122" s="10" t="s">
        <v>288</v>
      </c>
      <c r="K122" s="11">
        <v>2019</v>
      </c>
    </row>
    <row r="123" spans="1:11" s="93" customFormat="1" x14ac:dyDescent="0.25">
      <c r="A123" s="7" t="s">
        <v>43</v>
      </c>
      <c r="B123" s="7" t="s">
        <v>11</v>
      </c>
      <c r="C123" s="7" t="s">
        <v>576</v>
      </c>
      <c r="D123" s="7">
        <v>1</v>
      </c>
      <c r="E123" s="7" t="s">
        <v>139</v>
      </c>
      <c r="F123" s="7" t="s">
        <v>24</v>
      </c>
      <c r="G123" s="7">
        <v>5500</v>
      </c>
      <c r="H123" s="9" t="s">
        <v>722</v>
      </c>
      <c r="I123" s="10">
        <v>43734</v>
      </c>
      <c r="J123" s="10" t="s">
        <v>344</v>
      </c>
      <c r="K123" s="11">
        <v>2019</v>
      </c>
    </row>
    <row r="124" spans="1:11" s="93" customFormat="1" x14ac:dyDescent="0.25">
      <c r="A124" s="7" t="s">
        <v>43</v>
      </c>
      <c r="B124" s="7" t="s">
        <v>11</v>
      </c>
      <c r="C124" s="7" t="s">
        <v>653</v>
      </c>
      <c r="D124" s="7">
        <v>1</v>
      </c>
      <c r="E124" s="7" t="s">
        <v>28</v>
      </c>
      <c r="F124" s="7" t="s">
        <v>29</v>
      </c>
      <c r="G124" s="7">
        <v>2750</v>
      </c>
      <c r="H124" s="9" t="s">
        <v>13</v>
      </c>
      <c r="I124" s="10">
        <v>43762</v>
      </c>
      <c r="J124" s="10" t="s">
        <v>334</v>
      </c>
      <c r="K124" s="11">
        <v>2019</v>
      </c>
    </row>
    <row r="125" spans="1:11" s="93" customFormat="1" x14ac:dyDescent="0.25">
      <c r="A125" s="7" t="s">
        <v>43</v>
      </c>
      <c r="B125" s="7" t="s">
        <v>11</v>
      </c>
      <c r="C125" s="7" t="s">
        <v>654</v>
      </c>
      <c r="D125" s="7">
        <v>1</v>
      </c>
      <c r="E125" s="7" t="s">
        <v>28</v>
      </c>
      <c r="F125" s="7" t="s">
        <v>29</v>
      </c>
      <c r="G125" s="7">
        <v>2750</v>
      </c>
      <c r="H125" s="9" t="s">
        <v>13</v>
      </c>
      <c r="I125" s="10">
        <v>43783</v>
      </c>
      <c r="J125" s="10" t="s">
        <v>401</v>
      </c>
      <c r="K125" s="11">
        <v>2019</v>
      </c>
    </row>
    <row r="126" spans="1:11" s="93" customFormat="1" x14ac:dyDescent="0.25">
      <c r="A126" s="7" t="s">
        <v>43</v>
      </c>
      <c r="B126" s="7" t="s">
        <v>11</v>
      </c>
      <c r="C126" s="7" t="s">
        <v>578</v>
      </c>
      <c r="D126" s="7">
        <v>1</v>
      </c>
      <c r="E126" s="7" t="s">
        <v>23</v>
      </c>
      <c r="F126" s="7" t="s">
        <v>24</v>
      </c>
      <c r="G126" s="7">
        <v>5500</v>
      </c>
      <c r="H126" s="9" t="s">
        <v>686</v>
      </c>
      <c r="I126" s="10">
        <v>43615</v>
      </c>
      <c r="J126" s="10" t="s">
        <v>225</v>
      </c>
      <c r="K126" s="11">
        <v>2019</v>
      </c>
    </row>
    <row r="127" spans="1:11" s="93" customFormat="1" x14ac:dyDescent="0.25">
      <c r="A127" s="7" t="s">
        <v>43</v>
      </c>
      <c r="B127" s="7" t="s">
        <v>11</v>
      </c>
      <c r="C127" s="7" t="s">
        <v>579</v>
      </c>
      <c r="D127" s="7">
        <v>1</v>
      </c>
      <c r="E127" s="7" t="s">
        <v>23</v>
      </c>
      <c r="F127" s="7" t="s">
        <v>24</v>
      </c>
      <c r="G127" s="7">
        <v>5500</v>
      </c>
      <c r="H127" s="9" t="s">
        <v>687</v>
      </c>
      <c r="I127" s="10">
        <v>43650</v>
      </c>
      <c r="J127" s="10" t="s">
        <v>226</v>
      </c>
      <c r="K127" s="11">
        <v>2019</v>
      </c>
    </row>
    <row r="128" spans="1:11" s="93" customFormat="1" x14ac:dyDescent="0.25">
      <c r="A128" s="7" t="s">
        <v>43</v>
      </c>
      <c r="B128" s="7" t="s">
        <v>11</v>
      </c>
      <c r="C128" s="7" t="s">
        <v>638</v>
      </c>
      <c r="D128" s="7">
        <v>1</v>
      </c>
      <c r="E128" s="7" t="s">
        <v>23</v>
      </c>
      <c r="F128" s="7" t="s">
        <v>24</v>
      </c>
      <c r="G128" s="7">
        <v>5500</v>
      </c>
      <c r="H128" s="9" t="s">
        <v>729</v>
      </c>
      <c r="I128" s="10">
        <v>43720</v>
      </c>
      <c r="J128" s="10" t="s">
        <v>344</v>
      </c>
      <c r="K128" s="11">
        <v>2019</v>
      </c>
    </row>
    <row r="129" spans="1:11" s="93" customFormat="1" x14ac:dyDescent="0.25">
      <c r="A129" s="7" t="s">
        <v>43</v>
      </c>
      <c r="B129" s="7" t="s">
        <v>11</v>
      </c>
      <c r="C129" s="7" t="s">
        <v>639</v>
      </c>
      <c r="D129" s="7">
        <v>1</v>
      </c>
      <c r="E129" s="7" t="s">
        <v>23</v>
      </c>
      <c r="F129" s="7" t="s">
        <v>24</v>
      </c>
      <c r="G129" s="7">
        <v>5500</v>
      </c>
      <c r="H129" s="9" t="s">
        <v>13</v>
      </c>
      <c r="I129" s="10">
        <v>43741</v>
      </c>
      <c r="J129" s="10" t="s">
        <v>334</v>
      </c>
      <c r="K129" s="11">
        <v>2019</v>
      </c>
    </row>
    <row r="130" spans="1:11" s="93" customFormat="1" x14ac:dyDescent="0.25">
      <c r="A130" s="7" t="s">
        <v>43</v>
      </c>
      <c r="B130" s="7" t="s">
        <v>11</v>
      </c>
      <c r="C130" s="7" t="s">
        <v>580</v>
      </c>
      <c r="D130" s="7">
        <v>1</v>
      </c>
      <c r="E130" s="7" t="s">
        <v>31</v>
      </c>
      <c r="F130" s="7" t="s">
        <v>32</v>
      </c>
      <c r="G130" s="7">
        <v>3740</v>
      </c>
      <c r="H130" s="9" t="s">
        <v>688</v>
      </c>
      <c r="I130" s="10">
        <v>43615</v>
      </c>
      <c r="J130" s="10" t="s">
        <v>225</v>
      </c>
      <c r="K130" s="11">
        <v>2019</v>
      </c>
    </row>
    <row r="131" spans="1:11" s="93" customFormat="1" x14ac:dyDescent="0.25">
      <c r="A131" s="7" t="s">
        <v>43</v>
      </c>
      <c r="B131" s="7" t="s">
        <v>11</v>
      </c>
      <c r="C131" s="7" t="s">
        <v>581</v>
      </c>
      <c r="D131" s="7">
        <v>1</v>
      </c>
      <c r="E131" s="7" t="s">
        <v>31</v>
      </c>
      <c r="F131" s="7" t="s">
        <v>32</v>
      </c>
      <c r="G131" s="7">
        <v>3740</v>
      </c>
      <c r="H131" s="9" t="s">
        <v>689</v>
      </c>
      <c r="I131" s="10">
        <v>43622</v>
      </c>
      <c r="J131" s="10" t="s">
        <v>288</v>
      </c>
      <c r="K131" s="11">
        <v>2019</v>
      </c>
    </row>
    <row r="132" spans="1:11" s="93" customFormat="1" x14ac:dyDescent="0.25">
      <c r="A132" s="7" t="s">
        <v>43</v>
      </c>
      <c r="B132" s="7" t="s">
        <v>11</v>
      </c>
      <c r="C132" s="7" t="s">
        <v>582</v>
      </c>
      <c r="D132" s="7">
        <v>1</v>
      </c>
      <c r="E132" s="7" t="s">
        <v>31</v>
      </c>
      <c r="F132" s="7" t="s">
        <v>32</v>
      </c>
      <c r="G132" s="7">
        <v>3740</v>
      </c>
      <c r="H132" s="9" t="s">
        <v>690</v>
      </c>
      <c r="I132" s="10">
        <v>43657</v>
      </c>
      <c r="J132" s="10" t="s">
        <v>226</v>
      </c>
      <c r="K132" s="11">
        <v>2019</v>
      </c>
    </row>
    <row r="133" spans="1:11" s="93" customFormat="1" x14ac:dyDescent="0.25">
      <c r="A133" s="7" t="s">
        <v>43</v>
      </c>
      <c r="B133" s="7" t="s">
        <v>11</v>
      </c>
      <c r="C133" s="7" t="s">
        <v>583</v>
      </c>
      <c r="D133" s="7">
        <v>1</v>
      </c>
      <c r="E133" s="7" t="s">
        <v>31</v>
      </c>
      <c r="F133" s="7" t="s">
        <v>32</v>
      </c>
      <c r="G133" s="7">
        <v>3740</v>
      </c>
      <c r="H133" s="9" t="s">
        <v>691</v>
      </c>
      <c r="I133" s="10">
        <v>43664</v>
      </c>
      <c r="J133" s="10" t="s">
        <v>226</v>
      </c>
      <c r="K133" s="11">
        <v>2019</v>
      </c>
    </row>
    <row r="134" spans="1:11" s="93" customFormat="1" x14ac:dyDescent="0.25">
      <c r="A134" s="7" t="s">
        <v>43</v>
      </c>
      <c r="B134" s="7" t="s">
        <v>11</v>
      </c>
      <c r="C134" s="7" t="s">
        <v>584</v>
      </c>
      <c r="D134" s="7">
        <v>1</v>
      </c>
      <c r="E134" s="7" t="s">
        <v>31</v>
      </c>
      <c r="F134" s="7" t="s">
        <v>32</v>
      </c>
      <c r="G134" s="7">
        <v>3740</v>
      </c>
      <c r="H134" s="9" t="s">
        <v>730</v>
      </c>
      <c r="I134" s="10">
        <v>43741</v>
      </c>
      <c r="J134" s="10" t="s">
        <v>334</v>
      </c>
      <c r="K134" s="11">
        <v>2019</v>
      </c>
    </row>
    <row r="135" spans="1:11" s="93" customFormat="1" x14ac:dyDescent="0.25">
      <c r="A135" s="7" t="s">
        <v>43</v>
      </c>
      <c r="B135" s="7" t="s">
        <v>11</v>
      </c>
      <c r="C135" s="7" t="s">
        <v>585</v>
      </c>
      <c r="D135" s="7">
        <v>1</v>
      </c>
      <c r="E135" s="7" t="s">
        <v>31</v>
      </c>
      <c r="F135" s="7" t="s">
        <v>32</v>
      </c>
      <c r="G135" s="7">
        <v>3740</v>
      </c>
      <c r="H135" s="9" t="s">
        <v>731</v>
      </c>
      <c r="I135" s="10">
        <v>43748</v>
      </c>
      <c r="J135" s="10" t="s">
        <v>334</v>
      </c>
      <c r="K135" s="11">
        <v>2019</v>
      </c>
    </row>
    <row r="136" spans="1:11" s="93" customFormat="1" x14ac:dyDescent="0.25">
      <c r="A136" s="7" t="s">
        <v>43</v>
      </c>
      <c r="B136" s="7" t="s">
        <v>11</v>
      </c>
      <c r="C136" s="7" t="s">
        <v>640</v>
      </c>
      <c r="D136" s="7">
        <v>1</v>
      </c>
      <c r="E136" s="7" t="s">
        <v>31</v>
      </c>
      <c r="F136" s="7" t="s">
        <v>32</v>
      </c>
      <c r="G136" s="7">
        <v>3740</v>
      </c>
      <c r="H136" s="9" t="s">
        <v>13</v>
      </c>
      <c r="I136" s="10">
        <v>43762</v>
      </c>
      <c r="J136" s="10" t="s">
        <v>334</v>
      </c>
      <c r="K136" s="11">
        <v>2019</v>
      </c>
    </row>
    <row r="137" spans="1:11" s="93" customFormat="1" x14ac:dyDescent="0.25">
      <c r="A137" s="7" t="s">
        <v>43</v>
      </c>
      <c r="B137" s="7" t="s">
        <v>11</v>
      </c>
      <c r="C137" s="7" t="s">
        <v>660</v>
      </c>
      <c r="D137" s="7">
        <v>1</v>
      </c>
      <c r="E137" s="7" t="s">
        <v>31</v>
      </c>
      <c r="F137" s="7" t="s">
        <v>32</v>
      </c>
      <c r="G137" s="7">
        <v>3740</v>
      </c>
      <c r="H137" s="9" t="s">
        <v>13</v>
      </c>
      <c r="I137" s="10">
        <v>43783</v>
      </c>
      <c r="J137" s="10" t="s">
        <v>401</v>
      </c>
      <c r="K137" s="11">
        <v>2019</v>
      </c>
    </row>
    <row r="138" spans="1:11" s="93" customFormat="1" x14ac:dyDescent="0.25">
      <c r="A138" s="7" t="s">
        <v>43</v>
      </c>
      <c r="B138" s="7" t="s">
        <v>11</v>
      </c>
      <c r="C138" s="7" t="s">
        <v>586</v>
      </c>
      <c r="D138" s="7">
        <v>1</v>
      </c>
      <c r="E138" s="7" t="s">
        <v>33</v>
      </c>
      <c r="F138" s="7" t="s">
        <v>34</v>
      </c>
      <c r="G138" s="7">
        <v>5400</v>
      </c>
      <c r="H138" s="9" t="s">
        <v>692</v>
      </c>
      <c r="I138" s="10">
        <v>43713</v>
      </c>
      <c r="J138" s="10" t="s">
        <v>344</v>
      </c>
      <c r="K138" s="11">
        <v>2019</v>
      </c>
    </row>
    <row r="139" spans="1:11" s="93" customFormat="1" x14ac:dyDescent="0.25">
      <c r="A139" s="7" t="s">
        <v>43</v>
      </c>
      <c r="B139" s="7" t="s">
        <v>11</v>
      </c>
      <c r="C139" s="7" t="s">
        <v>664</v>
      </c>
      <c r="D139" s="7">
        <v>1</v>
      </c>
      <c r="E139" s="7" t="s">
        <v>33</v>
      </c>
      <c r="F139" s="7" t="s">
        <v>34</v>
      </c>
      <c r="G139" s="7">
        <v>5400</v>
      </c>
      <c r="H139" s="9" t="s">
        <v>13</v>
      </c>
      <c r="I139" s="10">
        <v>43755</v>
      </c>
      <c r="J139" s="10" t="s">
        <v>334</v>
      </c>
      <c r="K139" s="11">
        <v>2019</v>
      </c>
    </row>
    <row r="140" spans="1:11" s="93" customFormat="1" x14ac:dyDescent="0.25">
      <c r="A140" s="7" t="s">
        <v>43</v>
      </c>
      <c r="B140" s="7" t="s">
        <v>11</v>
      </c>
      <c r="C140" s="7" t="s">
        <v>665</v>
      </c>
      <c r="D140" s="7">
        <v>1</v>
      </c>
      <c r="E140" s="7" t="s">
        <v>33</v>
      </c>
      <c r="F140" s="7" t="s">
        <v>34</v>
      </c>
      <c r="G140" s="7">
        <v>5400</v>
      </c>
      <c r="H140" s="9" t="s">
        <v>13</v>
      </c>
      <c r="I140" s="10">
        <v>43762</v>
      </c>
      <c r="J140" s="10" t="s">
        <v>334</v>
      </c>
      <c r="K140" s="11">
        <v>2019</v>
      </c>
    </row>
    <row r="141" spans="1:11" s="93" customFormat="1" x14ac:dyDescent="0.25">
      <c r="A141" s="7" t="s">
        <v>43</v>
      </c>
      <c r="B141" s="7" t="s">
        <v>11</v>
      </c>
      <c r="C141" s="7" t="s">
        <v>587</v>
      </c>
      <c r="D141" s="7">
        <v>1</v>
      </c>
      <c r="E141" s="7" t="s">
        <v>293</v>
      </c>
      <c r="F141" s="7" t="s">
        <v>436</v>
      </c>
      <c r="G141" s="7">
        <v>5500</v>
      </c>
      <c r="H141" s="9" t="s">
        <v>732</v>
      </c>
      <c r="I141" s="10">
        <v>43748</v>
      </c>
      <c r="J141" s="10" t="s">
        <v>334</v>
      </c>
      <c r="K141" s="11">
        <v>2019</v>
      </c>
    </row>
    <row r="142" spans="1:11" s="93" customFormat="1" x14ac:dyDescent="0.25">
      <c r="A142" s="7" t="s">
        <v>43</v>
      </c>
      <c r="B142" s="7" t="s">
        <v>11</v>
      </c>
      <c r="C142" s="7" t="s">
        <v>588</v>
      </c>
      <c r="D142" s="7">
        <v>1</v>
      </c>
      <c r="E142" s="7" t="s">
        <v>33</v>
      </c>
      <c r="F142" s="7" t="s">
        <v>34</v>
      </c>
      <c r="G142" s="7">
        <v>5400</v>
      </c>
      <c r="H142" s="9" t="s">
        <v>733</v>
      </c>
      <c r="I142" s="10">
        <v>43720</v>
      </c>
      <c r="J142" s="10" t="s">
        <v>344</v>
      </c>
      <c r="K142" s="11">
        <v>2019</v>
      </c>
    </row>
    <row r="143" spans="1:11" s="93" customFormat="1" x14ac:dyDescent="0.25">
      <c r="A143" s="7" t="s">
        <v>43</v>
      </c>
      <c r="B143" s="7" t="s">
        <v>11</v>
      </c>
      <c r="C143" s="7" t="s">
        <v>641</v>
      </c>
      <c r="D143" s="7">
        <v>1</v>
      </c>
      <c r="E143" s="7" t="s">
        <v>23</v>
      </c>
      <c r="F143" s="7" t="s">
        <v>24</v>
      </c>
      <c r="G143" s="7">
        <v>5500</v>
      </c>
      <c r="H143" s="9" t="s">
        <v>734</v>
      </c>
      <c r="I143" s="10">
        <v>43727</v>
      </c>
      <c r="J143" s="10" t="s">
        <v>344</v>
      </c>
      <c r="K143" s="11">
        <v>2019</v>
      </c>
    </row>
    <row r="144" spans="1:11" s="93" customFormat="1" x14ac:dyDescent="0.25">
      <c r="A144" s="7" t="s">
        <v>43</v>
      </c>
      <c r="B144" s="7" t="s">
        <v>11</v>
      </c>
      <c r="C144" s="7" t="s">
        <v>642</v>
      </c>
      <c r="D144" s="7">
        <v>1</v>
      </c>
      <c r="E144" s="7" t="s">
        <v>23</v>
      </c>
      <c r="F144" s="7" t="s">
        <v>24</v>
      </c>
      <c r="G144" s="7">
        <v>5500</v>
      </c>
      <c r="H144" s="9" t="s">
        <v>735</v>
      </c>
      <c r="I144" s="10">
        <v>43734</v>
      </c>
      <c r="J144" s="10" t="s">
        <v>344</v>
      </c>
      <c r="K144" s="11">
        <v>2019</v>
      </c>
    </row>
    <row r="145" spans="1:11" s="93" customFormat="1" x14ac:dyDescent="0.25">
      <c r="A145" s="7" t="s">
        <v>43</v>
      </c>
      <c r="B145" s="7" t="s">
        <v>11</v>
      </c>
      <c r="C145" s="7" t="s">
        <v>643</v>
      </c>
      <c r="D145" s="7">
        <v>1</v>
      </c>
      <c r="E145" s="7" t="s">
        <v>23</v>
      </c>
      <c r="F145" s="7" t="s">
        <v>24</v>
      </c>
      <c r="G145" s="7">
        <v>5500</v>
      </c>
      <c r="H145" s="9" t="s">
        <v>13</v>
      </c>
      <c r="I145" s="10">
        <v>43727</v>
      </c>
      <c r="J145" s="10" t="s">
        <v>344</v>
      </c>
      <c r="K145" s="11">
        <v>2019</v>
      </c>
    </row>
    <row r="146" spans="1:11" s="93" customFormat="1" x14ac:dyDescent="0.25">
      <c r="A146" s="7" t="s">
        <v>43</v>
      </c>
      <c r="B146" s="7" t="s">
        <v>11</v>
      </c>
      <c r="C146" s="7" t="s">
        <v>644</v>
      </c>
      <c r="D146" s="7">
        <v>1</v>
      </c>
      <c r="E146" s="7" t="s">
        <v>31</v>
      </c>
      <c r="F146" s="7" t="s">
        <v>32</v>
      </c>
      <c r="G146" s="7">
        <v>3740</v>
      </c>
      <c r="H146" s="9" t="s">
        <v>13</v>
      </c>
      <c r="I146" s="10">
        <v>43713</v>
      </c>
      <c r="J146" s="10" t="s">
        <v>344</v>
      </c>
      <c r="K146" s="11">
        <v>2019</v>
      </c>
    </row>
    <row r="147" spans="1:11" s="93" customFormat="1" x14ac:dyDescent="0.25">
      <c r="A147" s="7" t="s">
        <v>43</v>
      </c>
      <c r="B147" s="7" t="s">
        <v>11</v>
      </c>
      <c r="C147" s="7" t="s">
        <v>645</v>
      </c>
      <c r="D147" s="7">
        <v>1</v>
      </c>
      <c r="E147" s="7" t="s">
        <v>31</v>
      </c>
      <c r="F147" s="7" t="s">
        <v>32</v>
      </c>
      <c r="G147" s="7">
        <v>3740</v>
      </c>
      <c r="H147" s="9" t="s">
        <v>13</v>
      </c>
      <c r="I147" s="10">
        <v>43706</v>
      </c>
      <c r="J147" s="10" t="s">
        <v>350</v>
      </c>
      <c r="K147" s="11">
        <v>2019</v>
      </c>
    </row>
    <row r="148" spans="1:11" s="93" customFormat="1" x14ac:dyDescent="0.25">
      <c r="A148" s="7" t="s">
        <v>43</v>
      </c>
      <c r="B148" s="7" t="s">
        <v>11</v>
      </c>
      <c r="C148" s="7" t="s">
        <v>646</v>
      </c>
      <c r="D148" s="7">
        <v>1</v>
      </c>
      <c r="E148" s="7" t="s">
        <v>359</v>
      </c>
      <c r="F148" s="7" t="s">
        <v>683</v>
      </c>
      <c r="G148" s="7">
        <v>2750</v>
      </c>
      <c r="H148" s="9" t="s">
        <v>13</v>
      </c>
      <c r="I148" s="10">
        <v>43650</v>
      </c>
      <c r="J148" s="10" t="s">
        <v>226</v>
      </c>
      <c r="K148" s="11">
        <v>2019</v>
      </c>
    </row>
    <row r="149" spans="1:11" s="93" customFormat="1" x14ac:dyDescent="0.25">
      <c r="A149" s="7" t="s">
        <v>43</v>
      </c>
      <c r="B149" s="211" t="s">
        <v>631</v>
      </c>
      <c r="C149" s="211" t="s">
        <v>647</v>
      </c>
      <c r="D149" s="7">
        <v>1</v>
      </c>
      <c r="E149" s="7" t="s">
        <v>293</v>
      </c>
      <c r="F149" s="7" t="s">
        <v>436</v>
      </c>
      <c r="G149" s="7">
        <v>5500</v>
      </c>
      <c r="H149" s="9" t="s">
        <v>13</v>
      </c>
      <c r="I149" s="10">
        <v>43804</v>
      </c>
      <c r="J149" s="10" t="s">
        <v>608</v>
      </c>
      <c r="K149" s="11">
        <v>2019</v>
      </c>
    </row>
    <row r="150" spans="1:11" s="93" customFormat="1" x14ac:dyDescent="0.25">
      <c r="A150" s="7" t="s">
        <v>43</v>
      </c>
      <c r="B150" s="211" t="s">
        <v>631</v>
      </c>
      <c r="C150" s="211" t="s">
        <v>648</v>
      </c>
      <c r="D150" s="7">
        <v>1</v>
      </c>
      <c r="E150" s="7" t="s">
        <v>293</v>
      </c>
      <c r="F150" s="7" t="s">
        <v>436</v>
      </c>
      <c r="G150" s="7">
        <v>5500</v>
      </c>
      <c r="H150" s="9" t="s">
        <v>13</v>
      </c>
      <c r="I150" s="10">
        <v>43811</v>
      </c>
      <c r="J150" s="10" t="s">
        <v>608</v>
      </c>
      <c r="K150" s="11">
        <v>2019</v>
      </c>
    </row>
    <row r="151" spans="1:11" s="93" customFormat="1" x14ac:dyDescent="0.25">
      <c r="A151" s="7" t="s">
        <v>43</v>
      </c>
      <c r="B151" s="211" t="s">
        <v>631</v>
      </c>
      <c r="C151" s="211" t="s">
        <v>649</v>
      </c>
      <c r="D151" s="7">
        <v>1</v>
      </c>
      <c r="E151" s="7" t="s">
        <v>293</v>
      </c>
      <c r="F151" s="7" t="s">
        <v>436</v>
      </c>
      <c r="G151" s="7">
        <v>5500</v>
      </c>
      <c r="H151" s="9" t="s">
        <v>13</v>
      </c>
      <c r="I151" s="10">
        <v>43783</v>
      </c>
      <c r="J151" s="10" t="s">
        <v>401</v>
      </c>
      <c r="K151" s="11">
        <v>2019</v>
      </c>
    </row>
    <row r="152" spans="1:11" s="93" customFormat="1" x14ac:dyDescent="0.25">
      <c r="A152" s="7" t="s">
        <v>43</v>
      </c>
      <c r="B152" s="211" t="s">
        <v>631</v>
      </c>
      <c r="C152" s="211" t="s">
        <v>651</v>
      </c>
      <c r="D152" s="7">
        <v>1</v>
      </c>
      <c r="E152" s="7" t="s">
        <v>31</v>
      </c>
      <c r="F152" s="7" t="s">
        <v>32</v>
      </c>
      <c r="G152" s="7">
        <v>3740</v>
      </c>
      <c r="H152" s="9" t="s">
        <v>13</v>
      </c>
      <c r="I152" s="10">
        <v>43776</v>
      </c>
      <c r="J152" s="10" t="s">
        <v>401</v>
      </c>
      <c r="K152" s="11">
        <v>2019</v>
      </c>
    </row>
    <row r="153" spans="1:11" s="93" customFormat="1" x14ac:dyDescent="0.25">
      <c r="A153" s="7" t="s">
        <v>43</v>
      </c>
      <c r="B153" s="211" t="s">
        <v>631</v>
      </c>
      <c r="C153" s="211" t="s">
        <v>655</v>
      </c>
      <c r="D153" s="7">
        <v>1</v>
      </c>
      <c r="E153" s="7" t="s">
        <v>23</v>
      </c>
      <c r="F153" s="7" t="s">
        <v>24</v>
      </c>
      <c r="G153" s="7">
        <v>5500</v>
      </c>
      <c r="H153" s="9" t="s">
        <v>13</v>
      </c>
      <c r="I153" s="10">
        <v>43741</v>
      </c>
      <c r="J153" s="10" t="s">
        <v>334</v>
      </c>
      <c r="K153" s="11">
        <v>2019</v>
      </c>
    </row>
    <row r="154" spans="1:11" s="93" customFormat="1" x14ac:dyDescent="0.25">
      <c r="A154" s="7" t="s">
        <v>43</v>
      </c>
      <c r="B154" s="211" t="s">
        <v>631</v>
      </c>
      <c r="C154" s="211" t="s">
        <v>656</v>
      </c>
      <c r="D154" s="7">
        <v>1</v>
      </c>
      <c r="E154" s="7" t="s">
        <v>23</v>
      </c>
      <c r="F154" s="7" t="s">
        <v>24</v>
      </c>
      <c r="G154" s="7">
        <v>5500</v>
      </c>
      <c r="H154" s="9" t="s">
        <v>13</v>
      </c>
      <c r="I154" s="10">
        <v>43776</v>
      </c>
      <c r="J154" s="10" t="s">
        <v>401</v>
      </c>
      <c r="K154" s="11">
        <v>2019</v>
      </c>
    </row>
    <row r="155" spans="1:11" s="93" customFormat="1" x14ac:dyDescent="0.25">
      <c r="A155" s="7" t="s">
        <v>43</v>
      </c>
      <c r="B155" s="211" t="s">
        <v>631</v>
      </c>
      <c r="C155" s="211" t="s">
        <v>657</v>
      </c>
      <c r="D155" s="7">
        <v>1</v>
      </c>
      <c r="E155" s="7" t="s">
        <v>23</v>
      </c>
      <c r="F155" s="7" t="s">
        <v>24</v>
      </c>
      <c r="G155" s="7">
        <v>5500</v>
      </c>
      <c r="H155" s="9" t="s">
        <v>13</v>
      </c>
      <c r="I155" s="10">
        <v>43804</v>
      </c>
      <c r="J155" s="10" t="s">
        <v>608</v>
      </c>
      <c r="K155" s="11">
        <v>2019</v>
      </c>
    </row>
    <row r="156" spans="1:11" s="93" customFormat="1" x14ac:dyDescent="0.25">
      <c r="A156" s="7" t="s">
        <v>43</v>
      </c>
      <c r="B156" s="211" t="s">
        <v>631</v>
      </c>
      <c r="C156" s="211" t="s">
        <v>658</v>
      </c>
      <c r="D156" s="7">
        <v>1</v>
      </c>
      <c r="E156" s="7" t="s">
        <v>31</v>
      </c>
      <c r="F156" s="7" t="s">
        <v>32</v>
      </c>
      <c r="G156" s="7">
        <v>3740</v>
      </c>
      <c r="H156" s="9" t="s">
        <v>13</v>
      </c>
      <c r="I156" s="10">
        <v>43790</v>
      </c>
      <c r="J156" s="10" t="s">
        <v>401</v>
      </c>
      <c r="K156" s="11">
        <v>2019</v>
      </c>
    </row>
    <row r="157" spans="1:11" s="93" customFormat="1" x14ac:dyDescent="0.25">
      <c r="A157" s="7" t="s">
        <v>43</v>
      </c>
      <c r="B157" s="211" t="s">
        <v>631</v>
      </c>
      <c r="C157" s="211" t="s">
        <v>659</v>
      </c>
      <c r="D157" s="7">
        <v>1</v>
      </c>
      <c r="E157" s="7" t="s">
        <v>31</v>
      </c>
      <c r="F157" s="7" t="s">
        <v>32</v>
      </c>
      <c r="G157" s="7">
        <v>3740</v>
      </c>
      <c r="H157" s="9" t="s">
        <v>13</v>
      </c>
      <c r="I157" s="10">
        <v>43811</v>
      </c>
      <c r="J157" s="10" t="s">
        <v>608</v>
      </c>
      <c r="K157" s="11">
        <v>2019</v>
      </c>
    </row>
    <row r="158" spans="1:11" s="93" customFormat="1" x14ac:dyDescent="0.25">
      <c r="A158" s="7" t="s">
        <v>43</v>
      </c>
      <c r="B158" s="211" t="s">
        <v>631</v>
      </c>
      <c r="C158" s="211" t="s">
        <v>723</v>
      </c>
      <c r="D158" s="7">
        <v>1</v>
      </c>
      <c r="E158" s="7" t="s">
        <v>31</v>
      </c>
      <c r="F158" s="7" t="s">
        <v>32</v>
      </c>
      <c r="G158" s="7">
        <v>3740</v>
      </c>
      <c r="H158" s="9" t="s">
        <v>13</v>
      </c>
      <c r="I158" s="10">
        <v>43804</v>
      </c>
      <c r="J158" s="10" t="s">
        <v>608</v>
      </c>
      <c r="K158" s="11">
        <v>2019</v>
      </c>
    </row>
    <row r="159" spans="1:11" s="93" customFormat="1" x14ac:dyDescent="0.25">
      <c r="A159" s="7" t="s">
        <v>43</v>
      </c>
      <c r="B159" s="211" t="s">
        <v>631</v>
      </c>
      <c r="C159" s="211" t="s">
        <v>661</v>
      </c>
      <c r="D159" s="7">
        <v>1</v>
      </c>
      <c r="E159" s="7" t="s">
        <v>31</v>
      </c>
      <c r="F159" s="7" t="s">
        <v>32</v>
      </c>
      <c r="G159" s="7">
        <v>3740</v>
      </c>
      <c r="H159" s="9" t="s">
        <v>13</v>
      </c>
      <c r="I159" s="10">
        <v>43797</v>
      </c>
      <c r="J159" s="10" t="s">
        <v>401</v>
      </c>
      <c r="K159" s="11">
        <v>2019</v>
      </c>
    </row>
    <row r="160" spans="1:11" s="93" customFormat="1" x14ac:dyDescent="0.25">
      <c r="A160" s="7" t="s">
        <v>43</v>
      </c>
      <c r="B160" s="211" t="s">
        <v>631</v>
      </c>
      <c r="C160" s="211" t="s">
        <v>662</v>
      </c>
      <c r="D160" s="7">
        <v>1</v>
      </c>
      <c r="E160" s="7" t="s">
        <v>33</v>
      </c>
      <c r="F160" s="7" t="s">
        <v>34</v>
      </c>
      <c r="G160" s="7">
        <v>5400</v>
      </c>
      <c r="H160" s="9" t="s">
        <v>13</v>
      </c>
      <c r="I160" s="10">
        <v>43804</v>
      </c>
      <c r="J160" s="10" t="s">
        <v>608</v>
      </c>
      <c r="K160" s="11">
        <v>2019</v>
      </c>
    </row>
    <row r="161" spans="1:11" s="93" customFormat="1" x14ac:dyDescent="0.25">
      <c r="A161" s="7" t="s">
        <v>43</v>
      </c>
      <c r="B161" s="211" t="s">
        <v>631</v>
      </c>
      <c r="C161" s="211" t="s">
        <v>663</v>
      </c>
      <c r="D161" s="7">
        <v>1</v>
      </c>
      <c r="E161" s="7" t="s">
        <v>33</v>
      </c>
      <c r="F161" s="7" t="s">
        <v>34</v>
      </c>
      <c r="G161" s="7">
        <v>5400</v>
      </c>
      <c r="H161" s="9" t="s">
        <v>13</v>
      </c>
      <c r="I161" s="10">
        <v>43797</v>
      </c>
      <c r="J161" s="10" t="s">
        <v>401</v>
      </c>
      <c r="K161" s="11">
        <v>2019</v>
      </c>
    </row>
    <row r="162" spans="1:11" s="93" customFormat="1" x14ac:dyDescent="0.25">
      <c r="A162" s="7" t="s">
        <v>43</v>
      </c>
      <c r="B162" s="211" t="s">
        <v>631</v>
      </c>
      <c r="C162" s="211" t="s">
        <v>666</v>
      </c>
      <c r="D162" s="7">
        <v>1</v>
      </c>
      <c r="E162" s="7" t="s">
        <v>33</v>
      </c>
      <c r="F162" s="7" t="s">
        <v>34</v>
      </c>
      <c r="G162" s="7">
        <v>5400</v>
      </c>
      <c r="H162" s="9" t="s">
        <v>13</v>
      </c>
      <c r="I162" s="10">
        <v>43776</v>
      </c>
      <c r="J162" s="10" t="s">
        <v>401</v>
      </c>
      <c r="K162" s="11">
        <v>2019</v>
      </c>
    </row>
    <row r="163" spans="1:11" s="93" customFormat="1" x14ac:dyDescent="0.25">
      <c r="A163" s="7" t="s">
        <v>43</v>
      </c>
      <c r="B163" s="211" t="s">
        <v>631</v>
      </c>
      <c r="C163" s="211" t="s">
        <v>667</v>
      </c>
      <c r="D163" s="7">
        <v>1</v>
      </c>
      <c r="E163" s="7" t="s">
        <v>33</v>
      </c>
      <c r="F163" s="7" t="s">
        <v>34</v>
      </c>
      <c r="G163" s="7">
        <v>5400</v>
      </c>
      <c r="H163" s="9" t="s">
        <v>13</v>
      </c>
      <c r="I163" s="10">
        <v>43811</v>
      </c>
      <c r="J163" s="10" t="s">
        <v>608</v>
      </c>
      <c r="K163" s="11">
        <v>2019</v>
      </c>
    </row>
    <row r="164" spans="1:11" s="93" customFormat="1" x14ac:dyDescent="0.25">
      <c r="A164" s="7" t="s">
        <v>43</v>
      </c>
      <c r="B164" s="211" t="s">
        <v>631</v>
      </c>
      <c r="C164" s="211" t="s">
        <v>668</v>
      </c>
      <c r="D164" s="7">
        <v>1</v>
      </c>
      <c r="E164" s="7" t="s">
        <v>33</v>
      </c>
      <c r="F164" s="7" t="s">
        <v>34</v>
      </c>
      <c r="G164" s="7">
        <v>5400</v>
      </c>
      <c r="H164" s="9" t="s">
        <v>13</v>
      </c>
      <c r="I164" s="10">
        <v>43784</v>
      </c>
      <c r="J164" s="10" t="s">
        <v>401</v>
      </c>
      <c r="K164" s="11">
        <v>2019</v>
      </c>
    </row>
    <row r="165" spans="1:11" s="93" customFormat="1" x14ac:dyDescent="0.25">
      <c r="A165" s="7" t="s">
        <v>43</v>
      </c>
      <c r="B165" s="211" t="s">
        <v>631</v>
      </c>
      <c r="C165" s="211" t="s">
        <v>669</v>
      </c>
      <c r="D165" s="7">
        <v>1</v>
      </c>
      <c r="E165" s="7" t="s">
        <v>28</v>
      </c>
      <c r="F165" s="7" t="s">
        <v>29</v>
      </c>
      <c r="G165" s="7">
        <v>2750</v>
      </c>
      <c r="H165" s="9" t="s">
        <v>13</v>
      </c>
      <c r="I165" s="10">
        <v>43804</v>
      </c>
      <c r="J165" s="10" t="s">
        <v>608</v>
      </c>
      <c r="K165" s="11">
        <v>2019</v>
      </c>
    </row>
    <row r="166" spans="1:11" s="93" customFormat="1" x14ac:dyDescent="0.25">
      <c r="A166" s="7" t="s">
        <v>43</v>
      </c>
      <c r="B166" s="211" t="s">
        <v>631</v>
      </c>
      <c r="C166" s="211" t="s">
        <v>670</v>
      </c>
      <c r="D166" s="7">
        <v>1</v>
      </c>
      <c r="E166" s="7" t="s">
        <v>28</v>
      </c>
      <c r="F166" s="7" t="s">
        <v>29</v>
      </c>
      <c r="G166" s="7">
        <v>2750</v>
      </c>
      <c r="H166" s="9" t="s">
        <v>13</v>
      </c>
      <c r="I166" s="10">
        <v>43818</v>
      </c>
      <c r="J166" s="10" t="s">
        <v>608</v>
      </c>
      <c r="K166" s="11">
        <v>2019</v>
      </c>
    </row>
    <row r="167" spans="1:11" s="93" customFormat="1" x14ac:dyDescent="0.25">
      <c r="A167" s="7" t="s">
        <v>43</v>
      </c>
      <c r="B167" s="211" t="s">
        <v>631</v>
      </c>
      <c r="C167" s="211" t="s">
        <v>671</v>
      </c>
      <c r="D167" s="7">
        <v>1</v>
      </c>
      <c r="E167" s="7" t="s">
        <v>28</v>
      </c>
      <c r="F167" s="7" t="s">
        <v>29</v>
      </c>
      <c r="G167" s="7">
        <v>2750</v>
      </c>
      <c r="H167" s="9" t="s">
        <v>13</v>
      </c>
      <c r="I167" s="10">
        <v>43797</v>
      </c>
      <c r="J167" s="10" t="s">
        <v>401</v>
      </c>
      <c r="K167" s="11">
        <v>2019</v>
      </c>
    </row>
    <row r="168" spans="1:11" s="93" customFormat="1" x14ac:dyDescent="0.25">
      <c r="A168" s="7" t="s">
        <v>43</v>
      </c>
      <c r="B168" s="211" t="s">
        <v>631</v>
      </c>
      <c r="C168" s="211" t="s">
        <v>672</v>
      </c>
      <c r="D168" s="7">
        <v>1</v>
      </c>
      <c r="E168" s="7" t="s">
        <v>23</v>
      </c>
      <c r="F168" s="7" t="s">
        <v>24</v>
      </c>
      <c r="G168" s="7">
        <v>5500</v>
      </c>
      <c r="H168" s="9" t="s">
        <v>13</v>
      </c>
      <c r="I168" s="10">
        <v>43804</v>
      </c>
      <c r="J168" s="10" t="s">
        <v>608</v>
      </c>
      <c r="K168" s="11">
        <v>2019</v>
      </c>
    </row>
    <row r="169" spans="1:11" s="93" customFormat="1" x14ac:dyDescent="0.25">
      <c r="A169" s="7" t="s">
        <v>43</v>
      </c>
      <c r="B169" s="211" t="s">
        <v>631</v>
      </c>
      <c r="C169" s="211" t="s">
        <v>673</v>
      </c>
      <c r="D169" s="7">
        <v>1</v>
      </c>
      <c r="E169" s="7" t="s">
        <v>23</v>
      </c>
      <c r="F169" s="7" t="s">
        <v>24</v>
      </c>
      <c r="G169" s="7">
        <v>5500</v>
      </c>
      <c r="H169" s="9" t="s">
        <v>13</v>
      </c>
      <c r="I169" s="10">
        <v>43755</v>
      </c>
      <c r="J169" s="10" t="s">
        <v>334</v>
      </c>
      <c r="K169" s="11">
        <v>2019</v>
      </c>
    </row>
    <row r="170" spans="1:11" s="93" customFormat="1" x14ac:dyDescent="0.25">
      <c r="A170" s="7" t="s">
        <v>43</v>
      </c>
      <c r="B170" s="211" t="s">
        <v>631</v>
      </c>
      <c r="C170" s="211" t="s">
        <v>674</v>
      </c>
      <c r="D170" s="7">
        <v>1</v>
      </c>
      <c r="E170" s="7" t="s">
        <v>23</v>
      </c>
      <c r="F170" s="7" t="s">
        <v>24</v>
      </c>
      <c r="G170" s="7">
        <v>5500</v>
      </c>
      <c r="H170" s="9" t="s">
        <v>13</v>
      </c>
      <c r="I170" s="10">
        <v>43797</v>
      </c>
      <c r="J170" s="10" t="s">
        <v>401</v>
      </c>
      <c r="K170" s="11">
        <v>2019</v>
      </c>
    </row>
    <row r="171" spans="1:11" s="93" customFormat="1" x14ac:dyDescent="0.25">
      <c r="A171" s="7" t="s">
        <v>43</v>
      </c>
      <c r="B171" s="211" t="s">
        <v>631</v>
      </c>
      <c r="C171" s="211" t="s">
        <v>675</v>
      </c>
      <c r="D171" s="7">
        <v>1</v>
      </c>
      <c r="E171" s="7" t="s">
        <v>23</v>
      </c>
      <c r="F171" s="7" t="s">
        <v>24</v>
      </c>
      <c r="G171" s="7">
        <v>5500</v>
      </c>
      <c r="H171" s="9" t="s">
        <v>13</v>
      </c>
      <c r="I171" s="10">
        <v>43811</v>
      </c>
      <c r="J171" s="10" t="s">
        <v>608</v>
      </c>
      <c r="K171" s="11">
        <v>2019</v>
      </c>
    </row>
    <row r="172" spans="1:11" s="93" customFormat="1" x14ac:dyDescent="0.25">
      <c r="A172" s="7" t="s">
        <v>43</v>
      </c>
      <c r="B172" s="211" t="s">
        <v>631</v>
      </c>
      <c r="C172" s="211" t="s">
        <v>676</v>
      </c>
      <c r="D172" s="7">
        <v>1</v>
      </c>
      <c r="E172" s="7" t="s">
        <v>31</v>
      </c>
      <c r="F172" s="7" t="s">
        <v>32</v>
      </c>
      <c r="G172" s="7">
        <v>3740</v>
      </c>
      <c r="H172" s="9" t="s">
        <v>13</v>
      </c>
      <c r="I172" s="10">
        <v>43804</v>
      </c>
      <c r="J172" s="10" t="s">
        <v>608</v>
      </c>
      <c r="K172" s="11">
        <v>2019</v>
      </c>
    </row>
    <row r="173" spans="1:11" s="93" customFormat="1" x14ac:dyDescent="0.25">
      <c r="A173" s="7" t="s">
        <v>43</v>
      </c>
      <c r="B173" s="211" t="s">
        <v>631</v>
      </c>
      <c r="C173" s="211" t="s">
        <v>677</v>
      </c>
      <c r="D173" s="7">
        <v>1</v>
      </c>
      <c r="E173" s="7" t="s">
        <v>31</v>
      </c>
      <c r="F173" s="7" t="s">
        <v>32</v>
      </c>
      <c r="G173" s="7">
        <v>3740</v>
      </c>
      <c r="H173" s="9" t="s">
        <v>13</v>
      </c>
      <c r="I173" s="10">
        <v>43818</v>
      </c>
      <c r="J173" s="10" t="s">
        <v>608</v>
      </c>
      <c r="K173" s="11">
        <v>2019</v>
      </c>
    </row>
    <row r="174" spans="1:11" s="93" customFormat="1" x14ac:dyDescent="0.25">
      <c r="A174" s="7" t="s">
        <v>43</v>
      </c>
      <c r="B174" s="211" t="s">
        <v>631</v>
      </c>
      <c r="C174" s="211" t="s">
        <v>678</v>
      </c>
      <c r="D174" s="7">
        <v>1</v>
      </c>
      <c r="E174" s="7" t="s">
        <v>33</v>
      </c>
      <c r="F174" s="7" t="s">
        <v>34</v>
      </c>
      <c r="G174" s="7">
        <v>5400</v>
      </c>
      <c r="H174" s="9" t="s">
        <v>13</v>
      </c>
      <c r="I174" s="10">
        <v>43727</v>
      </c>
      <c r="J174" s="10" t="s">
        <v>344</v>
      </c>
      <c r="K174" s="11">
        <v>2019</v>
      </c>
    </row>
    <row r="175" spans="1:11" s="93" customFormat="1" x14ac:dyDescent="0.25">
      <c r="A175" s="7" t="s">
        <v>43</v>
      </c>
      <c r="B175" s="211" t="s">
        <v>631</v>
      </c>
      <c r="C175" s="211" t="s">
        <v>679</v>
      </c>
      <c r="D175" s="7">
        <v>1</v>
      </c>
      <c r="E175" s="7" t="s">
        <v>25</v>
      </c>
      <c r="F175" s="7" t="s">
        <v>26</v>
      </c>
      <c r="G175" s="7">
        <v>2750</v>
      </c>
      <c r="H175" s="9" t="s">
        <v>13</v>
      </c>
      <c r="I175" s="10">
        <v>43818</v>
      </c>
      <c r="J175" s="10" t="s">
        <v>608</v>
      </c>
      <c r="K175" s="11">
        <v>2019</v>
      </c>
    </row>
    <row r="176" spans="1:11" s="93" customFormat="1" x14ac:dyDescent="0.25">
      <c r="A176" s="7" t="s">
        <v>43</v>
      </c>
      <c r="B176" s="211" t="s">
        <v>631</v>
      </c>
      <c r="C176" s="211" t="s">
        <v>680</v>
      </c>
      <c r="D176" s="7">
        <v>1</v>
      </c>
      <c r="E176" s="7" t="s">
        <v>23</v>
      </c>
      <c r="F176" s="7" t="s">
        <v>24</v>
      </c>
      <c r="G176" s="7">
        <v>5500</v>
      </c>
      <c r="H176" s="9" t="s">
        <v>13</v>
      </c>
      <c r="I176" s="10">
        <v>43783</v>
      </c>
      <c r="J176" s="10" t="s">
        <v>401</v>
      </c>
      <c r="K176" s="11">
        <v>2019</v>
      </c>
    </row>
    <row r="177" spans="1:11" s="93" customFormat="1" x14ac:dyDescent="0.25">
      <c r="A177" s="7" t="s">
        <v>43</v>
      </c>
      <c r="B177" s="211" t="s">
        <v>631</v>
      </c>
      <c r="C177" s="211" t="s">
        <v>681</v>
      </c>
      <c r="D177" s="7">
        <v>1</v>
      </c>
      <c r="E177" s="7" t="s">
        <v>35</v>
      </c>
      <c r="F177" s="7" t="s">
        <v>30</v>
      </c>
      <c r="G177" s="7">
        <v>5500</v>
      </c>
      <c r="H177" s="9" t="s">
        <v>13</v>
      </c>
      <c r="I177" s="10">
        <v>43776</v>
      </c>
      <c r="J177" s="10" t="s">
        <v>401</v>
      </c>
      <c r="K177" s="11">
        <v>2019</v>
      </c>
    </row>
    <row r="178" spans="1:11" s="93" customFormat="1" x14ac:dyDescent="0.25">
      <c r="A178" s="7" t="s">
        <v>43</v>
      </c>
      <c r="B178" s="211" t="s">
        <v>631</v>
      </c>
      <c r="C178" s="211" t="s">
        <v>682</v>
      </c>
      <c r="D178" s="7">
        <v>1</v>
      </c>
      <c r="E178" s="7" t="s">
        <v>23</v>
      </c>
      <c r="F178" s="7" t="s">
        <v>24</v>
      </c>
      <c r="G178" s="7">
        <v>5500</v>
      </c>
      <c r="H178" s="9" t="s">
        <v>13</v>
      </c>
      <c r="I178" s="10">
        <v>43811</v>
      </c>
      <c r="J178" s="10" t="s">
        <v>608</v>
      </c>
      <c r="K178" s="11">
        <v>2019</v>
      </c>
    </row>
    <row r="179" spans="1:11" s="93" customFormat="1" x14ac:dyDescent="0.25">
      <c r="A179" s="7" t="s">
        <v>43</v>
      </c>
      <c r="B179" s="211" t="s">
        <v>631</v>
      </c>
      <c r="C179" s="211" t="s">
        <v>724</v>
      </c>
      <c r="D179" s="7">
        <v>1</v>
      </c>
      <c r="E179" s="7" t="s">
        <v>33</v>
      </c>
      <c r="F179" s="7" t="s">
        <v>34</v>
      </c>
      <c r="G179" s="7">
        <v>5400</v>
      </c>
      <c r="H179" s="9" t="s">
        <v>13</v>
      </c>
      <c r="I179" s="10">
        <v>43769</v>
      </c>
      <c r="J179" s="10" t="s">
        <v>334</v>
      </c>
      <c r="K179" s="11">
        <v>2019</v>
      </c>
    </row>
    <row r="180" spans="1:11" s="93" customFormat="1" x14ac:dyDescent="0.25">
      <c r="A180" s="7" t="s">
        <v>43</v>
      </c>
      <c r="B180" s="211" t="s">
        <v>631</v>
      </c>
      <c r="C180" s="211" t="s">
        <v>725</v>
      </c>
      <c r="D180" s="7">
        <v>1</v>
      </c>
      <c r="E180" s="7" t="s">
        <v>31</v>
      </c>
      <c r="F180" s="7" t="s">
        <v>32</v>
      </c>
      <c r="G180" s="7">
        <v>3740</v>
      </c>
      <c r="H180" s="9" t="s">
        <v>13</v>
      </c>
      <c r="I180" s="10">
        <v>43741</v>
      </c>
      <c r="J180" s="10" t="s">
        <v>334</v>
      </c>
      <c r="K180" s="11">
        <v>2019</v>
      </c>
    </row>
    <row r="181" spans="1:11" s="93" customFormat="1" x14ac:dyDescent="0.25">
      <c r="A181" s="7" t="s">
        <v>43</v>
      </c>
      <c r="B181" s="211" t="s">
        <v>631</v>
      </c>
      <c r="C181" s="211" t="s">
        <v>726</v>
      </c>
      <c r="D181" s="7">
        <v>1</v>
      </c>
      <c r="E181" s="7" t="s">
        <v>31</v>
      </c>
      <c r="F181" s="7" t="s">
        <v>32</v>
      </c>
      <c r="G181" s="7">
        <v>3740</v>
      </c>
      <c r="H181" s="9" t="s">
        <v>13</v>
      </c>
      <c r="I181" s="10">
        <v>43727</v>
      </c>
      <c r="J181" s="10" t="s">
        <v>344</v>
      </c>
      <c r="K181" s="11">
        <v>2019</v>
      </c>
    </row>
    <row r="182" spans="1:11" s="93" customFormat="1" x14ac:dyDescent="0.25">
      <c r="A182" s="7" t="s">
        <v>43</v>
      </c>
      <c r="B182" s="211" t="s">
        <v>631</v>
      </c>
      <c r="C182" s="211" t="s">
        <v>727</v>
      </c>
      <c r="D182" s="7">
        <v>1</v>
      </c>
      <c r="E182" s="7" t="s">
        <v>31</v>
      </c>
      <c r="F182" s="7" t="s">
        <v>32</v>
      </c>
      <c r="G182" s="7">
        <v>3740</v>
      </c>
      <c r="H182" s="9" t="s">
        <v>13</v>
      </c>
      <c r="I182" s="10">
        <v>43790</v>
      </c>
      <c r="J182" s="10" t="s">
        <v>401</v>
      </c>
      <c r="K182" s="11">
        <v>2019</v>
      </c>
    </row>
    <row r="183" spans="1:11" s="93" customFormat="1" x14ac:dyDescent="0.25">
      <c r="A183" s="7" t="s">
        <v>43</v>
      </c>
      <c r="B183" s="211" t="s">
        <v>631</v>
      </c>
      <c r="C183" s="211" t="s">
        <v>728</v>
      </c>
      <c r="D183" s="7">
        <v>1</v>
      </c>
      <c r="E183" s="7" t="s">
        <v>33</v>
      </c>
      <c r="F183" s="7" t="s">
        <v>34</v>
      </c>
      <c r="G183" s="7">
        <v>5400</v>
      </c>
      <c r="H183" s="9" t="s">
        <v>13</v>
      </c>
      <c r="I183" s="10">
        <v>43741</v>
      </c>
      <c r="J183" s="10" t="s">
        <v>334</v>
      </c>
      <c r="K183" s="11">
        <v>2019</v>
      </c>
    </row>
  </sheetData>
  <autoFilter ref="A3:K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2:U23"/>
  <sheetViews>
    <sheetView workbookViewId="0">
      <selection activeCell="B13" sqref="B13"/>
    </sheetView>
  </sheetViews>
  <sheetFormatPr baseColWidth="10" defaultRowHeight="15" x14ac:dyDescent="0.25"/>
  <cols>
    <col min="1" max="1" width="25.28515625" style="170" customWidth="1"/>
    <col min="2" max="2" width="11.85546875" style="170" bestFit="1" customWidth="1"/>
    <col min="3" max="3" width="12.85546875" style="170" bestFit="1" customWidth="1"/>
    <col min="4" max="4" width="11.85546875" style="170" bestFit="1" customWidth="1"/>
    <col min="5" max="5" width="9.5703125" style="170" customWidth="1"/>
    <col min="6" max="9" width="11.42578125" style="170"/>
    <col min="10" max="10" width="31.7109375" style="212" bestFit="1" customWidth="1"/>
    <col min="11" max="14" width="31.7109375" style="170" bestFit="1" customWidth="1"/>
    <col min="15" max="15" width="33.85546875" style="170" bestFit="1" customWidth="1"/>
    <col min="16" max="16" width="25.85546875" style="170" bestFit="1" customWidth="1"/>
    <col min="17" max="17" width="26.140625" style="170" bestFit="1" customWidth="1"/>
    <col min="18" max="18" width="54" style="170" bestFit="1" customWidth="1"/>
    <col min="19" max="19" width="44.42578125" style="170" bestFit="1" customWidth="1"/>
    <col min="20" max="20" width="44.5703125" style="170" bestFit="1" customWidth="1"/>
    <col min="21" max="16384" width="11.42578125" style="170"/>
  </cols>
  <sheetData>
    <row r="2" spans="1:20" x14ac:dyDescent="0.25">
      <c r="A2" s="149">
        <v>43573</v>
      </c>
    </row>
    <row r="3" spans="1:20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702</v>
      </c>
      <c r="K3" s="61" t="s">
        <v>605</v>
      </c>
      <c r="L3" s="61" t="s">
        <v>502</v>
      </c>
      <c r="M3" s="61" t="s">
        <v>485</v>
      </c>
      <c r="N3" s="61" t="s">
        <v>432</v>
      </c>
      <c r="O3" s="61" t="s">
        <v>354</v>
      </c>
      <c r="P3" s="61" t="s">
        <v>296</v>
      </c>
      <c r="Q3" s="61" t="s">
        <v>290</v>
      </c>
      <c r="R3" s="61" t="s">
        <v>239</v>
      </c>
      <c r="S3" s="61" t="s">
        <v>227</v>
      </c>
      <c r="T3" s="61" t="s">
        <v>116</v>
      </c>
    </row>
    <row r="4" spans="1:20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</row>
    <row r="5" spans="1:20" ht="51.75" customHeight="1" x14ac:dyDescent="0.25">
      <c r="A5" s="17" t="s">
        <v>45</v>
      </c>
      <c r="B5" s="167">
        <v>78800</v>
      </c>
      <c r="C5" s="167">
        <v>77000</v>
      </c>
      <c r="D5" s="167">
        <v>22000</v>
      </c>
      <c r="E5" s="105"/>
      <c r="F5" s="106">
        <f>D5+C5+B5</f>
        <v>177800</v>
      </c>
      <c r="G5" s="103">
        <v>234000</v>
      </c>
      <c r="H5" s="36">
        <f t="shared" ref="H5:H11" si="0">F5-G5</f>
        <v>-56200</v>
      </c>
      <c r="J5" s="97"/>
      <c r="K5" s="97"/>
      <c r="L5" s="97" t="s">
        <v>504</v>
      </c>
      <c r="M5" s="97" t="s">
        <v>488</v>
      </c>
      <c r="N5" s="97" t="s">
        <v>434</v>
      </c>
      <c r="O5" s="97" t="s">
        <v>297</v>
      </c>
      <c r="P5" s="97" t="s">
        <v>297</v>
      </c>
      <c r="Q5" s="97" t="s">
        <v>292</v>
      </c>
      <c r="R5" s="80" t="s">
        <v>123</v>
      </c>
      <c r="S5" s="80" t="s">
        <v>123</v>
      </c>
      <c r="T5" s="80" t="s">
        <v>123</v>
      </c>
    </row>
    <row r="6" spans="1:20" x14ac:dyDescent="0.25">
      <c r="A6" s="17" t="s">
        <v>33</v>
      </c>
      <c r="B6" s="167">
        <v>31884</v>
      </c>
      <c r="C6" s="167">
        <v>75600</v>
      </c>
      <c r="D6" s="167">
        <v>43200</v>
      </c>
      <c r="E6" s="107"/>
      <c r="F6" s="106">
        <f t="shared" ref="F6:F13" si="1">D6+C6+B6</f>
        <v>150684</v>
      </c>
      <c r="G6" s="103">
        <v>135200</v>
      </c>
      <c r="H6" s="36">
        <f t="shared" si="0"/>
        <v>15484</v>
      </c>
      <c r="J6" s="99"/>
      <c r="K6" s="99"/>
      <c r="L6" s="99"/>
      <c r="M6" s="99"/>
      <c r="N6" s="99"/>
      <c r="O6" s="99"/>
      <c r="P6" s="99"/>
      <c r="Q6" s="99"/>
      <c r="R6" s="85" t="s">
        <v>245</v>
      </c>
      <c r="S6" s="85" t="s">
        <v>228</v>
      </c>
      <c r="T6" s="78"/>
    </row>
    <row r="7" spans="1:20" x14ac:dyDescent="0.25">
      <c r="A7" s="17" t="s">
        <v>19</v>
      </c>
      <c r="B7" s="167">
        <v>2922</v>
      </c>
      <c r="C7" s="167">
        <v>8250</v>
      </c>
      <c r="D7" s="167">
        <v>0</v>
      </c>
      <c r="E7" s="107"/>
      <c r="F7" s="106">
        <f t="shared" si="1"/>
        <v>11172</v>
      </c>
      <c r="G7" s="103">
        <v>13860</v>
      </c>
      <c r="H7" s="36">
        <f t="shared" si="0"/>
        <v>-2688</v>
      </c>
      <c r="J7" s="85"/>
      <c r="K7" s="85"/>
      <c r="L7" s="85"/>
      <c r="M7" s="85"/>
      <c r="N7" s="85"/>
      <c r="O7" s="85"/>
      <c r="P7" s="85"/>
      <c r="Q7" s="85"/>
      <c r="R7" s="85" t="s">
        <v>246</v>
      </c>
      <c r="S7" s="85" t="s">
        <v>229</v>
      </c>
      <c r="T7" s="80" t="s">
        <v>125</v>
      </c>
    </row>
    <row r="8" spans="1:20" x14ac:dyDescent="0.25">
      <c r="A8" s="17" t="s">
        <v>359</v>
      </c>
      <c r="B8" s="168">
        <v>0</v>
      </c>
      <c r="C8" s="167">
        <v>2750</v>
      </c>
      <c r="D8" s="167">
        <v>2750</v>
      </c>
      <c r="E8" s="107"/>
      <c r="F8" s="106">
        <f t="shared" si="1"/>
        <v>5500</v>
      </c>
      <c r="G8" s="103">
        <v>0</v>
      </c>
      <c r="H8" s="36">
        <f t="shared" si="0"/>
        <v>5500</v>
      </c>
      <c r="J8" s="99"/>
      <c r="K8" s="99"/>
      <c r="L8" s="99"/>
      <c r="M8" s="99"/>
      <c r="N8" s="99"/>
      <c r="O8" s="99" t="s">
        <v>360</v>
      </c>
      <c r="P8" s="85"/>
      <c r="Q8" s="85"/>
      <c r="R8" s="85"/>
      <c r="S8" s="85"/>
      <c r="T8" s="80"/>
    </row>
    <row r="9" spans="1:20" x14ac:dyDescent="0.25">
      <c r="A9" s="17" t="s">
        <v>44</v>
      </c>
      <c r="B9" s="168">
        <v>7794</v>
      </c>
      <c r="C9" s="167">
        <v>16500</v>
      </c>
      <c r="D9" s="167">
        <v>0</v>
      </c>
      <c r="E9" s="107"/>
      <c r="F9" s="106">
        <f t="shared" si="1"/>
        <v>24294</v>
      </c>
      <c r="G9" s="103">
        <v>18000</v>
      </c>
      <c r="H9" s="36">
        <f t="shared" si="0"/>
        <v>6294</v>
      </c>
      <c r="J9" s="80"/>
      <c r="K9" s="80"/>
      <c r="L9" s="80"/>
      <c r="M9" s="80" t="s">
        <v>487</v>
      </c>
      <c r="N9" s="80"/>
      <c r="O9" s="78"/>
      <c r="P9" s="78"/>
      <c r="Q9" s="78"/>
      <c r="R9" s="78"/>
      <c r="S9" s="78"/>
      <c r="T9" s="78"/>
    </row>
    <row r="10" spans="1:20" x14ac:dyDescent="0.25">
      <c r="A10" s="17" t="s">
        <v>28</v>
      </c>
      <c r="B10" s="168">
        <v>21014</v>
      </c>
      <c r="C10" s="167">
        <v>38500</v>
      </c>
      <c r="D10" s="167">
        <v>13750</v>
      </c>
      <c r="E10" s="107"/>
      <c r="F10" s="106">
        <f t="shared" si="1"/>
        <v>73264</v>
      </c>
      <c r="G10" s="103">
        <v>74600</v>
      </c>
      <c r="H10" s="36">
        <f t="shared" si="0"/>
        <v>-1336</v>
      </c>
      <c r="J10" s="80"/>
      <c r="K10" s="80"/>
      <c r="L10" s="80"/>
      <c r="M10" s="80" t="s">
        <v>489</v>
      </c>
      <c r="N10" s="80"/>
      <c r="O10" s="80"/>
      <c r="P10" s="80"/>
      <c r="Q10" s="80"/>
      <c r="R10" s="80" t="s">
        <v>243</v>
      </c>
      <c r="S10" s="80" t="s">
        <v>230</v>
      </c>
      <c r="T10" s="80" t="s">
        <v>126</v>
      </c>
    </row>
    <row r="11" spans="1:20" x14ac:dyDescent="0.25">
      <c r="A11" s="17" t="s">
        <v>35</v>
      </c>
      <c r="B11" s="168">
        <v>12484</v>
      </c>
      <c r="C11" s="167">
        <v>17633</v>
      </c>
      <c r="D11" s="167">
        <v>5500</v>
      </c>
      <c r="E11" s="107"/>
      <c r="F11" s="106">
        <f t="shared" si="1"/>
        <v>35617</v>
      </c>
      <c r="G11" s="103">
        <v>39600</v>
      </c>
      <c r="H11" s="36">
        <f t="shared" si="0"/>
        <v>-3983</v>
      </c>
      <c r="J11" s="80" t="s">
        <v>703</v>
      </c>
      <c r="K11" s="80"/>
      <c r="L11" s="80"/>
      <c r="M11" s="80" t="s">
        <v>492</v>
      </c>
      <c r="N11" s="80"/>
      <c r="O11" s="80"/>
      <c r="P11" s="80"/>
      <c r="Q11" s="80"/>
      <c r="R11" s="80"/>
      <c r="S11" s="78"/>
      <c r="T11" s="78"/>
    </row>
    <row r="12" spans="1:20" ht="34.5" x14ac:dyDescent="0.25">
      <c r="A12" s="17" t="s">
        <v>25</v>
      </c>
      <c r="B12" s="168">
        <v>105124</v>
      </c>
      <c r="C12" s="167">
        <v>33000</v>
      </c>
      <c r="D12" s="167">
        <v>2750</v>
      </c>
      <c r="E12" s="107"/>
      <c r="F12" s="106">
        <f t="shared" si="1"/>
        <v>140874</v>
      </c>
      <c r="G12" s="103">
        <v>354500</v>
      </c>
      <c r="H12" s="36">
        <f>F12-G12+F13</f>
        <v>-170924</v>
      </c>
      <c r="J12" s="80" t="s">
        <v>704</v>
      </c>
      <c r="K12" s="97"/>
      <c r="L12" s="97" t="s">
        <v>505</v>
      </c>
      <c r="M12" s="97" t="s">
        <v>490</v>
      </c>
      <c r="N12" s="97"/>
      <c r="O12" s="97"/>
      <c r="P12" s="97"/>
      <c r="Q12" s="97"/>
      <c r="R12" s="97" t="s">
        <v>244</v>
      </c>
      <c r="S12" s="80" t="s">
        <v>232</v>
      </c>
      <c r="T12" s="81" t="s">
        <v>127</v>
      </c>
    </row>
    <row r="13" spans="1:20" x14ac:dyDescent="0.25">
      <c r="A13" s="17" t="s">
        <v>74</v>
      </c>
      <c r="B13" s="167">
        <f>12*510</f>
        <v>6120</v>
      </c>
      <c r="C13" s="167">
        <v>36582</v>
      </c>
      <c r="D13" s="167"/>
      <c r="E13" s="107"/>
      <c r="F13" s="106">
        <f t="shared" si="1"/>
        <v>42702</v>
      </c>
      <c r="G13" s="103"/>
      <c r="H13" s="36"/>
      <c r="J13" s="99"/>
      <c r="K13" s="99"/>
      <c r="L13" s="99" t="s">
        <v>508</v>
      </c>
      <c r="M13" s="85"/>
      <c r="N13" s="85" t="s">
        <v>435</v>
      </c>
      <c r="O13" s="80"/>
      <c r="P13" s="80"/>
      <c r="Q13" s="80"/>
      <c r="R13" s="80"/>
      <c r="S13" s="80" t="s">
        <v>231</v>
      </c>
      <c r="T13" s="80"/>
    </row>
    <row r="14" spans="1:20" ht="23.25" x14ac:dyDescent="0.25">
      <c r="A14" s="17" t="s">
        <v>31</v>
      </c>
      <c r="B14" s="167">
        <v>29278</v>
      </c>
      <c r="C14" s="167">
        <v>93120</v>
      </c>
      <c r="D14" s="167">
        <v>29920</v>
      </c>
      <c r="E14" s="107">
        <v>-7480</v>
      </c>
      <c r="F14" s="106">
        <f>D14+C14+E14+B14</f>
        <v>144838</v>
      </c>
      <c r="G14" s="103">
        <v>13000</v>
      </c>
      <c r="H14" s="36">
        <f>F14-G14</f>
        <v>131838</v>
      </c>
      <c r="J14" s="80" t="s">
        <v>703</v>
      </c>
      <c r="K14" s="97"/>
      <c r="L14" s="97" t="s">
        <v>506</v>
      </c>
      <c r="M14" s="97"/>
      <c r="N14" s="97" t="s">
        <v>434</v>
      </c>
      <c r="O14" s="80" t="s">
        <v>298</v>
      </c>
      <c r="P14" s="80" t="s">
        <v>298</v>
      </c>
      <c r="Q14" s="80" t="s">
        <v>122</v>
      </c>
      <c r="R14" s="80" t="s">
        <v>122</v>
      </c>
      <c r="S14" s="80" t="s">
        <v>122</v>
      </c>
      <c r="T14" s="80" t="s">
        <v>122</v>
      </c>
    </row>
    <row r="15" spans="1:20" ht="23.25" x14ac:dyDescent="0.25">
      <c r="A15" s="17" t="s">
        <v>355</v>
      </c>
      <c r="B15" s="167">
        <v>55902</v>
      </c>
      <c r="C15" s="167">
        <f>143308+22000</f>
        <v>165308</v>
      </c>
      <c r="D15" s="167">
        <v>49500</v>
      </c>
      <c r="E15" s="107"/>
      <c r="F15" s="106">
        <f>D15+C15+B15</f>
        <v>270710</v>
      </c>
      <c r="G15" s="103">
        <v>156200</v>
      </c>
      <c r="H15" s="36">
        <f>F15-G15</f>
        <v>114510</v>
      </c>
      <c r="J15" s="97"/>
      <c r="K15" s="97"/>
      <c r="L15" s="97" t="s">
        <v>507</v>
      </c>
      <c r="M15" s="97" t="s">
        <v>491</v>
      </c>
      <c r="N15" s="80"/>
      <c r="O15" s="80"/>
      <c r="P15" s="80"/>
      <c r="Q15" s="80"/>
      <c r="R15" s="80" t="s">
        <v>240</v>
      </c>
      <c r="S15" s="80" t="s">
        <v>232</v>
      </c>
      <c r="T15" s="80" t="s">
        <v>125</v>
      </c>
    </row>
    <row r="16" spans="1:20" ht="15.75" thickBot="1" x14ac:dyDescent="0.3">
      <c r="A16" s="17" t="s">
        <v>21</v>
      </c>
      <c r="B16" s="167">
        <v>0</v>
      </c>
      <c r="C16" s="167">
        <v>1250</v>
      </c>
      <c r="D16" s="167">
        <v>0</v>
      </c>
      <c r="E16" s="107"/>
      <c r="F16" s="106">
        <f>D16+C16+B16</f>
        <v>1250</v>
      </c>
      <c r="G16" s="103">
        <v>1500</v>
      </c>
      <c r="H16" s="36">
        <f>F16-G16</f>
        <v>-250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</row>
    <row r="17" spans="1:21" ht="71.25" customHeight="1" thickBot="1" x14ac:dyDescent="0.3">
      <c r="A17" s="17" t="s">
        <v>38</v>
      </c>
      <c r="B17" s="18">
        <f>SUM(B5:B16)</f>
        <v>351322</v>
      </c>
      <c r="C17" s="18">
        <f>SUM(C5:C16)</f>
        <v>565493</v>
      </c>
      <c r="D17" s="12">
        <f>SUM(D5:D16)</f>
        <v>169370</v>
      </c>
      <c r="E17" s="14"/>
      <c r="F17" s="24">
        <f>SUM(F5:F16)</f>
        <v>1078705</v>
      </c>
      <c r="G17" s="22">
        <f>SUM(G5:G16)</f>
        <v>1040460</v>
      </c>
      <c r="H17" s="84">
        <f>F17-G17</f>
        <v>38245</v>
      </c>
      <c r="I17" s="14"/>
      <c r="J17" s="82" t="s">
        <v>705</v>
      </c>
      <c r="K17" s="82" t="s">
        <v>606</v>
      </c>
      <c r="L17" s="82" t="s">
        <v>509</v>
      </c>
      <c r="M17" s="82" t="s">
        <v>493</v>
      </c>
      <c r="N17" s="82" t="s">
        <v>433</v>
      </c>
      <c r="O17" s="82" t="s">
        <v>357</v>
      </c>
      <c r="P17" s="82"/>
      <c r="Q17" s="82" t="s">
        <v>291</v>
      </c>
      <c r="R17" s="82" t="s">
        <v>241</v>
      </c>
      <c r="S17" s="82" t="s">
        <v>233</v>
      </c>
      <c r="T17" s="82" t="s">
        <v>128</v>
      </c>
    </row>
    <row r="18" spans="1:21" x14ac:dyDescent="0.25">
      <c r="B18" s="98"/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spans="1:21" x14ac:dyDescent="0.25">
      <c r="E19" s="66"/>
      <c r="F19" s="86" t="s">
        <v>431</v>
      </c>
      <c r="G19" s="36">
        <f>-2200-19600-2200</f>
        <v>-24000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57"/>
    </row>
    <row r="20" spans="1:21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57"/>
    </row>
    <row r="21" spans="1:21" ht="15.75" thickBot="1" x14ac:dyDescent="0.3">
      <c r="F21" s="68"/>
      <c r="G21" s="87">
        <f>G17+G19+G20</f>
        <v>1016460</v>
      </c>
      <c r="H21" s="84">
        <f>F17-G21</f>
        <v>62245</v>
      </c>
    </row>
    <row r="23" spans="1:21" x14ac:dyDescent="0.25">
      <c r="A23" s="15" t="s">
        <v>80</v>
      </c>
    </row>
  </sheetData>
  <pageMargins left="0.7" right="0.7" top="0.75" bottom="0.75" header="0.3" footer="0.3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Y41"/>
  <sheetViews>
    <sheetView workbookViewId="0">
      <selection activeCell="B21" sqref="B21"/>
    </sheetView>
  </sheetViews>
  <sheetFormatPr baseColWidth="10" defaultRowHeight="15" x14ac:dyDescent="0.25"/>
  <cols>
    <col min="1" max="1" width="6.85546875" style="170" customWidth="1"/>
    <col min="2" max="2" width="20.85546875" style="170" customWidth="1"/>
    <col min="3" max="3" width="17" style="170" bestFit="1" customWidth="1"/>
    <col min="4" max="4" width="10.85546875" style="167" bestFit="1" customWidth="1"/>
    <col min="5" max="7" width="11.85546875" style="167" bestFit="1" customWidth="1"/>
    <col min="8" max="8" width="12.85546875" style="167" bestFit="1" customWidth="1"/>
    <col min="9" max="9" width="11.85546875" style="167" bestFit="1" customWidth="1"/>
    <col min="10" max="11" width="12.85546875" style="167" bestFit="1" customWidth="1"/>
    <col min="12" max="13" width="11.85546875" style="167" bestFit="1" customWidth="1"/>
    <col min="14" max="14" width="10.7109375" style="167" customWidth="1"/>
    <col min="15" max="20" width="11.85546875" style="167" bestFit="1" customWidth="1"/>
    <col min="21" max="21" width="12.140625" style="167" bestFit="1" customWidth="1"/>
    <col min="22" max="22" width="11.5703125" style="167" bestFit="1" customWidth="1"/>
    <col min="23" max="23" width="11.85546875" style="167" bestFit="1" customWidth="1"/>
    <col min="24" max="25" width="11.5703125" style="167" bestFit="1" customWidth="1"/>
    <col min="26" max="16384" width="11.42578125" style="170"/>
  </cols>
  <sheetData>
    <row r="1" spans="1:25" x14ac:dyDescent="0.25">
      <c r="B1" s="2" t="s">
        <v>40</v>
      </c>
      <c r="C1" s="111"/>
      <c r="D1" s="213"/>
      <c r="E1" s="213"/>
      <c r="F1" s="213"/>
    </row>
    <row r="2" spans="1:25" x14ac:dyDescent="0.25">
      <c r="B2" s="1" t="s">
        <v>37</v>
      </c>
      <c r="C2" s="101">
        <v>43573</v>
      </c>
      <c r="D2" s="213"/>
      <c r="E2" s="213"/>
      <c r="F2" s="213"/>
    </row>
    <row r="3" spans="1:25" s="93" customFormat="1" x14ac:dyDescent="0.25">
      <c r="A3" s="180"/>
      <c r="B3" s="181"/>
      <c r="C3" s="182"/>
      <c r="D3" s="214"/>
      <c r="E3" s="214"/>
      <c r="F3" s="21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1:25" s="218" customFormat="1" ht="15.75" thickBot="1" x14ac:dyDescent="0.3">
      <c r="D4" s="220" t="s">
        <v>694</v>
      </c>
      <c r="E4" s="220" t="s">
        <v>695</v>
      </c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</row>
    <row r="5" spans="1:25" s="218" customFormat="1" x14ac:dyDescent="0.25">
      <c r="B5" s="132"/>
      <c r="C5" s="122"/>
      <c r="D5" s="217">
        <v>2019</v>
      </c>
      <c r="E5" s="215"/>
      <c r="F5" s="215"/>
      <c r="G5" s="215"/>
      <c r="H5" s="215"/>
      <c r="I5" s="215"/>
      <c r="J5" s="215"/>
      <c r="K5" s="215"/>
      <c r="L5" s="215"/>
      <c r="M5" s="216"/>
      <c r="N5" s="217">
        <v>2020</v>
      </c>
      <c r="O5" s="215"/>
      <c r="P5" s="215"/>
      <c r="Q5" s="215"/>
      <c r="R5" s="215"/>
      <c r="S5" s="215"/>
      <c r="T5" s="215"/>
      <c r="U5" s="215"/>
      <c r="V5" s="215"/>
      <c r="W5" s="215"/>
      <c r="X5" s="216"/>
      <c r="Y5" s="222">
        <v>2021</v>
      </c>
    </row>
    <row r="6" spans="1:25" s="218" customFormat="1" x14ac:dyDescent="0.25">
      <c r="B6" s="7" t="s">
        <v>597</v>
      </c>
      <c r="C6" s="174" t="s">
        <v>39</v>
      </c>
      <c r="D6" s="137">
        <v>3</v>
      </c>
      <c r="E6" s="138">
        <v>4</v>
      </c>
      <c r="F6" s="138">
        <v>5</v>
      </c>
      <c r="G6" s="138">
        <v>6</v>
      </c>
      <c r="H6" s="138">
        <v>7</v>
      </c>
      <c r="I6" s="138">
        <v>8</v>
      </c>
      <c r="J6" s="138">
        <v>9</v>
      </c>
      <c r="K6" s="138">
        <v>10</v>
      </c>
      <c r="L6" s="138">
        <v>11</v>
      </c>
      <c r="M6" s="139">
        <v>12</v>
      </c>
      <c r="N6" s="137">
        <v>1</v>
      </c>
      <c r="O6" s="138">
        <v>2</v>
      </c>
      <c r="P6" s="138">
        <v>3</v>
      </c>
      <c r="Q6" s="138">
        <v>4</v>
      </c>
      <c r="R6" s="138">
        <v>5</v>
      </c>
      <c r="S6" s="138">
        <v>6</v>
      </c>
      <c r="T6" s="138">
        <v>7</v>
      </c>
      <c r="U6" s="138">
        <v>8</v>
      </c>
      <c r="V6" s="138">
        <v>9</v>
      </c>
      <c r="W6" s="138">
        <v>10</v>
      </c>
      <c r="X6" s="139">
        <v>11</v>
      </c>
      <c r="Y6" s="223">
        <v>1</v>
      </c>
    </row>
    <row r="7" spans="1:25" s="218" customFormat="1" x14ac:dyDescent="0.25">
      <c r="B7" s="228" t="s">
        <v>237</v>
      </c>
      <c r="C7" s="134" t="s">
        <v>45</v>
      </c>
      <c r="D7" s="137"/>
      <c r="E7" s="138"/>
      <c r="F7" s="138"/>
      <c r="G7" s="138"/>
      <c r="H7" s="138"/>
      <c r="I7" s="138"/>
      <c r="J7" s="138"/>
      <c r="K7" s="138"/>
      <c r="L7" s="138"/>
      <c r="M7" s="139"/>
      <c r="N7" s="137"/>
      <c r="O7" s="138"/>
      <c r="P7" s="138"/>
      <c r="Q7" s="138"/>
      <c r="R7" s="138"/>
      <c r="S7" s="138"/>
      <c r="T7" s="138"/>
      <c r="U7" s="138"/>
      <c r="V7" s="138"/>
      <c r="W7" s="138"/>
      <c r="X7" s="139"/>
      <c r="Y7" s="223"/>
    </row>
    <row r="8" spans="1:25" s="218" customFormat="1" x14ac:dyDescent="0.25">
      <c r="B8" s="157"/>
      <c r="C8" s="134" t="s">
        <v>293</v>
      </c>
      <c r="D8" s="137"/>
      <c r="E8" s="138"/>
      <c r="F8" s="138">
        <v>16500</v>
      </c>
      <c r="G8" s="138">
        <v>16500</v>
      </c>
      <c r="H8" s="138">
        <v>27500</v>
      </c>
      <c r="I8" s="138"/>
      <c r="J8" s="138">
        <v>5500</v>
      </c>
      <c r="K8" s="138">
        <v>16500</v>
      </c>
      <c r="L8" s="138">
        <v>5500</v>
      </c>
      <c r="M8" s="139">
        <v>11000</v>
      </c>
      <c r="N8" s="137">
        <v>5500</v>
      </c>
      <c r="O8" s="138">
        <v>5500</v>
      </c>
      <c r="P8" s="138">
        <v>11000</v>
      </c>
      <c r="Q8" s="138">
        <v>5500</v>
      </c>
      <c r="R8" s="138">
        <v>11000</v>
      </c>
      <c r="S8" s="138">
        <v>5500</v>
      </c>
      <c r="T8" s="138"/>
      <c r="U8" s="138"/>
      <c r="V8" s="138"/>
      <c r="W8" s="138"/>
      <c r="X8" s="139"/>
      <c r="Y8" s="223"/>
    </row>
    <row r="9" spans="1:25" s="218" customFormat="1" x14ac:dyDescent="0.25">
      <c r="B9" s="157"/>
      <c r="C9" s="134" t="s">
        <v>33</v>
      </c>
      <c r="D9" s="137"/>
      <c r="E9" s="138">
        <v>10800</v>
      </c>
      <c r="F9" s="138">
        <v>5400</v>
      </c>
      <c r="G9" s="138">
        <v>21600</v>
      </c>
      <c r="H9" s="138">
        <v>10800</v>
      </c>
      <c r="I9" s="138"/>
      <c r="J9" s="138">
        <v>21600</v>
      </c>
      <c r="K9" s="138">
        <v>16200</v>
      </c>
      <c r="L9" s="138">
        <v>21600</v>
      </c>
      <c r="M9" s="139">
        <v>10800</v>
      </c>
      <c r="N9" s="137">
        <v>16200</v>
      </c>
      <c r="O9" s="138">
        <v>16200</v>
      </c>
      <c r="P9" s="138">
        <v>10800</v>
      </c>
      <c r="Q9" s="138">
        <v>16200</v>
      </c>
      <c r="R9" s="138"/>
      <c r="S9" s="138">
        <v>5400</v>
      </c>
      <c r="T9" s="138">
        <v>5400</v>
      </c>
      <c r="U9" s="138"/>
      <c r="V9" s="138"/>
      <c r="W9" s="138"/>
      <c r="X9" s="139"/>
      <c r="Y9" s="223"/>
    </row>
    <row r="10" spans="1:25" s="218" customFormat="1" x14ac:dyDescent="0.25">
      <c r="B10" s="157"/>
      <c r="C10" s="134" t="s">
        <v>139</v>
      </c>
      <c r="D10" s="137"/>
      <c r="E10" s="138">
        <v>5500</v>
      </c>
      <c r="F10" s="138">
        <v>5500</v>
      </c>
      <c r="G10" s="138"/>
      <c r="H10" s="138">
        <v>5500</v>
      </c>
      <c r="I10" s="138"/>
      <c r="J10" s="138">
        <v>5500</v>
      </c>
      <c r="K10" s="138"/>
      <c r="L10" s="138"/>
      <c r="M10" s="139"/>
      <c r="N10" s="137">
        <v>5500</v>
      </c>
      <c r="O10" s="138">
        <v>5500</v>
      </c>
      <c r="P10" s="138">
        <v>5500</v>
      </c>
      <c r="Q10" s="138">
        <v>5500</v>
      </c>
      <c r="R10" s="138"/>
      <c r="S10" s="138"/>
      <c r="T10" s="138"/>
      <c r="U10" s="138"/>
      <c r="V10" s="138"/>
      <c r="W10" s="138"/>
      <c r="X10" s="139"/>
      <c r="Y10" s="223"/>
    </row>
    <row r="11" spans="1:25" s="218" customFormat="1" x14ac:dyDescent="0.25">
      <c r="B11" s="157"/>
      <c r="C11" s="134" t="s">
        <v>19</v>
      </c>
      <c r="D11" s="137"/>
      <c r="E11" s="138"/>
      <c r="F11" s="138">
        <v>2750</v>
      </c>
      <c r="G11" s="138"/>
      <c r="H11" s="138">
        <v>2750</v>
      </c>
      <c r="I11" s="138"/>
      <c r="J11" s="138"/>
      <c r="K11" s="138"/>
      <c r="L11" s="138">
        <v>2750</v>
      </c>
      <c r="M11" s="139"/>
      <c r="N11" s="137">
        <v>2750</v>
      </c>
      <c r="O11" s="138"/>
      <c r="P11" s="138"/>
      <c r="Q11" s="138">
        <v>2750</v>
      </c>
      <c r="R11" s="138"/>
      <c r="S11" s="138">
        <v>2750</v>
      </c>
      <c r="T11" s="138"/>
      <c r="U11" s="138"/>
      <c r="V11" s="138"/>
      <c r="W11" s="138"/>
      <c r="X11" s="139"/>
      <c r="Y11" s="223"/>
    </row>
    <row r="12" spans="1:25" s="218" customFormat="1" x14ac:dyDescent="0.25">
      <c r="B12" s="157"/>
      <c r="C12" s="134" t="s">
        <v>359</v>
      </c>
      <c r="D12" s="137"/>
      <c r="E12" s="138"/>
      <c r="F12" s="138"/>
      <c r="G12" s="138"/>
      <c r="H12" s="138">
        <v>2750</v>
      </c>
      <c r="I12" s="138"/>
      <c r="J12" s="138"/>
      <c r="K12" s="138">
        <v>2750</v>
      </c>
      <c r="L12" s="138"/>
      <c r="M12" s="139"/>
      <c r="N12" s="137"/>
      <c r="O12" s="138"/>
      <c r="P12" s="138">
        <v>2750</v>
      </c>
      <c r="Q12" s="138"/>
      <c r="R12" s="138"/>
      <c r="S12" s="138"/>
      <c r="T12" s="138">
        <v>2750</v>
      </c>
      <c r="U12" s="138"/>
      <c r="V12" s="138"/>
      <c r="W12" s="138"/>
      <c r="X12" s="139"/>
      <c r="Y12" s="223"/>
    </row>
    <row r="13" spans="1:25" s="218" customFormat="1" x14ac:dyDescent="0.25">
      <c r="B13" s="157"/>
      <c r="C13" s="134" t="s">
        <v>44</v>
      </c>
      <c r="D13" s="137"/>
      <c r="E13" s="138"/>
      <c r="F13" s="138"/>
      <c r="G13" s="138"/>
      <c r="H13" s="138">
        <v>2750</v>
      </c>
      <c r="I13" s="138"/>
      <c r="J13" s="138">
        <v>2750</v>
      </c>
      <c r="K13" s="138">
        <v>8250</v>
      </c>
      <c r="L13" s="138">
        <v>2750</v>
      </c>
      <c r="M13" s="139"/>
      <c r="N13" s="137">
        <v>2750</v>
      </c>
      <c r="O13" s="138">
        <v>2750</v>
      </c>
      <c r="P13" s="138">
        <v>5500</v>
      </c>
      <c r="Q13" s="138">
        <v>5500</v>
      </c>
      <c r="R13" s="138">
        <v>2750</v>
      </c>
      <c r="S13" s="138">
        <v>2750</v>
      </c>
      <c r="T13" s="138"/>
      <c r="U13" s="138"/>
      <c r="V13" s="138"/>
      <c r="W13" s="138"/>
      <c r="X13" s="139"/>
      <c r="Y13" s="223"/>
    </row>
    <row r="14" spans="1:25" s="218" customFormat="1" x14ac:dyDescent="0.25">
      <c r="B14" s="157"/>
      <c r="C14" s="134" t="s">
        <v>28</v>
      </c>
      <c r="D14" s="137"/>
      <c r="E14" s="138"/>
      <c r="F14" s="138">
        <v>5500</v>
      </c>
      <c r="G14" s="138">
        <v>8250</v>
      </c>
      <c r="H14" s="138">
        <v>8250</v>
      </c>
      <c r="I14" s="138"/>
      <c r="J14" s="138">
        <v>11000</v>
      </c>
      <c r="K14" s="138">
        <v>8250</v>
      </c>
      <c r="L14" s="138">
        <v>5500</v>
      </c>
      <c r="M14" s="139">
        <v>5500</v>
      </c>
      <c r="N14" s="137">
        <v>5500</v>
      </c>
      <c r="O14" s="138">
        <v>2750</v>
      </c>
      <c r="P14" s="138">
        <v>8250</v>
      </c>
      <c r="Q14" s="138">
        <v>8250</v>
      </c>
      <c r="R14" s="138">
        <v>2750</v>
      </c>
      <c r="S14" s="138">
        <v>5500</v>
      </c>
      <c r="T14" s="138">
        <v>2750</v>
      </c>
      <c r="U14" s="138"/>
      <c r="V14" s="138"/>
      <c r="W14" s="138"/>
      <c r="X14" s="139"/>
      <c r="Y14" s="223"/>
    </row>
    <row r="15" spans="1:25" s="218" customFormat="1" x14ac:dyDescent="0.25">
      <c r="B15" s="157"/>
      <c r="C15" s="134" t="s">
        <v>35</v>
      </c>
      <c r="D15" s="137"/>
      <c r="E15" s="138"/>
      <c r="F15" s="138"/>
      <c r="G15" s="138">
        <v>4201</v>
      </c>
      <c r="H15" s="138"/>
      <c r="I15" s="138">
        <v>5500</v>
      </c>
      <c r="J15" s="138">
        <v>5500</v>
      </c>
      <c r="K15" s="138"/>
      <c r="L15" s="138">
        <v>5500</v>
      </c>
      <c r="M15" s="139">
        <v>0.01</v>
      </c>
      <c r="N15" s="137">
        <v>5500</v>
      </c>
      <c r="O15" s="138">
        <v>5500</v>
      </c>
      <c r="P15" s="138"/>
      <c r="Q15" s="138">
        <v>5500</v>
      </c>
      <c r="R15" s="138">
        <v>5500</v>
      </c>
      <c r="S15" s="138"/>
      <c r="T15" s="138">
        <v>5500</v>
      </c>
      <c r="U15" s="138"/>
      <c r="V15" s="138"/>
      <c r="W15" s="138"/>
      <c r="X15" s="139"/>
      <c r="Y15" s="223"/>
    </row>
    <row r="16" spans="1:25" s="218" customFormat="1" x14ac:dyDescent="0.25">
      <c r="B16" s="157"/>
      <c r="C16" s="134" t="s">
        <v>25</v>
      </c>
      <c r="D16" s="137"/>
      <c r="E16" s="138"/>
      <c r="F16" s="138">
        <v>5500</v>
      </c>
      <c r="G16" s="138">
        <v>5500</v>
      </c>
      <c r="H16" s="138">
        <v>5500</v>
      </c>
      <c r="I16" s="138"/>
      <c r="J16" s="138">
        <v>5500.01</v>
      </c>
      <c r="K16" s="138">
        <v>5500.01</v>
      </c>
      <c r="L16" s="138">
        <v>5500</v>
      </c>
      <c r="M16" s="139">
        <v>2750.01</v>
      </c>
      <c r="N16" s="137">
        <v>5500</v>
      </c>
      <c r="O16" s="138">
        <v>5500</v>
      </c>
      <c r="P16" s="138">
        <v>11000</v>
      </c>
      <c r="Q16" s="138"/>
      <c r="R16" s="138">
        <v>5500</v>
      </c>
      <c r="S16" s="138">
        <v>5500</v>
      </c>
      <c r="T16" s="138"/>
      <c r="U16" s="138"/>
      <c r="V16" s="138"/>
      <c r="W16" s="138"/>
      <c r="X16" s="139"/>
      <c r="Y16" s="223"/>
    </row>
    <row r="17" spans="2:25" s="218" customFormat="1" x14ac:dyDescent="0.25">
      <c r="B17" s="157"/>
      <c r="C17" s="134" t="s">
        <v>31</v>
      </c>
      <c r="D17" s="137"/>
      <c r="E17" s="138">
        <v>9038</v>
      </c>
      <c r="F17" s="138">
        <v>11220</v>
      </c>
      <c r="G17" s="138">
        <v>14960</v>
      </c>
      <c r="H17" s="138">
        <v>16762</v>
      </c>
      <c r="I17" s="138">
        <v>3740</v>
      </c>
      <c r="J17" s="138">
        <v>18700</v>
      </c>
      <c r="K17" s="138">
        <v>18700</v>
      </c>
      <c r="L17" s="138">
        <v>18700</v>
      </c>
      <c r="M17" s="139">
        <v>11220.01</v>
      </c>
      <c r="N17" s="137">
        <v>14960</v>
      </c>
      <c r="O17" s="138">
        <v>22440</v>
      </c>
      <c r="P17" s="138">
        <v>18700</v>
      </c>
      <c r="Q17" s="138">
        <v>18700</v>
      </c>
      <c r="R17" s="138">
        <v>11220</v>
      </c>
      <c r="S17" s="138">
        <v>3740</v>
      </c>
      <c r="T17" s="138"/>
      <c r="U17" s="138"/>
      <c r="V17" s="138"/>
      <c r="W17" s="138"/>
      <c r="X17" s="139"/>
      <c r="Y17" s="223"/>
    </row>
    <row r="18" spans="2:25" s="221" customFormat="1" x14ac:dyDescent="0.25">
      <c r="B18" s="177"/>
      <c r="C18" s="134" t="s">
        <v>23</v>
      </c>
      <c r="D18" s="137"/>
      <c r="E18" s="138">
        <v>308</v>
      </c>
      <c r="F18" s="138">
        <v>22000</v>
      </c>
      <c r="G18" s="138">
        <v>27500</v>
      </c>
      <c r="H18" s="138">
        <v>33000</v>
      </c>
      <c r="I18" s="138">
        <v>5500</v>
      </c>
      <c r="J18" s="138">
        <v>27500</v>
      </c>
      <c r="K18" s="138">
        <v>27500</v>
      </c>
      <c r="L18" s="138">
        <v>27500</v>
      </c>
      <c r="M18" s="139">
        <v>22000</v>
      </c>
      <c r="N18" s="137">
        <v>11000</v>
      </c>
      <c r="O18" s="138">
        <v>16500</v>
      </c>
      <c r="P18" s="138">
        <v>11000</v>
      </c>
      <c r="Q18" s="138">
        <v>21003</v>
      </c>
      <c r="R18" s="138">
        <v>11000</v>
      </c>
      <c r="S18" s="138"/>
      <c r="T18" s="138">
        <v>16500</v>
      </c>
      <c r="U18" s="138"/>
      <c r="V18" s="138"/>
      <c r="W18" s="138"/>
      <c r="X18" s="139"/>
      <c r="Y18" s="223"/>
    </row>
    <row r="19" spans="2:25" s="218" customFormat="1" x14ac:dyDescent="0.25">
      <c r="B19" s="157"/>
      <c r="C19" s="134" t="s">
        <v>21</v>
      </c>
      <c r="D19" s="137">
        <v>1250</v>
      </c>
      <c r="E19" s="138"/>
      <c r="F19" s="138"/>
      <c r="G19" s="138"/>
      <c r="H19" s="138"/>
      <c r="I19" s="138"/>
      <c r="J19" s="138"/>
      <c r="K19" s="138"/>
      <c r="L19" s="138"/>
      <c r="M19" s="139"/>
      <c r="N19" s="137"/>
      <c r="O19" s="138">
        <v>1250</v>
      </c>
      <c r="P19" s="138"/>
      <c r="Q19" s="138"/>
      <c r="R19" s="138"/>
      <c r="S19" s="138"/>
      <c r="T19" s="138">
        <v>1250</v>
      </c>
      <c r="U19" s="138"/>
      <c r="V19" s="138"/>
      <c r="W19" s="138"/>
      <c r="X19" s="139"/>
      <c r="Y19" s="223"/>
    </row>
    <row r="20" spans="2:25" s="221" customFormat="1" ht="15.75" thickBot="1" x14ac:dyDescent="0.3">
      <c r="B20" s="172" t="s">
        <v>38</v>
      </c>
      <c r="C20" s="175"/>
      <c r="D20" s="189">
        <f>SUM(D7:D19)</f>
        <v>1250</v>
      </c>
      <c r="E20" s="187">
        <f t="shared" ref="E20:Y20" si="0">SUM(E7:E19)</f>
        <v>25646</v>
      </c>
      <c r="F20" s="187">
        <f t="shared" si="0"/>
        <v>74370</v>
      </c>
      <c r="G20" s="187">
        <f t="shared" si="0"/>
        <v>98511</v>
      </c>
      <c r="H20" s="187">
        <f t="shared" si="0"/>
        <v>115562</v>
      </c>
      <c r="I20" s="187">
        <f t="shared" si="0"/>
        <v>14740</v>
      </c>
      <c r="J20" s="187">
        <f t="shared" si="0"/>
        <v>103550.01000000001</v>
      </c>
      <c r="K20" s="187">
        <f t="shared" si="0"/>
        <v>103650.01000000001</v>
      </c>
      <c r="L20" s="187">
        <f t="shared" si="0"/>
        <v>95300</v>
      </c>
      <c r="M20" s="188">
        <f t="shared" si="0"/>
        <v>63270.03</v>
      </c>
      <c r="N20" s="189">
        <f t="shared" si="0"/>
        <v>75160</v>
      </c>
      <c r="O20" s="187">
        <f t="shared" si="0"/>
        <v>83890</v>
      </c>
      <c r="P20" s="187">
        <f t="shared" si="0"/>
        <v>84500</v>
      </c>
      <c r="Q20" s="187">
        <f t="shared" si="0"/>
        <v>88903</v>
      </c>
      <c r="R20" s="187">
        <f t="shared" si="0"/>
        <v>49720</v>
      </c>
      <c r="S20" s="187">
        <f t="shared" si="0"/>
        <v>31140</v>
      </c>
      <c r="T20" s="187">
        <f t="shared" si="0"/>
        <v>34150</v>
      </c>
      <c r="U20" s="187">
        <f t="shared" si="0"/>
        <v>0</v>
      </c>
      <c r="V20" s="187">
        <f t="shared" si="0"/>
        <v>0</v>
      </c>
      <c r="W20" s="187">
        <f t="shared" si="0"/>
        <v>0</v>
      </c>
      <c r="X20" s="188">
        <f t="shared" si="0"/>
        <v>0</v>
      </c>
      <c r="Y20" s="227">
        <f t="shared" si="0"/>
        <v>0</v>
      </c>
    </row>
    <row r="21" spans="2:25" s="218" customFormat="1" x14ac:dyDescent="0.25">
      <c r="B21" s="229" t="s">
        <v>238</v>
      </c>
      <c r="C21" s="226" t="s">
        <v>82</v>
      </c>
      <c r="D21" s="193"/>
      <c r="E21" s="191"/>
      <c r="F21" s="191"/>
      <c r="G21" s="191">
        <v>898</v>
      </c>
      <c r="H21" s="191"/>
      <c r="I21" s="191"/>
      <c r="J21" s="191"/>
      <c r="K21" s="191"/>
      <c r="L21" s="191"/>
      <c r="M21" s="192"/>
      <c r="N21" s="193">
        <v>2100</v>
      </c>
      <c r="O21" s="191"/>
      <c r="P21" s="191">
        <v>2100</v>
      </c>
      <c r="Q21" s="191"/>
      <c r="R21" s="191"/>
      <c r="S21" s="191"/>
      <c r="T21" s="191"/>
      <c r="U21" s="191"/>
      <c r="V21" s="191"/>
      <c r="W21" s="191"/>
      <c r="X21" s="192"/>
      <c r="Y21" s="224"/>
    </row>
    <row r="22" spans="2:25" s="218" customFormat="1" x14ac:dyDescent="0.25">
      <c r="B22" s="157"/>
      <c r="C22" s="134" t="s">
        <v>17</v>
      </c>
      <c r="D22" s="137"/>
      <c r="E22" s="138"/>
      <c r="F22" s="138">
        <v>3776</v>
      </c>
      <c r="G22" s="138"/>
      <c r="H22" s="138">
        <v>3776</v>
      </c>
      <c r="I22" s="138"/>
      <c r="J22" s="138"/>
      <c r="K22" s="138"/>
      <c r="L22" s="138"/>
      <c r="M22" s="139"/>
      <c r="N22" s="137"/>
      <c r="O22" s="138"/>
      <c r="P22" s="138"/>
      <c r="Q22" s="138"/>
      <c r="R22" s="138"/>
      <c r="S22" s="138"/>
      <c r="T22" s="138"/>
      <c r="U22" s="138"/>
      <c r="V22" s="138"/>
      <c r="W22" s="138"/>
      <c r="X22" s="139"/>
      <c r="Y22" s="223"/>
    </row>
    <row r="23" spans="2:25" s="218" customFormat="1" x14ac:dyDescent="0.25">
      <c r="B23" s="157"/>
      <c r="C23" s="134" t="s">
        <v>117</v>
      </c>
      <c r="D23" s="137"/>
      <c r="E23" s="138"/>
      <c r="F23" s="138">
        <v>5500</v>
      </c>
      <c r="G23" s="138">
        <v>11000</v>
      </c>
      <c r="H23" s="138">
        <v>5500</v>
      </c>
      <c r="I23" s="138"/>
      <c r="J23" s="138">
        <v>11000</v>
      </c>
      <c r="K23" s="138">
        <v>5500</v>
      </c>
      <c r="L23" s="138"/>
      <c r="M23" s="139"/>
      <c r="N23" s="137">
        <v>5500</v>
      </c>
      <c r="O23" s="138">
        <v>5500</v>
      </c>
      <c r="P23" s="138"/>
      <c r="Q23" s="138">
        <v>11000</v>
      </c>
      <c r="R23" s="138"/>
      <c r="S23" s="138">
        <v>5500</v>
      </c>
      <c r="T23" s="138"/>
      <c r="U23" s="138"/>
      <c r="V23" s="138"/>
      <c r="W23" s="138"/>
      <c r="X23" s="139"/>
      <c r="Y23" s="223"/>
    </row>
    <row r="24" spans="2:25" s="218" customFormat="1" x14ac:dyDescent="0.25">
      <c r="B24" s="157"/>
      <c r="C24" s="134" t="s">
        <v>15</v>
      </c>
      <c r="D24" s="137"/>
      <c r="E24" s="138"/>
      <c r="F24" s="138"/>
      <c r="G24" s="138">
        <v>2960</v>
      </c>
      <c r="H24" s="138">
        <v>5920</v>
      </c>
      <c r="I24" s="138"/>
      <c r="J24" s="138">
        <v>5920</v>
      </c>
      <c r="K24" s="138">
        <v>11840</v>
      </c>
      <c r="L24" s="138">
        <v>5920</v>
      </c>
      <c r="M24" s="139">
        <v>8880</v>
      </c>
      <c r="N24" s="137">
        <v>11840</v>
      </c>
      <c r="O24" s="138">
        <v>11840</v>
      </c>
      <c r="P24" s="138">
        <v>5920</v>
      </c>
      <c r="Q24" s="138">
        <v>11840</v>
      </c>
      <c r="R24" s="138">
        <v>5920</v>
      </c>
      <c r="S24" s="138">
        <v>5920</v>
      </c>
      <c r="T24" s="138">
        <v>11840</v>
      </c>
      <c r="U24" s="138"/>
      <c r="V24" s="138">
        <v>5920</v>
      </c>
      <c r="W24" s="138">
        <v>11840</v>
      </c>
      <c r="X24" s="139"/>
      <c r="Y24" s="223"/>
    </row>
    <row r="25" spans="2:25" s="218" customFormat="1" x14ac:dyDescent="0.25">
      <c r="B25" s="157"/>
      <c r="C25" s="134" t="s">
        <v>14</v>
      </c>
      <c r="D25" s="137"/>
      <c r="E25" s="138"/>
      <c r="F25" s="138"/>
      <c r="G25" s="138"/>
      <c r="H25" s="138"/>
      <c r="I25" s="138"/>
      <c r="J25" s="138"/>
      <c r="K25" s="138">
        <v>4816</v>
      </c>
      <c r="L25" s="138"/>
      <c r="M25" s="139"/>
      <c r="N25" s="137"/>
      <c r="O25" s="138"/>
      <c r="P25" s="138"/>
      <c r="Q25" s="138"/>
      <c r="R25" s="138"/>
      <c r="S25" s="138"/>
      <c r="T25" s="138"/>
      <c r="U25" s="138"/>
      <c r="V25" s="138"/>
      <c r="W25" s="138">
        <v>5418</v>
      </c>
      <c r="X25" s="139"/>
      <c r="Y25" s="223"/>
    </row>
    <row r="26" spans="2:25" s="218" customFormat="1" x14ac:dyDescent="0.25">
      <c r="B26" s="157"/>
      <c r="C26" s="134" t="s">
        <v>12</v>
      </c>
      <c r="D26" s="137"/>
      <c r="E26" s="138"/>
      <c r="F26" s="138"/>
      <c r="G26" s="138"/>
      <c r="H26" s="138"/>
      <c r="I26" s="138"/>
      <c r="J26" s="138"/>
      <c r="K26" s="138"/>
      <c r="L26" s="138"/>
      <c r="M26" s="139"/>
      <c r="N26" s="137"/>
      <c r="O26" s="138"/>
      <c r="P26" s="138"/>
      <c r="Q26" s="138"/>
      <c r="R26" s="138"/>
      <c r="S26" s="138"/>
      <c r="T26" s="138"/>
      <c r="U26" s="138"/>
      <c r="V26" s="138"/>
      <c r="W26" s="138"/>
      <c r="X26" s="139"/>
      <c r="Y26" s="223"/>
    </row>
    <row r="27" spans="2:25" s="218" customFormat="1" x14ac:dyDescent="0.25">
      <c r="B27" s="157"/>
      <c r="C27" s="134" t="s">
        <v>295</v>
      </c>
      <c r="D27" s="137">
        <v>3647</v>
      </c>
      <c r="E27" s="138"/>
      <c r="F27" s="138"/>
      <c r="G27" s="138">
        <v>3647</v>
      </c>
      <c r="H27" s="138"/>
      <c r="I27" s="138"/>
      <c r="J27" s="138">
        <v>3126</v>
      </c>
      <c r="K27" s="138"/>
      <c r="L27" s="138"/>
      <c r="M27" s="139"/>
      <c r="N27" s="137"/>
      <c r="O27" s="138"/>
      <c r="P27" s="138"/>
      <c r="Q27" s="138"/>
      <c r="R27" s="138">
        <v>3126</v>
      </c>
      <c r="S27" s="138"/>
      <c r="T27" s="138"/>
      <c r="U27" s="138"/>
      <c r="V27" s="138">
        <v>4689</v>
      </c>
      <c r="W27" s="138"/>
      <c r="X27" s="139"/>
      <c r="Y27" s="223">
        <v>4689</v>
      </c>
    </row>
    <row r="28" spans="2:25" s="218" customFormat="1" x14ac:dyDescent="0.25">
      <c r="B28" s="157"/>
      <c r="C28" s="134" t="s">
        <v>627</v>
      </c>
      <c r="D28" s="137"/>
      <c r="E28" s="138"/>
      <c r="F28" s="138"/>
      <c r="G28" s="138"/>
      <c r="H28" s="138"/>
      <c r="I28" s="138"/>
      <c r="J28" s="138">
        <v>4200</v>
      </c>
      <c r="K28" s="138"/>
      <c r="L28" s="138"/>
      <c r="M28" s="139"/>
      <c r="N28" s="137"/>
      <c r="O28" s="138"/>
      <c r="P28" s="138"/>
      <c r="Q28" s="138"/>
      <c r="R28" s="138"/>
      <c r="S28" s="138"/>
      <c r="T28" s="138"/>
      <c r="U28" s="138"/>
      <c r="V28" s="138"/>
      <c r="W28" s="138"/>
      <c r="X28" s="139"/>
      <c r="Y28" s="223"/>
    </row>
    <row r="29" spans="2:25" s="218" customFormat="1" x14ac:dyDescent="0.25">
      <c r="B29" s="157"/>
      <c r="C29" s="134" t="s">
        <v>625</v>
      </c>
      <c r="D29" s="137"/>
      <c r="E29" s="138"/>
      <c r="F29" s="138"/>
      <c r="G29" s="138"/>
      <c r="H29" s="138">
        <v>2100</v>
      </c>
      <c r="I29" s="138"/>
      <c r="J29" s="138">
        <v>2100</v>
      </c>
      <c r="K29" s="138"/>
      <c r="L29" s="138">
        <v>2100</v>
      </c>
      <c r="M29" s="139"/>
      <c r="N29" s="137">
        <v>4200</v>
      </c>
      <c r="O29" s="138">
        <v>4200</v>
      </c>
      <c r="P29" s="138"/>
      <c r="Q29" s="138">
        <v>4200</v>
      </c>
      <c r="R29" s="138">
        <v>4200</v>
      </c>
      <c r="S29" s="138"/>
      <c r="T29" s="138">
        <v>2100</v>
      </c>
      <c r="U29" s="138"/>
      <c r="V29" s="138"/>
      <c r="W29" s="138"/>
      <c r="X29" s="139"/>
      <c r="Y29" s="223"/>
    </row>
    <row r="30" spans="2:25" s="218" customFormat="1" x14ac:dyDescent="0.25">
      <c r="B30" s="157"/>
      <c r="C30" s="134" t="s">
        <v>119</v>
      </c>
      <c r="D30" s="137"/>
      <c r="E30" s="138"/>
      <c r="F30" s="138">
        <v>5500</v>
      </c>
      <c r="G30" s="138"/>
      <c r="H30" s="138">
        <v>5500</v>
      </c>
      <c r="I30" s="138"/>
      <c r="J30" s="138"/>
      <c r="K30" s="138">
        <v>5500</v>
      </c>
      <c r="L30" s="138"/>
      <c r="M30" s="139"/>
      <c r="N30" s="137">
        <v>5500</v>
      </c>
      <c r="O30" s="138">
        <v>5500</v>
      </c>
      <c r="P30" s="138"/>
      <c r="Q30" s="138"/>
      <c r="R30" s="138"/>
      <c r="S30" s="138"/>
      <c r="T30" s="138"/>
      <c r="U30" s="138"/>
      <c r="V30" s="138"/>
      <c r="W30" s="138"/>
      <c r="X30" s="139"/>
      <c r="Y30" s="223"/>
    </row>
    <row r="31" spans="2:25" s="218" customFormat="1" x14ac:dyDescent="0.25">
      <c r="B31" s="157"/>
      <c r="C31" s="134" t="s">
        <v>72</v>
      </c>
      <c r="D31" s="137"/>
      <c r="E31" s="138"/>
      <c r="F31" s="138"/>
      <c r="G31" s="138"/>
      <c r="H31" s="138"/>
      <c r="I31" s="138"/>
      <c r="J31" s="138"/>
      <c r="K31" s="138"/>
      <c r="L31" s="138">
        <v>2750</v>
      </c>
      <c r="M31" s="139"/>
      <c r="N31" s="137"/>
      <c r="O31" s="138"/>
      <c r="P31" s="138">
        <v>3500</v>
      </c>
      <c r="Q31" s="138"/>
      <c r="R31" s="138"/>
      <c r="S31" s="138"/>
      <c r="T31" s="138"/>
      <c r="U31" s="138">
        <v>3500</v>
      </c>
      <c r="V31" s="138"/>
      <c r="W31" s="138"/>
      <c r="X31" s="139"/>
      <c r="Y31" s="223">
        <v>3500</v>
      </c>
    </row>
    <row r="32" spans="2:25" s="218" customFormat="1" x14ac:dyDescent="0.25">
      <c r="B32" s="157"/>
      <c r="C32" s="134" t="s">
        <v>121</v>
      </c>
      <c r="D32" s="137"/>
      <c r="E32" s="138"/>
      <c r="F32" s="138"/>
      <c r="G32" s="138"/>
      <c r="H32" s="138"/>
      <c r="I32" s="138"/>
      <c r="J32" s="138"/>
      <c r="K32" s="138"/>
      <c r="L32" s="138"/>
      <c r="M32" s="139"/>
      <c r="N32" s="137">
        <v>2750</v>
      </c>
      <c r="O32" s="138"/>
      <c r="P32" s="138"/>
      <c r="Q32" s="138"/>
      <c r="R32" s="138"/>
      <c r="S32" s="138"/>
      <c r="T32" s="138"/>
      <c r="U32" s="138"/>
      <c r="V32" s="138"/>
      <c r="W32" s="138"/>
      <c r="X32" s="139"/>
      <c r="Y32" s="223"/>
    </row>
    <row r="33" spans="1:25" s="218" customFormat="1" x14ac:dyDescent="0.25">
      <c r="B33" s="157"/>
      <c r="C33" s="134" t="s">
        <v>512</v>
      </c>
      <c r="D33" s="137"/>
      <c r="E33" s="138"/>
      <c r="F33" s="138"/>
      <c r="G33" s="138">
        <v>1112</v>
      </c>
      <c r="H33" s="138"/>
      <c r="I33" s="138"/>
      <c r="J33" s="138"/>
      <c r="K33" s="138"/>
      <c r="L33" s="138"/>
      <c r="M33" s="139"/>
      <c r="N33" s="137"/>
      <c r="O33" s="138">
        <v>6672</v>
      </c>
      <c r="P33" s="138"/>
      <c r="Q33" s="138"/>
      <c r="R33" s="138"/>
      <c r="S33" s="138"/>
      <c r="T33" s="138"/>
      <c r="U33" s="138"/>
      <c r="V33" s="138"/>
      <c r="W33" s="138"/>
      <c r="X33" s="139"/>
      <c r="Y33" s="223"/>
    </row>
    <row r="34" spans="1:25" s="218" customFormat="1" x14ac:dyDescent="0.25">
      <c r="B34" s="228" t="s">
        <v>696</v>
      </c>
      <c r="C34" s="134" t="s">
        <v>624</v>
      </c>
      <c r="D34" s="137"/>
      <c r="E34" s="138"/>
      <c r="F34" s="138"/>
      <c r="G34" s="138">
        <v>5400</v>
      </c>
      <c r="H34" s="138"/>
      <c r="I34" s="138"/>
      <c r="J34" s="138"/>
      <c r="K34" s="138"/>
      <c r="L34" s="138"/>
      <c r="M34" s="139"/>
      <c r="N34" s="137"/>
      <c r="O34" s="138"/>
      <c r="P34" s="138"/>
      <c r="Q34" s="138"/>
      <c r="R34" s="138"/>
      <c r="S34" s="138"/>
      <c r="T34" s="138"/>
      <c r="U34" s="138"/>
      <c r="V34" s="138"/>
      <c r="W34" s="138"/>
      <c r="X34" s="139"/>
      <c r="Y34" s="223"/>
    </row>
    <row r="35" spans="1:25" s="218" customFormat="1" x14ac:dyDescent="0.25">
      <c r="B35" s="230"/>
      <c r="C35" s="134" t="s">
        <v>701</v>
      </c>
      <c r="D35" s="137"/>
      <c r="E35" s="138"/>
      <c r="F35" s="138">
        <v>500</v>
      </c>
      <c r="G35" s="138"/>
      <c r="H35" s="138"/>
      <c r="I35" s="138"/>
      <c r="J35" s="138"/>
      <c r="K35" s="138"/>
      <c r="L35" s="138"/>
      <c r="M35" s="139"/>
      <c r="N35" s="137"/>
      <c r="O35" s="138"/>
      <c r="P35" s="138"/>
      <c r="Q35" s="138"/>
      <c r="R35" s="138"/>
      <c r="S35" s="138"/>
      <c r="T35" s="138"/>
      <c r="U35" s="138"/>
      <c r="V35" s="138"/>
      <c r="W35" s="138"/>
      <c r="X35" s="139"/>
      <c r="Y35" s="223"/>
    </row>
    <row r="36" spans="1:25" s="218" customFormat="1" x14ac:dyDescent="0.25">
      <c r="B36" s="228" t="s">
        <v>697</v>
      </c>
      <c r="C36" s="134" t="s">
        <v>698</v>
      </c>
      <c r="D36" s="137"/>
      <c r="E36" s="138"/>
      <c r="F36" s="138"/>
      <c r="G36" s="138"/>
      <c r="H36" s="138"/>
      <c r="I36" s="138"/>
      <c r="J36" s="138"/>
      <c r="K36" s="138"/>
      <c r="L36" s="138"/>
      <c r="M36" s="139"/>
      <c r="N36" s="137">
        <v>2322</v>
      </c>
      <c r="O36" s="138">
        <v>2322</v>
      </c>
      <c r="P36" s="138">
        <v>2322</v>
      </c>
      <c r="Q36" s="138"/>
      <c r="R36" s="138">
        <v>2322</v>
      </c>
      <c r="S36" s="138"/>
      <c r="T36" s="138"/>
      <c r="U36" s="138"/>
      <c r="V36" s="138">
        <v>2322</v>
      </c>
      <c r="W36" s="138">
        <v>2322</v>
      </c>
      <c r="X36" s="139"/>
      <c r="Y36" s="223">
        <v>2322</v>
      </c>
    </row>
    <row r="37" spans="1:25" s="221" customFormat="1" x14ac:dyDescent="0.25">
      <c r="A37" s="218"/>
      <c r="B37" s="157"/>
      <c r="C37" s="134" t="s">
        <v>699</v>
      </c>
      <c r="D37" s="137"/>
      <c r="E37" s="138"/>
      <c r="F37" s="138"/>
      <c r="G37" s="138"/>
      <c r="H37" s="138"/>
      <c r="I37" s="138"/>
      <c r="J37" s="138"/>
      <c r="K37" s="138"/>
      <c r="L37" s="138"/>
      <c r="M37" s="139"/>
      <c r="N37" s="137">
        <v>2370</v>
      </c>
      <c r="O37" s="138">
        <v>2370</v>
      </c>
      <c r="P37" s="138"/>
      <c r="Q37" s="138"/>
      <c r="R37" s="138">
        <v>2370</v>
      </c>
      <c r="S37" s="138"/>
      <c r="T37" s="138"/>
      <c r="U37" s="138"/>
      <c r="V37" s="138"/>
      <c r="W37" s="138">
        <v>4740</v>
      </c>
      <c r="X37" s="139"/>
      <c r="Y37" s="223"/>
    </row>
    <row r="38" spans="1:25" s="221" customFormat="1" ht="15.75" thickBot="1" x14ac:dyDescent="0.3">
      <c r="B38" s="172" t="s">
        <v>38</v>
      </c>
      <c r="C38" s="175"/>
      <c r="D38" s="189">
        <f>SUM(D21:D37)</f>
        <v>3647</v>
      </c>
      <c r="E38" s="187">
        <f t="shared" ref="E38:Y38" si="1">SUM(E21:E37)</f>
        <v>0</v>
      </c>
      <c r="F38" s="187">
        <f t="shared" si="1"/>
        <v>15276</v>
      </c>
      <c r="G38" s="187">
        <f t="shared" si="1"/>
        <v>25017</v>
      </c>
      <c r="H38" s="187">
        <f t="shared" si="1"/>
        <v>22796</v>
      </c>
      <c r="I38" s="187">
        <f t="shared" si="1"/>
        <v>0</v>
      </c>
      <c r="J38" s="187">
        <f t="shared" si="1"/>
        <v>26346</v>
      </c>
      <c r="K38" s="187">
        <f t="shared" si="1"/>
        <v>27656</v>
      </c>
      <c r="L38" s="187">
        <f t="shared" si="1"/>
        <v>10770</v>
      </c>
      <c r="M38" s="188">
        <f t="shared" si="1"/>
        <v>8880</v>
      </c>
      <c r="N38" s="189">
        <f t="shared" si="1"/>
        <v>36582</v>
      </c>
      <c r="O38" s="187">
        <f t="shared" si="1"/>
        <v>38404</v>
      </c>
      <c r="P38" s="187">
        <f t="shared" si="1"/>
        <v>13842</v>
      </c>
      <c r="Q38" s="187">
        <f t="shared" si="1"/>
        <v>27040</v>
      </c>
      <c r="R38" s="187">
        <f t="shared" si="1"/>
        <v>17938</v>
      </c>
      <c r="S38" s="187">
        <f t="shared" si="1"/>
        <v>11420</v>
      </c>
      <c r="T38" s="187">
        <f t="shared" si="1"/>
        <v>13940</v>
      </c>
      <c r="U38" s="187">
        <f t="shared" si="1"/>
        <v>3500</v>
      </c>
      <c r="V38" s="187">
        <f t="shared" si="1"/>
        <v>12931</v>
      </c>
      <c r="W38" s="187">
        <f t="shared" si="1"/>
        <v>24320</v>
      </c>
      <c r="X38" s="188">
        <f t="shared" si="1"/>
        <v>0</v>
      </c>
      <c r="Y38" s="227">
        <f t="shared" si="1"/>
        <v>10511</v>
      </c>
    </row>
    <row r="39" spans="1:25" s="218" customFormat="1" ht="15.75" thickBot="1" x14ac:dyDescent="0.3">
      <c r="B39" s="173" t="s">
        <v>700</v>
      </c>
      <c r="C39" s="176"/>
      <c r="D39" s="197">
        <f>D38+D20</f>
        <v>4897</v>
      </c>
      <c r="E39" s="195">
        <f t="shared" ref="E39:Y39" si="2">E38+E20</f>
        <v>25646</v>
      </c>
      <c r="F39" s="195">
        <f t="shared" si="2"/>
        <v>89646</v>
      </c>
      <c r="G39" s="195">
        <f t="shared" si="2"/>
        <v>123528</v>
      </c>
      <c r="H39" s="195">
        <f t="shared" si="2"/>
        <v>138358</v>
      </c>
      <c r="I39" s="195">
        <f t="shared" si="2"/>
        <v>14740</v>
      </c>
      <c r="J39" s="195">
        <f t="shared" si="2"/>
        <v>129896.01000000001</v>
      </c>
      <c r="K39" s="195">
        <f t="shared" si="2"/>
        <v>131306.01</v>
      </c>
      <c r="L39" s="195">
        <f t="shared" si="2"/>
        <v>106070</v>
      </c>
      <c r="M39" s="196">
        <f t="shared" si="2"/>
        <v>72150.03</v>
      </c>
      <c r="N39" s="197">
        <f t="shared" si="2"/>
        <v>111742</v>
      </c>
      <c r="O39" s="195">
        <f t="shared" si="2"/>
        <v>122294</v>
      </c>
      <c r="P39" s="195">
        <f t="shared" si="2"/>
        <v>98342</v>
      </c>
      <c r="Q39" s="195">
        <f t="shared" si="2"/>
        <v>115943</v>
      </c>
      <c r="R39" s="195">
        <f t="shared" si="2"/>
        <v>67658</v>
      </c>
      <c r="S39" s="195">
        <f t="shared" si="2"/>
        <v>42560</v>
      </c>
      <c r="T39" s="195">
        <f t="shared" si="2"/>
        <v>48090</v>
      </c>
      <c r="U39" s="195">
        <f t="shared" si="2"/>
        <v>3500</v>
      </c>
      <c r="V39" s="195">
        <f t="shared" si="2"/>
        <v>12931</v>
      </c>
      <c r="W39" s="195">
        <f t="shared" si="2"/>
        <v>24320</v>
      </c>
      <c r="X39" s="196">
        <f t="shared" si="2"/>
        <v>0</v>
      </c>
      <c r="Y39" s="225">
        <f t="shared" si="2"/>
        <v>10511</v>
      </c>
    </row>
    <row r="40" spans="1:25" s="218" customFormat="1" x14ac:dyDescent="0.25"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</row>
    <row r="41" spans="1:25" s="218" customFormat="1" x14ac:dyDescent="0.25"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</row>
  </sheetData>
  <pageMargins left="0.25" right="0.25" top="0.75" bottom="0.75" header="0.3" footer="0.3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8" tint="0.39997558519241921"/>
  </sheetPr>
  <dimension ref="A1:K183"/>
  <sheetViews>
    <sheetView topLeftCell="A149" workbookViewId="0">
      <selection activeCell="B21" sqref="B21"/>
    </sheetView>
  </sheetViews>
  <sheetFormatPr baseColWidth="10" defaultRowHeight="15" x14ac:dyDescent="0.25"/>
  <cols>
    <col min="1" max="2" width="11.42578125" style="170"/>
    <col min="3" max="4" width="14.7109375" style="170" bestFit="1" customWidth="1"/>
    <col min="5" max="5" width="17" style="170" bestFit="1" customWidth="1"/>
    <col min="6" max="6" width="32.28515625" style="170" bestFit="1" customWidth="1"/>
    <col min="7" max="7" width="11.42578125" style="170"/>
    <col min="8" max="8" width="16.42578125" style="170" bestFit="1" customWidth="1"/>
    <col min="9" max="16384" width="11.42578125" style="170"/>
  </cols>
  <sheetData>
    <row r="1" spans="1:11" x14ac:dyDescent="0.25">
      <c r="A1" s="13">
        <v>43573</v>
      </c>
      <c r="C1" s="93"/>
      <c r="D1" s="210" t="s">
        <v>693</v>
      </c>
      <c r="E1" s="210"/>
      <c r="F1" s="210"/>
    </row>
    <row r="3" spans="1:11" ht="38.25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3" t="s">
        <v>7</v>
      </c>
      <c r="I3" s="5" t="s">
        <v>8</v>
      </c>
      <c r="J3" s="6" t="s">
        <v>9</v>
      </c>
      <c r="K3" s="6" t="s">
        <v>10</v>
      </c>
    </row>
    <row r="4" spans="1:11" x14ac:dyDescent="0.25">
      <c r="A4" s="7" t="s">
        <v>43</v>
      </c>
      <c r="B4" s="7" t="s">
        <v>11</v>
      </c>
      <c r="C4" s="7" t="s">
        <v>162</v>
      </c>
      <c r="D4" s="7">
        <v>1</v>
      </c>
      <c r="E4" s="7" t="s">
        <v>21</v>
      </c>
      <c r="F4" s="7" t="s">
        <v>22</v>
      </c>
      <c r="G4" s="7">
        <v>1250</v>
      </c>
      <c r="H4" s="9" t="s">
        <v>522</v>
      </c>
      <c r="I4" s="10">
        <v>43538</v>
      </c>
      <c r="J4" s="10" t="s">
        <v>136</v>
      </c>
      <c r="K4" s="11">
        <v>2019</v>
      </c>
    </row>
    <row r="5" spans="1:11" hidden="1" x14ac:dyDescent="0.25">
      <c r="A5" s="7" t="s">
        <v>43</v>
      </c>
      <c r="B5" s="7" t="s">
        <v>11</v>
      </c>
      <c r="C5" s="7" t="s">
        <v>369</v>
      </c>
      <c r="D5" s="7">
        <v>1</v>
      </c>
      <c r="E5" s="7" t="s">
        <v>295</v>
      </c>
      <c r="F5" s="7" t="s">
        <v>370</v>
      </c>
      <c r="G5" s="7">
        <v>3647</v>
      </c>
      <c r="H5" s="9" t="s">
        <v>607</v>
      </c>
      <c r="I5" s="10">
        <v>43552</v>
      </c>
      <c r="J5" s="10" t="s">
        <v>136</v>
      </c>
      <c r="K5" s="11">
        <v>2019</v>
      </c>
    </row>
    <row r="6" spans="1:11" x14ac:dyDescent="0.25">
      <c r="A6" s="7" t="s">
        <v>43</v>
      </c>
      <c r="B6" s="7" t="s">
        <v>11</v>
      </c>
      <c r="C6" s="7" t="s">
        <v>194</v>
      </c>
      <c r="D6" s="7">
        <v>1</v>
      </c>
      <c r="E6" s="7" t="s">
        <v>33</v>
      </c>
      <c r="F6" s="7" t="s">
        <v>34</v>
      </c>
      <c r="G6" s="7">
        <v>5400</v>
      </c>
      <c r="H6" s="9" t="s">
        <v>525</v>
      </c>
      <c r="I6" s="10">
        <v>43566</v>
      </c>
      <c r="J6" s="10" t="s">
        <v>224</v>
      </c>
      <c r="K6" s="11">
        <v>2019</v>
      </c>
    </row>
    <row r="7" spans="1:11" x14ac:dyDescent="0.25">
      <c r="A7" s="7" t="s">
        <v>43</v>
      </c>
      <c r="B7" s="7" t="s">
        <v>11</v>
      </c>
      <c r="C7" s="7" t="s">
        <v>409</v>
      </c>
      <c r="D7" s="7">
        <v>1</v>
      </c>
      <c r="E7" s="7" t="s">
        <v>31</v>
      </c>
      <c r="F7" s="7" t="s">
        <v>32</v>
      </c>
      <c r="G7" s="7">
        <v>3740</v>
      </c>
      <c r="H7" s="9" t="s">
        <v>635</v>
      </c>
      <c r="I7" s="10">
        <v>43566</v>
      </c>
      <c r="J7" s="10" t="s">
        <v>224</v>
      </c>
      <c r="K7" s="11">
        <v>2019</v>
      </c>
    </row>
    <row r="8" spans="1:11" x14ac:dyDescent="0.25">
      <c r="A8" s="7" t="s">
        <v>43</v>
      </c>
      <c r="B8" s="7" t="s">
        <v>11</v>
      </c>
      <c r="C8" s="7" t="s">
        <v>260</v>
      </c>
      <c r="D8" s="7">
        <v>1</v>
      </c>
      <c r="E8" s="7" t="s">
        <v>33</v>
      </c>
      <c r="F8" s="7" t="s">
        <v>34</v>
      </c>
      <c r="G8" s="7">
        <v>5400</v>
      </c>
      <c r="H8" s="9" t="s">
        <v>533</v>
      </c>
      <c r="I8" s="10">
        <v>43573</v>
      </c>
      <c r="J8" s="10" t="s">
        <v>224</v>
      </c>
      <c r="K8" s="11">
        <v>2019</v>
      </c>
    </row>
    <row r="9" spans="1:11" x14ac:dyDescent="0.25">
      <c r="A9" s="7" t="s">
        <v>43</v>
      </c>
      <c r="B9" s="7" t="s">
        <v>11</v>
      </c>
      <c r="C9" s="7" t="s">
        <v>199</v>
      </c>
      <c r="D9" s="7">
        <v>1</v>
      </c>
      <c r="E9" s="7" t="s">
        <v>31</v>
      </c>
      <c r="F9" s="7" t="s">
        <v>32</v>
      </c>
      <c r="G9" s="33">
        <v>5298</v>
      </c>
      <c r="H9" s="9" t="s">
        <v>630</v>
      </c>
      <c r="I9" s="10">
        <v>43580</v>
      </c>
      <c r="J9" s="10" t="s">
        <v>224</v>
      </c>
      <c r="K9" s="11">
        <v>2019</v>
      </c>
    </row>
    <row r="10" spans="1:11" x14ac:dyDescent="0.25">
      <c r="A10" s="7" t="s">
        <v>43</v>
      </c>
      <c r="B10" s="7" t="s">
        <v>11</v>
      </c>
      <c r="C10" s="7" t="s">
        <v>257</v>
      </c>
      <c r="D10" s="7">
        <v>1</v>
      </c>
      <c r="E10" s="7" t="s">
        <v>139</v>
      </c>
      <c r="F10" s="7" t="s">
        <v>24</v>
      </c>
      <c r="G10" s="7">
        <v>5500</v>
      </c>
      <c r="H10" s="9" t="s">
        <v>530</v>
      </c>
      <c r="I10" s="10">
        <v>43581</v>
      </c>
      <c r="J10" s="10" t="s">
        <v>224</v>
      </c>
      <c r="K10" s="11">
        <v>2019</v>
      </c>
    </row>
    <row r="11" spans="1:11" x14ac:dyDescent="0.25">
      <c r="A11" s="7" t="s">
        <v>43</v>
      </c>
      <c r="B11" s="7" t="s">
        <v>11</v>
      </c>
      <c r="C11" s="7" t="s">
        <v>413</v>
      </c>
      <c r="D11" s="7">
        <v>1</v>
      </c>
      <c r="E11" s="7" t="s">
        <v>25</v>
      </c>
      <c r="F11" s="7" t="s">
        <v>26</v>
      </c>
      <c r="G11" s="7">
        <v>1696</v>
      </c>
      <c r="H11" s="9" t="s">
        <v>566</v>
      </c>
      <c r="I11" s="10">
        <v>43581</v>
      </c>
      <c r="J11" s="10" t="s">
        <v>224</v>
      </c>
      <c r="K11" s="11">
        <v>2019</v>
      </c>
    </row>
    <row r="12" spans="1:11" hidden="1" x14ac:dyDescent="0.25">
      <c r="A12" s="7" t="s">
        <v>43</v>
      </c>
      <c r="B12" s="7" t="s">
        <v>11</v>
      </c>
      <c r="C12" s="7" t="s">
        <v>610</v>
      </c>
      <c r="D12" s="7">
        <v>1</v>
      </c>
      <c r="E12" s="7" t="s">
        <v>17</v>
      </c>
      <c r="F12" s="7" t="s">
        <v>18</v>
      </c>
      <c r="G12" s="8">
        <v>3776</v>
      </c>
      <c r="H12" s="9" t="s">
        <v>13</v>
      </c>
      <c r="I12" s="10">
        <v>43594</v>
      </c>
      <c r="J12" s="10" t="s">
        <v>225</v>
      </c>
      <c r="K12" s="11">
        <v>2019</v>
      </c>
    </row>
    <row r="13" spans="1:11" x14ac:dyDescent="0.25">
      <c r="A13" s="7" t="s">
        <v>43</v>
      </c>
      <c r="B13" s="7" t="s">
        <v>11</v>
      </c>
      <c r="C13" s="7" t="s">
        <v>577</v>
      </c>
      <c r="D13" s="7">
        <v>1</v>
      </c>
      <c r="E13" s="7" t="s">
        <v>23</v>
      </c>
      <c r="F13" s="7" t="s">
        <v>24</v>
      </c>
      <c r="G13" s="7">
        <v>5500</v>
      </c>
      <c r="H13" s="9" t="s">
        <v>685</v>
      </c>
      <c r="I13" s="10">
        <v>43594</v>
      </c>
      <c r="J13" s="10" t="s">
        <v>225</v>
      </c>
      <c r="K13" s="11">
        <v>2019</v>
      </c>
    </row>
    <row r="14" spans="1:11" x14ac:dyDescent="0.25">
      <c r="A14" s="7" t="s">
        <v>43</v>
      </c>
      <c r="B14" s="7" t="s">
        <v>11</v>
      </c>
      <c r="C14" s="7" t="s">
        <v>408</v>
      </c>
      <c r="D14" s="7">
        <v>1</v>
      </c>
      <c r="E14" s="7" t="s">
        <v>31</v>
      </c>
      <c r="F14" s="7" t="s">
        <v>32</v>
      </c>
      <c r="G14" s="7">
        <v>3740</v>
      </c>
      <c r="H14" s="9" t="s">
        <v>561</v>
      </c>
      <c r="I14" s="10">
        <v>43595</v>
      </c>
      <c r="J14" s="10" t="s">
        <v>225</v>
      </c>
      <c r="K14" s="11">
        <v>2019</v>
      </c>
    </row>
    <row r="15" spans="1:11" x14ac:dyDescent="0.25">
      <c r="A15" s="7" t="s">
        <v>43</v>
      </c>
      <c r="B15" s="7" t="s">
        <v>11</v>
      </c>
      <c r="C15" s="7" t="s">
        <v>261</v>
      </c>
      <c r="D15" s="7">
        <v>1</v>
      </c>
      <c r="E15" s="7" t="s">
        <v>33</v>
      </c>
      <c r="F15" s="7" t="s">
        <v>34</v>
      </c>
      <c r="G15" s="7">
        <v>5400</v>
      </c>
      <c r="H15" s="9" t="s">
        <v>632</v>
      </c>
      <c r="I15" s="10">
        <v>43598</v>
      </c>
      <c r="J15" s="10" t="s">
        <v>225</v>
      </c>
      <c r="K15" s="11">
        <v>2019</v>
      </c>
    </row>
    <row r="16" spans="1:11" x14ac:dyDescent="0.25">
      <c r="A16" s="7" t="s">
        <v>43</v>
      </c>
      <c r="B16" s="7" t="s">
        <v>11</v>
      </c>
      <c r="C16" s="7" t="s">
        <v>212</v>
      </c>
      <c r="D16" s="7">
        <v>1</v>
      </c>
      <c r="E16" s="7" t="s">
        <v>28</v>
      </c>
      <c r="F16" s="7" t="s">
        <v>29</v>
      </c>
      <c r="G16" s="7">
        <v>5500</v>
      </c>
      <c r="H16" s="9" t="s">
        <v>389</v>
      </c>
      <c r="I16" s="10">
        <v>43601</v>
      </c>
      <c r="J16" s="10" t="s">
        <v>225</v>
      </c>
      <c r="K16" s="11">
        <v>2019</v>
      </c>
    </row>
    <row r="17" spans="1:11" x14ac:dyDescent="0.25">
      <c r="A17" s="7" t="s">
        <v>43</v>
      </c>
      <c r="B17" s="7" t="s">
        <v>11</v>
      </c>
      <c r="C17" s="7" t="s">
        <v>267</v>
      </c>
      <c r="D17" s="7">
        <v>1</v>
      </c>
      <c r="E17" s="7" t="s">
        <v>31</v>
      </c>
      <c r="F17" s="7" t="s">
        <v>32</v>
      </c>
      <c r="G17" s="7">
        <v>3740</v>
      </c>
      <c r="H17" s="9" t="s">
        <v>634</v>
      </c>
      <c r="I17" s="10">
        <v>43601</v>
      </c>
      <c r="J17" s="10" t="s">
        <v>225</v>
      </c>
      <c r="K17" s="11">
        <v>2019</v>
      </c>
    </row>
    <row r="18" spans="1:11" x14ac:dyDescent="0.25">
      <c r="A18" s="7" t="s">
        <v>43</v>
      </c>
      <c r="B18" s="7" t="s">
        <v>11</v>
      </c>
      <c r="C18" s="7" t="s">
        <v>269</v>
      </c>
      <c r="D18" s="7">
        <v>1</v>
      </c>
      <c r="E18" s="7" t="s">
        <v>25</v>
      </c>
      <c r="F18" s="7" t="s">
        <v>26</v>
      </c>
      <c r="G18" s="7">
        <v>5500</v>
      </c>
      <c r="H18" s="9" t="s">
        <v>542</v>
      </c>
      <c r="I18" s="10">
        <v>43601</v>
      </c>
      <c r="J18" s="10" t="s">
        <v>225</v>
      </c>
      <c r="K18" s="11">
        <v>2019</v>
      </c>
    </row>
    <row r="19" spans="1:11" x14ac:dyDescent="0.25">
      <c r="A19" s="7" t="s">
        <v>43</v>
      </c>
      <c r="B19" s="7" t="s">
        <v>11</v>
      </c>
      <c r="C19" s="7" t="s">
        <v>285</v>
      </c>
      <c r="D19" s="7">
        <v>1</v>
      </c>
      <c r="E19" s="7" t="s">
        <v>23</v>
      </c>
      <c r="F19" s="7" t="s">
        <v>24</v>
      </c>
      <c r="G19" s="7">
        <v>5500</v>
      </c>
      <c r="H19" s="9" t="s">
        <v>549</v>
      </c>
      <c r="I19" s="10">
        <v>43601</v>
      </c>
      <c r="J19" s="10" t="s">
        <v>225</v>
      </c>
      <c r="K19" s="11">
        <v>2019</v>
      </c>
    </row>
    <row r="20" spans="1:11" hidden="1" x14ac:dyDescent="0.25">
      <c r="A20" s="7" t="s">
        <v>43</v>
      </c>
      <c r="B20" s="7" t="s">
        <v>11</v>
      </c>
      <c r="C20" s="7" t="s">
        <v>132</v>
      </c>
      <c r="D20" s="7">
        <v>2</v>
      </c>
      <c r="E20" s="7" t="s">
        <v>119</v>
      </c>
      <c r="F20" s="7" t="s">
        <v>133</v>
      </c>
      <c r="G20" s="7">
        <v>5500</v>
      </c>
      <c r="H20" s="9" t="s">
        <v>184</v>
      </c>
      <c r="I20" s="10">
        <v>43608</v>
      </c>
      <c r="J20" s="10" t="s">
        <v>225</v>
      </c>
      <c r="K20" s="11">
        <v>2019</v>
      </c>
    </row>
    <row r="21" spans="1:11" hidden="1" x14ac:dyDescent="0.25">
      <c r="A21" s="7" t="s">
        <v>43</v>
      </c>
      <c r="B21" s="7" t="s">
        <v>11</v>
      </c>
      <c r="C21" s="7" t="s">
        <v>374</v>
      </c>
      <c r="D21" s="7">
        <v>1</v>
      </c>
      <c r="E21" s="7" t="s">
        <v>117</v>
      </c>
      <c r="F21" s="7" t="s">
        <v>129</v>
      </c>
      <c r="G21" s="7">
        <v>5500</v>
      </c>
      <c r="H21" s="9" t="s">
        <v>515</v>
      </c>
      <c r="I21" s="10">
        <v>43608</v>
      </c>
      <c r="J21" s="10" t="s">
        <v>225</v>
      </c>
      <c r="K21" s="11">
        <v>2019</v>
      </c>
    </row>
    <row r="22" spans="1:11" x14ac:dyDescent="0.25">
      <c r="A22" s="7" t="s">
        <v>43</v>
      </c>
      <c r="B22" s="7" t="s">
        <v>11</v>
      </c>
      <c r="C22" s="7" t="s">
        <v>159</v>
      </c>
      <c r="D22" s="7">
        <v>1</v>
      </c>
      <c r="E22" s="7" t="s">
        <v>23</v>
      </c>
      <c r="F22" s="7" t="s">
        <v>24</v>
      </c>
      <c r="G22" s="7">
        <v>5500</v>
      </c>
      <c r="H22" s="9" t="s">
        <v>378</v>
      </c>
      <c r="I22" s="10">
        <v>43608</v>
      </c>
      <c r="J22" s="10" t="s">
        <v>225</v>
      </c>
      <c r="K22" s="11">
        <v>2019</v>
      </c>
    </row>
    <row r="23" spans="1:11" x14ac:dyDescent="0.25">
      <c r="A23" s="7" t="s">
        <v>43</v>
      </c>
      <c r="B23" s="7" t="s">
        <v>11</v>
      </c>
      <c r="C23" s="7" t="s">
        <v>337</v>
      </c>
      <c r="D23" s="7">
        <v>2</v>
      </c>
      <c r="E23" s="7" t="s">
        <v>293</v>
      </c>
      <c r="F23" s="7" t="s">
        <v>436</v>
      </c>
      <c r="G23" s="7">
        <v>5500</v>
      </c>
      <c r="H23" s="9" t="s">
        <v>454</v>
      </c>
      <c r="I23" s="10">
        <v>43608</v>
      </c>
      <c r="J23" s="10" t="s">
        <v>225</v>
      </c>
      <c r="K23" s="11">
        <v>2019</v>
      </c>
    </row>
    <row r="24" spans="1:11" x14ac:dyDescent="0.25">
      <c r="A24" s="7" t="s">
        <v>43</v>
      </c>
      <c r="B24" s="7" t="s">
        <v>11</v>
      </c>
      <c r="C24" s="7" t="s">
        <v>338</v>
      </c>
      <c r="D24" s="7">
        <v>1</v>
      </c>
      <c r="E24" s="7" t="s">
        <v>19</v>
      </c>
      <c r="F24" s="7" t="s">
        <v>20</v>
      </c>
      <c r="G24" s="7">
        <v>2750</v>
      </c>
      <c r="H24" s="9" t="s">
        <v>397</v>
      </c>
      <c r="I24" s="10">
        <v>43608</v>
      </c>
      <c r="J24" s="10" t="s">
        <v>225</v>
      </c>
      <c r="K24" s="11">
        <v>2019</v>
      </c>
    </row>
    <row r="25" spans="1:11" x14ac:dyDescent="0.25">
      <c r="A25" s="7" t="s">
        <v>43</v>
      </c>
      <c r="B25" s="7" t="s">
        <v>11</v>
      </c>
      <c r="C25" s="7" t="s">
        <v>258</v>
      </c>
      <c r="D25" s="7">
        <v>1</v>
      </c>
      <c r="E25" s="7" t="s">
        <v>139</v>
      </c>
      <c r="F25" s="7" t="s">
        <v>24</v>
      </c>
      <c r="G25" s="7">
        <v>5500</v>
      </c>
      <c r="H25" s="9" t="s">
        <v>531</v>
      </c>
      <c r="I25" s="10">
        <v>43614</v>
      </c>
      <c r="J25" s="10" t="s">
        <v>225</v>
      </c>
      <c r="K25" s="11">
        <v>2019</v>
      </c>
    </row>
    <row r="26" spans="1:11" x14ac:dyDescent="0.25">
      <c r="A26" s="7" t="s">
        <v>43</v>
      </c>
      <c r="B26" s="7" t="s">
        <v>11</v>
      </c>
      <c r="C26" s="7" t="s">
        <v>279</v>
      </c>
      <c r="D26" s="7">
        <v>2</v>
      </c>
      <c r="E26" s="7" t="s">
        <v>293</v>
      </c>
      <c r="F26" s="7" t="s">
        <v>436</v>
      </c>
      <c r="G26" s="7">
        <v>5500</v>
      </c>
      <c r="H26" s="9" t="s">
        <v>455</v>
      </c>
      <c r="I26" s="10">
        <v>43614</v>
      </c>
      <c r="J26" s="10" t="s">
        <v>225</v>
      </c>
      <c r="K26" s="11">
        <v>2019</v>
      </c>
    </row>
    <row r="27" spans="1:11" x14ac:dyDescent="0.25">
      <c r="A27" s="7" t="s">
        <v>43</v>
      </c>
      <c r="B27" s="7" t="s">
        <v>11</v>
      </c>
      <c r="C27" s="7" t="s">
        <v>341</v>
      </c>
      <c r="D27" s="7">
        <v>2</v>
      </c>
      <c r="E27" s="7" t="s">
        <v>293</v>
      </c>
      <c r="F27" s="7" t="s">
        <v>436</v>
      </c>
      <c r="G27" s="7">
        <v>5500</v>
      </c>
      <c r="H27" s="9" t="s">
        <v>457</v>
      </c>
      <c r="I27" s="10">
        <v>43614</v>
      </c>
      <c r="J27" s="10" t="s">
        <v>225</v>
      </c>
      <c r="K27" s="11">
        <v>2019</v>
      </c>
    </row>
    <row r="28" spans="1:11" x14ac:dyDescent="0.25">
      <c r="A28" s="7" t="s">
        <v>43</v>
      </c>
      <c r="B28" s="7" t="s">
        <v>11</v>
      </c>
      <c r="C28" s="7" t="s">
        <v>578</v>
      </c>
      <c r="D28" s="7">
        <v>1</v>
      </c>
      <c r="E28" s="7" t="s">
        <v>23</v>
      </c>
      <c r="F28" s="7" t="s">
        <v>24</v>
      </c>
      <c r="G28" s="7">
        <v>5500</v>
      </c>
      <c r="H28" s="9" t="s">
        <v>686</v>
      </c>
      <c r="I28" s="10">
        <v>43615</v>
      </c>
      <c r="J28" s="10" t="s">
        <v>225</v>
      </c>
      <c r="K28" s="11">
        <v>2019</v>
      </c>
    </row>
    <row r="29" spans="1:11" x14ac:dyDescent="0.25">
      <c r="A29" s="7" t="s">
        <v>43</v>
      </c>
      <c r="B29" s="7" t="s">
        <v>11</v>
      </c>
      <c r="C29" s="7" t="s">
        <v>580</v>
      </c>
      <c r="D29" s="7">
        <v>1</v>
      </c>
      <c r="E29" s="7" t="s">
        <v>31</v>
      </c>
      <c r="F29" s="7" t="s">
        <v>32</v>
      </c>
      <c r="G29" s="7">
        <v>3740</v>
      </c>
      <c r="H29" s="9" t="s">
        <v>688</v>
      </c>
      <c r="I29" s="10">
        <v>43615</v>
      </c>
      <c r="J29" s="10" t="s">
        <v>225</v>
      </c>
      <c r="K29" s="11">
        <v>2019</v>
      </c>
    </row>
    <row r="30" spans="1:11" x14ac:dyDescent="0.25">
      <c r="A30" s="7" t="s">
        <v>43</v>
      </c>
      <c r="B30" s="7" t="s">
        <v>11</v>
      </c>
      <c r="C30" s="7" t="s">
        <v>275</v>
      </c>
      <c r="D30" s="7">
        <v>2</v>
      </c>
      <c r="E30" s="7" t="s">
        <v>23</v>
      </c>
      <c r="F30" s="7" t="s">
        <v>24</v>
      </c>
      <c r="G30" s="7">
        <v>5500</v>
      </c>
      <c r="H30" s="9" t="s">
        <v>545</v>
      </c>
      <c r="I30" s="10">
        <v>43621</v>
      </c>
      <c r="J30" s="10" t="s">
        <v>288</v>
      </c>
      <c r="K30" s="11">
        <v>2019</v>
      </c>
    </row>
    <row r="31" spans="1:11" hidden="1" x14ac:dyDescent="0.25">
      <c r="A31" s="7" t="s">
        <v>43</v>
      </c>
      <c r="B31" s="7" t="s">
        <v>11</v>
      </c>
      <c r="C31" s="7" t="s">
        <v>372</v>
      </c>
      <c r="D31" s="7">
        <v>1</v>
      </c>
      <c r="E31" s="7" t="s">
        <v>295</v>
      </c>
      <c r="F31" s="7" t="s">
        <v>370</v>
      </c>
      <c r="G31" s="7">
        <v>3647</v>
      </c>
      <c r="H31" s="9" t="s">
        <v>373</v>
      </c>
      <c r="I31" s="10">
        <v>43622</v>
      </c>
      <c r="J31" s="10" t="s">
        <v>288</v>
      </c>
      <c r="K31" s="11">
        <v>2019</v>
      </c>
    </row>
    <row r="32" spans="1:11" hidden="1" x14ac:dyDescent="0.25">
      <c r="A32" s="7" t="s">
        <v>43</v>
      </c>
      <c r="B32" s="7" t="s">
        <v>11</v>
      </c>
      <c r="C32" s="7" t="s">
        <v>619</v>
      </c>
      <c r="D32" s="7">
        <v>1</v>
      </c>
      <c r="E32" s="7" t="s">
        <v>624</v>
      </c>
      <c r="F32" s="7" t="s">
        <v>138</v>
      </c>
      <c r="G32" s="7">
        <v>2700</v>
      </c>
      <c r="H32" s="9" t="s">
        <v>13</v>
      </c>
      <c r="I32" s="10">
        <v>43622</v>
      </c>
      <c r="J32" s="10" t="s">
        <v>288</v>
      </c>
      <c r="K32" s="11">
        <v>2019</v>
      </c>
    </row>
    <row r="33" spans="1:11" x14ac:dyDescent="0.25">
      <c r="A33" s="7" t="s">
        <v>43</v>
      </c>
      <c r="B33" s="7" t="s">
        <v>11</v>
      </c>
      <c r="C33" s="7" t="s">
        <v>262</v>
      </c>
      <c r="D33" s="7">
        <v>1</v>
      </c>
      <c r="E33" s="7" t="s">
        <v>33</v>
      </c>
      <c r="F33" s="7" t="s">
        <v>34</v>
      </c>
      <c r="G33" s="7">
        <v>5400</v>
      </c>
      <c r="H33" s="9" t="s">
        <v>535</v>
      </c>
      <c r="I33" s="10">
        <v>43622</v>
      </c>
      <c r="J33" s="10" t="s">
        <v>288</v>
      </c>
      <c r="K33" s="11">
        <v>2019</v>
      </c>
    </row>
    <row r="34" spans="1:11" x14ac:dyDescent="0.25">
      <c r="A34" s="7" t="s">
        <v>43</v>
      </c>
      <c r="B34" s="7" t="s">
        <v>11</v>
      </c>
      <c r="C34" s="7" t="s">
        <v>342</v>
      </c>
      <c r="D34" s="7">
        <v>1</v>
      </c>
      <c r="E34" s="7" t="s">
        <v>28</v>
      </c>
      <c r="F34" s="7" t="s">
        <v>29</v>
      </c>
      <c r="G34" s="7">
        <v>2750</v>
      </c>
      <c r="H34" s="9" t="s">
        <v>458</v>
      </c>
      <c r="I34" s="10">
        <v>43622</v>
      </c>
      <c r="J34" s="10" t="s">
        <v>288</v>
      </c>
      <c r="K34" s="11">
        <v>2019</v>
      </c>
    </row>
    <row r="35" spans="1:11" x14ac:dyDescent="0.25">
      <c r="A35" s="7" t="s">
        <v>43</v>
      </c>
      <c r="B35" s="7" t="s">
        <v>11</v>
      </c>
      <c r="C35" s="7" t="s">
        <v>402</v>
      </c>
      <c r="D35" s="7">
        <v>1</v>
      </c>
      <c r="E35" s="7" t="s">
        <v>23</v>
      </c>
      <c r="F35" s="7" t="s">
        <v>24</v>
      </c>
      <c r="G35" s="7">
        <v>5500</v>
      </c>
      <c r="H35" s="9" t="s">
        <v>556</v>
      </c>
      <c r="I35" s="10">
        <v>43622</v>
      </c>
      <c r="J35" s="10" t="s">
        <v>288</v>
      </c>
      <c r="K35" s="11">
        <v>2019</v>
      </c>
    </row>
    <row r="36" spans="1:11" x14ac:dyDescent="0.25">
      <c r="A36" s="7" t="s">
        <v>43</v>
      </c>
      <c r="B36" s="7" t="s">
        <v>11</v>
      </c>
      <c r="C36" s="7" t="s">
        <v>411</v>
      </c>
      <c r="D36" s="7">
        <v>2</v>
      </c>
      <c r="E36" s="7" t="s">
        <v>28</v>
      </c>
      <c r="F36" s="7" t="s">
        <v>29</v>
      </c>
      <c r="G36" s="7">
        <v>2750</v>
      </c>
      <c r="H36" s="9" t="s">
        <v>13</v>
      </c>
      <c r="I36" s="10">
        <v>43622</v>
      </c>
      <c r="J36" s="10" t="s">
        <v>288</v>
      </c>
      <c r="K36" s="11">
        <v>2019</v>
      </c>
    </row>
    <row r="37" spans="1:11" x14ac:dyDescent="0.25">
      <c r="A37" s="7" t="s">
        <v>43</v>
      </c>
      <c r="B37" s="7" t="s">
        <v>11</v>
      </c>
      <c r="C37" s="7" t="s">
        <v>581</v>
      </c>
      <c r="D37" s="7">
        <v>1</v>
      </c>
      <c r="E37" s="7" t="s">
        <v>31</v>
      </c>
      <c r="F37" s="7" t="s">
        <v>32</v>
      </c>
      <c r="G37" s="7">
        <v>3740</v>
      </c>
      <c r="H37" s="9" t="s">
        <v>689</v>
      </c>
      <c r="I37" s="10">
        <v>43622</v>
      </c>
      <c r="J37" s="10" t="s">
        <v>288</v>
      </c>
      <c r="K37" s="11">
        <v>2019</v>
      </c>
    </row>
    <row r="38" spans="1:11" x14ac:dyDescent="0.25">
      <c r="A38" s="7" t="s">
        <v>43</v>
      </c>
      <c r="B38" s="7" t="s">
        <v>11</v>
      </c>
      <c r="C38" s="7" t="s">
        <v>259</v>
      </c>
      <c r="D38" s="7">
        <v>1</v>
      </c>
      <c r="E38" s="7" t="s">
        <v>33</v>
      </c>
      <c r="F38" s="7" t="s">
        <v>34</v>
      </c>
      <c r="G38" s="7">
        <v>5400</v>
      </c>
      <c r="H38" s="9" t="s">
        <v>532</v>
      </c>
      <c r="I38" s="10">
        <v>43629</v>
      </c>
      <c r="J38" s="10" t="s">
        <v>288</v>
      </c>
      <c r="K38" s="11">
        <v>2019</v>
      </c>
    </row>
    <row r="39" spans="1:11" x14ac:dyDescent="0.25">
      <c r="A39" s="7" t="s">
        <v>43</v>
      </c>
      <c r="B39" s="7" t="s">
        <v>11</v>
      </c>
      <c r="C39" s="7" t="s">
        <v>419</v>
      </c>
      <c r="D39" s="7">
        <v>1</v>
      </c>
      <c r="E39" s="7" t="s">
        <v>293</v>
      </c>
      <c r="F39" s="7" t="s">
        <v>436</v>
      </c>
      <c r="G39" s="7">
        <v>5500</v>
      </c>
      <c r="H39" s="9" t="s">
        <v>13</v>
      </c>
      <c r="I39" s="10">
        <v>43629</v>
      </c>
      <c r="J39" s="10" t="s">
        <v>288</v>
      </c>
      <c r="K39" s="11">
        <v>2019</v>
      </c>
    </row>
    <row r="40" spans="1:11" x14ac:dyDescent="0.25">
      <c r="A40" s="7" t="s">
        <v>43</v>
      </c>
      <c r="B40" s="7" t="s">
        <v>11</v>
      </c>
      <c r="C40" s="7" t="s">
        <v>478</v>
      </c>
      <c r="D40" s="7">
        <v>1</v>
      </c>
      <c r="E40" s="7" t="s">
        <v>293</v>
      </c>
      <c r="F40" s="7" t="s">
        <v>436</v>
      </c>
      <c r="G40" s="7">
        <v>5500</v>
      </c>
      <c r="H40" s="9" t="s">
        <v>13</v>
      </c>
      <c r="I40" s="10">
        <v>43629</v>
      </c>
      <c r="J40" s="10" t="s">
        <v>288</v>
      </c>
      <c r="K40" s="11">
        <v>2019</v>
      </c>
    </row>
    <row r="41" spans="1:11" hidden="1" x14ac:dyDescent="0.25">
      <c r="A41" s="7" t="s">
        <v>43</v>
      </c>
      <c r="B41" s="7" t="s">
        <v>11</v>
      </c>
      <c r="C41" s="7" t="s">
        <v>466</v>
      </c>
      <c r="D41" s="7">
        <v>1</v>
      </c>
      <c r="E41" s="7" t="s">
        <v>117</v>
      </c>
      <c r="F41" s="7" t="s">
        <v>129</v>
      </c>
      <c r="G41" s="7">
        <v>5500</v>
      </c>
      <c r="H41" s="9" t="s">
        <v>517</v>
      </c>
      <c r="I41" s="10">
        <v>43630</v>
      </c>
      <c r="J41" s="10" t="s">
        <v>288</v>
      </c>
      <c r="K41" s="11">
        <v>2019</v>
      </c>
    </row>
    <row r="42" spans="1:11" x14ac:dyDescent="0.25">
      <c r="A42" s="7" t="s">
        <v>43</v>
      </c>
      <c r="B42" s="7" t="s">
        <v>11</v>
      </c>
      <c r="C42" s="7" t="s">
        <v>346</v>
      </c>
      <c r="D42" s="7">
        <v>1</v>
      </c>
      <c r="E42" s="7" t="s">
        <v>31</v>
      </c>
      <c r="F42" s="7" t="s">
        <v>32</v>
      </c>
      <c r="G42" s="7">
        <v>3740</v>
      </c>
      <c r="H42" s="9" t="s">
        <v>550</v>
      </c>
      <c r="I42" s="10">
        <v>43630</v>
      </c>
      <c r="J42" s="10" t="s">
        <v>288</v>
      </c>
      <c r="K42" s="11">
        <v>2019</v>
      </c>
    </row>
    <row r="43" spans="1:11" hidden="1" x14ac:dyDescent="0.25">
      <c r="A43" s="7" t="s">
        <v>43</v>
      </c>
      <c r="B43" s="7" t="s">
        <v>11</v>
      </c>
      <c r="C43" s="7" t="s">
        <v>366</v>
      </c>
      <c r="D43" s="7">
        <v>1</v>
      </c>
      <c r="E43" s="7" t="s">
        <v>15</v>
      </c>
      <c r="F43" s="7" t="s">
        <v>16</v>
      </c>
      <c r="G43" s="8">
        <v>2960</v>
      </c>
      <c r="H43" s="9" t="s">
        <v>459</v>
      </c>
      <c r="I43" s="10">
        <v>43636</v>
      </c>
      <c r="J43" s="10" t="s">
        <v>288</v>
      </c>
      <c r="K43" s="11">
        <v>2019</v>
      </c>
    </row>
    <row r="44" spans="1:11" hidden="1" x14ac:dyDescent="0.25">
      <c r="A44" s="7" t="s">
        <v>43</v>
      </c>
      <c r="B44" s="7" t="s">
        <v>11</v>
      </c>
      <c r="C44" s="7" t="s">
        <v>467</v>
      </c>
      <c r="D44" s="7">
        <v>1</v>
      </c>
      <c r="E44" s="7" t="s">
        <v>117</v>
      </c>
      <c r="F44" s="7" t="s">
        <v>129</v>
      </c>
      <c r="G44" s="7">
        <v>5500</v>
      </c>
      <c r="H44" s="9" t="s">
        <v>518</v>
      </c>
      <c r="I44" s="10">
        <v>43636</v>
      </c>
      <c r="J44" s="10" t="s">
        <v>288</v>
      </c>
      <c r="K44" s="11">
        <v>2019</v>
      </c>
    </row>
    <row r="45" spans="1:11" hidden="1" x14ac:dyDescent="0.25">
      <c r="A45" s="7" t="s">
        <v>43</v>
      </c>
      <c r="B45" s="7" t="s">
        <v>11</v>
      </c>
      <c r="C45" s="7" t="s">
        <v>511</v>
      </c>
      <c r="D45" s="7">
        <v>1</v>
      </c>
      <c r="E45" s="7" t="s">
        <v>512</v>
      </c>
      <c r="F45" s="7" t="s">
        <v>513</v>
      </c>
      <c r="G45" s="7">
        <v>1112</v>
      </c>
      <c r="H45" s="9" t="s">
        <v>13</v>
      </c>
      <c r="I45" s="10">
        <v>43636</v>
      </c>
      <c r="J45" s="10" t="s">
        <v>288</v>
      </c>
      <c r="K45" s="11">
        <v>2019</v>
      </c>
    </row>
    <row r="46" spans="1:11" hidden="1" x14ac:dyDescent="0.25">
      <c r="A46" s="7" t="s">
        <v>43</v>
      </c>
      <c r="B46" s="7" t="s">
        <v>11</v>
      </c>
      <c r="C46" s="7" t="s">
        <v>609</v>
      </c>
      <c r="D46" s="7">
        <v>1</v>
      </c>
      <c r="E46" s="7" t="s">
        <v>82</v>
      </c>
      <c r="F46" s="7" t="s">
        <v>623</v>
      </c>
      <c r="G46" s="7">
        <v>898</v>
      </c>
      <c r="H46" s="9" t="s">
        <v>13</v>
      </c>
      <c r="I46" s="10">
        <v>43636</v>
      </c>
      <c r="J46" s="10" t="s">
        <v>288</v>
      </c>
      <c r="K46" s="11">
        <v>2019</v>
      </c>
    </row>
    <row r="47" spans="1:11" x14ac:dyDescent="0.25">
      <c r="A47" s="7" t="s">
        <v>43</v>
      </c>
      <c r="B47" s="7" t="s">
        <v>11</v>
      </c>
      <c r="C47" s="7" t="s">
        <v>164</v>
      </c>
      <c r="D47" s="7">
        <v>1</v>
      </c>
      <c r="E47" s="7" t="s">
        <v>31</v>
      </c>
      <c r="F47" s="7" t="s">
        <v>32</v>
      </c>
      <c r="G47" s="7">
        <v>3740</v>
      </c>
      <c r="H47" s="9" t="s">
        <v>629</v>
      </c>
      <c r="I47" s="10">
        <v>43636</v>
      </c>
      <c r="J47" s="10" t="s">
        <v>288</v>
      </c>
      <c r="K47" s="11">
        <v>2019</v>
      </c>
    </row>
    <row r="48" spans="1:11" x14ac:dyDescent="0.25">
      <c r="A48" s="7" t="s">
        <v>43</v>
      </c>
      <c r="B48" s="7" t="s">
        <v>11</v>
      </c>
      <c r="C48" s="7" t="s">
        <v>214</v>
      </c>
      <c r="D48" s="7">
        <v>2</v>
      </c>
      <c r="E48" s="7" t="s">
        <v>35</v>
      </c>
      <c r="F48" s="7" t="s">
        <v>30</v>
      </c>
      <c r="G48" s="7">
        <v>4201</v>
      </c>
      <c r="H48" s="9" t="s">
        <v>13</v>
      </c>
      <c r="I48" s="10">
        <v>43636</v>
      </c>
      <c r="J48" s="10" t="s">
        <v>288</v>
      </c>
      <c r="K48" s="11">
        <v>2019</v>
      </c>
    </row>
    <row r="49" spans="1:11" x14ac:dyDescent="0.25">
      <c r="A49" s="7" t="s">
        <v>43</v>
      </c>
      <c r="B49" s="7" t="s">
        <v>11</v>
      </c>
      <c r="C49" s="7" t="s">
        <v>265</v>
      </c>
      <c r="D49" s="7">
        <v>1</v>
      </c>
      <c r="E49" s="7" t="s">
        <v>31</v>
      </c>
      <c r="F49" s="7" t="s">
        <v>32</v>
      </c>
      <c r="G49" s="7">
        <v>3740</v>
      </c>
      <c r="H49" s="9" t="s">
        <v>633</v>
      </c>
      <c r="I49" s="10">
        <v>43636</v>
      </c>
      <c r="J49" s="10" t="s">
        <v>288</v>
      </c>
      <c r="K49" s="11">
        <v>2019</v>
      </c>
    </row>
    <row r="50" spans="1:11" x14ac:dyDescent="0.25">
      <c r="A50" s="7" t="s">
        <v>43</v>
      </c>
      <c r="B50" s="7" t="s">
        <v>11</v>
      </c>
      <c r="C50" s="7" t="s">
        <v>339</v>
      </c>
      <c r="D50" s="7">
        <v>1</v>
      </c>
      <c r="E50" s="7" t="s">
        <v>28</v>
      </c>
      <c r="F50" s="7" t="s">
        <v>29</v>
      </c>
      <c r="G50" s="7">
        <v>2750</v>
      </c>
      <c r="H50" s="9" t="s">
        <v>460</v>
      </c>
      <c r="I50" s="10">
        <v>43636</v>
      </c>
      <c r="J50" s="10" t="s">
        <v>288</v>
      </c>
      <c r="K50" s="11">
        <v>2019</v>
      </c>
    </row>
    <row r="51" spans="1:11" x14ac:dyDescent="0.25">
      <c r="A51" s="7" t="s">
        <v>43</v>
      </c>
      <c r="B51" s="7" t="s">
        <v>11</v>
      </c>
      <c r="C51" s="7" t="s">
        <v>351</v>
      </c>
      <c r="D51" s="7">
        <v>1</v>
      </c>
      <c r="E51" s="7" t="s">
        <v>25</v>
      </c>
      <c r="F51" s="7" t="s">
        <v>26</v>
      </c>
      <c r="G51" s="7">
        <v>5500</v>
      </c>
      <c r="H51" s="9" t="s">
        <v>553</v>
      </c>
      <c r="I51" s="10">
        <v>43636</v>
      </c>
      <c r="J51" s="10" t="s">
        <v>288</v>
      </c>
      <c r="K51" s="11">
        <v>2019</v>
      </c>
    </row>
    <row r="52" spans="1:11" x14ac:dyDescent="0.25">
      <c r="A52" s="7" t="s">
        <v>43</v>
      </c>
      <c r="B52" s="7" t="s">
        <v>11</v>
      </c>
      <c r="C52" s="7" t="s">
        <v>403</v>
      </c>
      <c r="D52" s="7">
        <v>1</v>
      </c>
      <c r="E52" s="7" t="s">
        <v>23</v>
      </c>
      <c r="F52" s="7" t="s">
        <v>24</v>
      </c>
      <c r="G52" s="7">
        <v>5500</v>
      </c>
      <c r="H52" s="9" t="s">
        <v>557</v>
      </c>
      <c r="I52" s="10">
        <v>43636</v>
      </c>
      <c r="J52" s="10" t="s">
        <v>288</v>
      </c>
      <c r="K52" s="11">
        <v>2019</v>
      </c>
    </row>
    <row r="53" spans="1:11" x14ac:dyDescent="0.25">
      <c r="A53" s="7" t="s">
        <v>43</v>
      </c>
      <c r="B53" s="7" t="s">
        <v>11</v>
      </c>
      <c r="C53" s="209" t="s">
        <v>575</v>
      </c>
      <c r="D53" s="7">
        <v>1</v>
      </c>
      <c r="E53" s="7" t="s">
        <v>33</v>
      </c>
      <c r="F53" s="7" t="s">
        <v>34</v>
      </c>
      <c r="G53" s="7">
        <v>5400</v>
      </c>
      <c r="H53" s="9" t="s">
        <v>684</v>
      </c>
      <c r="I53" s="10">
        <v>43636</v>
      </c>
      <c r="J53" s="10" t="s">
        <v>288</v>
      </c>
      <c r="K53" s="11">
        <v>2019</v>
      </c>
    </row>
    <row r="54" spans="1:11" x14ac:dyDescent="0.25">
      <c r="A54" s="7" t="s">
        <v>43</v>
      </c>
      <c r="B54" s="7" t="s">
        <v>11</v>
      </c>
      <c r="C54" s="7" t="s">
        <v>174</v>
      </c>
      <c r="D54" s="7">
        <v>2</v>
      </c>
      <c r="E54" s="7" t="s">
        <v>293</v>
      </c>
      <c r="F54" s="7" t="s">
        <v>436</v>
      </c>
      <c r="G54" s="7">
        <v>5500</v>
      </c>
      <c r="H54" s="9" t="s">
        <v>462</v>
      </c>
      <c r="I54" s="10">
        <v>43643</v>
      </c>
      <c r="J54" s="10" t="s">
        <v>288</v>
      </c>
      <c r="K54" s="11">
        <v>2019</v>
      </c>
    </row>
    <row r="55" spans="1:11" x14ac:dyDescent="0.25">
      <c r="A55" s="7" t="s">
        <v>43</v>
      </c>
      <c r="B55" s="7" t="s">
        <v>11</v>
      </c>
      <c r="C55" s="7" t="s">
        <v>208</v>
      </c>
      <c r="D55" s="7">
        <v>2</v>
      </c>
      <c r="E55" s="7" t="s">
        <v>23</v>
      </c>
      <c r="F55" s="7" t="s">
        <v>24</v>
      </c>
      <c r="G55" s="33">
        <v>5500</v>
      </c>
      <c r="H55" s="9" t="s">
        <v>13</v>
      </c>
      <c r="I55" s="10">
        <v>43643</v>
      </c>
      <c r="J55" s="10" t="s">
        <v>288</v>
      </c>
      <c r="K55" s="11">
        <v>2019</v>
      </c>
    </row>
    <row r="56" spans="1:11" x14ac:dyDescent="0.25">
      <c r="A56" s="7" t="s">
        <v>43</v>
      </c>
      <c r="B56" s="7" t="s">
        <v>11</v>
      </c>
      <c r="C56" s="7" t="s">
        <v>271</v>
      </c>
      <c r="D56" s="7">
        <v>2</v>
      </c>
      <c r="E56" s="7" t="s">
        <v>23</v>
      </c>
      <c r="F56" s="7" t="s">
        <v>24</v>
      </c>
      <c r="G56" s="7">
        <v>5500</v>
      </c>
      <c r="H56" s="9" t="s">
        <v>544</v>
      </c>
      <c r="I56" s="10">
        <v>43643</v>
      </c>
      <c r="J56" s="10" t="s">
        <v>288</v>
      </c>
      <c r="K56" s="11">
        <v>2019</v>
      </c>
    </row>
    <row r="57" spans="1:11" x14ac:dyDescent="0.25">
      <c r="A57" s="7" t="s">
        <v>43</v>
      </c>
      <c r="B57" s="7" t="s">
        <v>11</v>
      </c>
      <c r="C57" s="7" t="s">
        <v>482</v>
      </c>
      <c r="D57" s="7">
        <v>1</v>
      </c>
      <c r="E57" s="7" t="s">
        <v>33</v>
      </c>
      <c r="F57" s="7" t="s">
        <v>34</v>
      </c>
      <c r="G57" s="7">
        <v>5400</v>
      </c>
      <c r="H57" s="9" t="s">
        <v>596</v>
      </c>
      <c r="I57" s="10">
        <v>43643</v>
      </c>
      <c r="J57" s="10" t="s">
        <v>288</v>
      </c>
      <c r="K57" s="11">
        <v>2019</v>
      </c>
    </row>
    <row r="58" spans="1:11" hidden="1" x14ac:dyDescent="0.25">
      <c r="A58" s="7" t="s">
        <v>43</v>
      </c>
      <c r="B58" s="7" t="s">
        <v>11</v>
      </c>
      <c r="C58" s="7" t="s">
        <v>468</v>
      </c>
      <c r="D58" s="7">
        <v>1</v>
      </c>
      <c r="E58" s="7" t="s">
        <v>119</v>
      </c>
      <c r="F58" s="7" t="s">
        <v>133</v>
      </c>
      <c r="G58" s="8">
        <v>5500</v>
      </c>
      <c r="H58" s="9" t="s">
        <v>13</v>
      </c>
      <c r="I58" s="10">
        <v>43650</v>
      </c>
      <c r="J58" s="10" t="s">
        <v>226</v>
      </c>
      <c r="K58" s="11">
        <v>2019</v>
      </c>
    </row>
    <row r="59" spans="1:11" hidden="1" x14ac:dyDescent="0.25">
      <c r="A59" s="7" t="s">
        <v>43</v>
      </c>
      <c r="B59" s="7" t="s">
        <v>11</v>
      </c>
      <c r="C59" s="7" t="s">
        <v>611</v>
      </c>
      <c r="D59" s="7">
        <v>1</v>
      </c>
      <c r="E59" s="7" t="s">
        <v>17</v>
      </c>
      <c r="F59" s="7" t="s">
        <v>18</v>
      </c>
      <c r="G59" s="7">
        <v>3776</v>
      </c>
      <c r="H59" s="9" t="s">
        <v>13</v>
      </c>
      <c r="I59" s="10">
        <v>43650</v>
      </c>
      <c r="J59" s="10" t="s">
        <v>226</v>
      </c>
      <c r="K59" s="11">
        <v>2019</v>
      </c>
    </row>
    <row r="60" spans="1:11" x14ac:dyDescent="0.25">
      <c r="A60" s="7" t="s">
        <v>43</v>
      </c>
      <c r="B60" s="7" t="s">
        <v>11</v>
      </c>
      <c r="C60" s="7" t="s">
        <v>175</v>
      </c>
      <c r="D60" s="7">
        <v>2</v>
      </c>
      <c r="E60" s="7" t="s">
        <v>293</v>
      </c>
      <c r="F60" s="7" t="s">
        <v>436</v>
      </c>
      <c r="G60" s="7">
        <v>5500</v>
      </c>
      <c r="H60" s="9" t="s">
        <v>323</v>
      </c>
      <c r="I60" s="10">
        <v>43650</v>
      </c>
      <c r="J60" s="10" t="s">
        <v>226</v>
      </c>
      <c r="K60" s="11">
        <v>2019</v>
      </c>
    </row>
    <row r="61" spans="1:11" x14ac:dyDescent="0.25">
      <c r="A61" s="7" t="s">
        <v>43</v>
      </c>
      <c r="B61" s="7" t="s">
        <v>11</v>
      </c>
      <c r="C61" s="7" t="s">
        <v>176</v>
      </c>
      <c r="D61" s="7">
        <v>1</v>
      </c>
      <c r="E61" s="7" t="s">
        <v>33</v>
      </c>
      <c r="F61" s="7" t="s">
        <v>34</v>
      </c>
      <c r="G61" s="7">
        <v>5400</v>
      </c>
      <c r="H61" s="9" t="s">
        <v>324</v>
      </c>
      <c r="I61" s="10">
        <v>43650</v>
      </c>
      <c r="J61" s="10" t="s">
        <v>226</v>
      </c>
      <c r="K61" s="11">
        <v>2019</v>
      </c>
    </row>
    <row r="62" spans="1:11" x14ac:dyDescent="0.25">
      <c r="A62" s="7" t="s">
        <v>43</v>
      </c>
      <c r="B62" s="7" t="s">
        <v>11</v>
      </c>
      <c r="C62" s="7" t="s">
        <v>264</v>
      </c>
      <c r="D62" s="7">
        <v>1</v>
      </c>
      <c r="E62" s="7" t="s">
        <v>31</v>
      </c>
      <c r="F62" s="7" t="s">
        <v>32</v>
      </c>
      <c r="G62" s="7">
        <v>5542</v>
      </c>
      <c r="H62" s="9" t="s">
        <v>537</v>
      </c>
      <c r="I62" s="10">
        <v>43650</v>
      </c>
      <c r="J62" s="10" t="s">
        <v>226</v>
      </c>
      <c r="K62" s="11">
        <v>2019</v>
      </c>
    </row>
    <row r="63" spans="1:11" x14ac:dyDescent="0.25">
      <c r="A63" s="7" t="s">
        <v>43</v>
      </c>
      <c r="B63" s="7" t="s">
        <v>11</v>
      </c>
      <c r="C63" s="7" t="s">
        <v>404</v>
      </c>
      <c r="D63" s="7">
        <v>1</v>
      </c>
      <c r="E63" s="7" t="s">
        <v>23</v>
      </c>
      <c r="F63" s="7" t="s">
        <v>24</v>
      </c>
      <c r="G63" s="7">
        <v>5500</v>
      </c>
      <c r="H63" s="9" t="s">
        <v>558</v>
      </c>
      <c r="I63" s="10">
        <v>43650</v>
      </c>
      <c r="J63" s="10" t="s">
        <v>226</v>
      </c>
      <c r="K63" s="11">
        <v>2019</v>
      </c>
    </row>
    <row r="64" spans="1:11" x14ac:dyDescent="0.25">
      <c r="A64" s="7" t="s">
        <v>43</v>
      </c>
      <c r="B64" s="7" t="s">
        <v>11</v>
      </c>
      <c r="C64" s="7" t="s">
        <v>417</v>
      </c>
      <c r="D64" s="7">
        <v>1</v>
      </c>
      <c r="E64" s="7" t="s">
        <v>28</v>
      </c>
      <c r="F64" s="7" t="s">
        <v>29</v>
      </c>
      <c r="G64" s="7">
        <v>2750</v>
      </c>
      <c r="H64" s="9" t="s">
        <v>570</v>
      </c>
      <c r="I64" s="10">
        <v>43650</v>
      </c>
      <c r="J64" s="10" t="s">
        <v>226</v>
      </c>
      <c r="K64" s="11">
        <v>2019</v>
      </c>
    </row>
    <row r="65" spans="1:11" x14ac:dyDescent="0.25">
      <c r="A65" s="7" t="s">
        <v>43</v>
      </c>
      <c r="B65" s="7" t="s">
        <v>11</v>
      </c>
      <c r="C65" s="7" t="s">
        <v>473</v>
      </c>
      <c r="D65" s="7">
        <v>1</v>
      </c>
      <c r="E65" s="7" t="s">
        <v>293</v>
      </c>
      <c r="F65" s="7" t="s">
        <v>436</v>
      </c>
      <c r="G65" s="7">
        <v>5500</v>
      </c>
      <c r="H65" s="9" t="s">
        <v>13</v>
      </c>
      <c r="I65" s="10">
        <v>43650</v>
      </c>
      <c r="J65" s="10" t="s">
        <v>226</v>
      </c>
      <c r="K65" s="11">
        <v>2019</v>
      </c>
    </row>
    <row r="66" spans="1:11" x14ac:dyDescent="0.25">
      <c r="A66" s="7" t="s">
        <v>43</v>
      </c>
      <c r="B66" s="7" t="s">
        <v>11</v>
      </c>
      <c r="C66" s="7" t="s">
        <v>579</v>
      </c>
      <c r="D66" s="7">
        <v>1</v>
      </c>
      <c r="E66" s="7" t="s">
        <v>23</v>
      </c>
      <c r="F66" s="7" t="s">
        <v>24</v>
      </c>
      <c r="G66" s="7">
        <v>5500</v>
      </c>
      <c r="H66" s="9" t="s">
        <v>687</v>
      </c>
      <c r="I66" s="10">
        <v>43650</v>
      </c>
      <c r="J66" s="10" t="s">
        <v>226</v>
      </c>
      <c r="K66" s="11">
        <v>2019</v>
      </c>
    </row>
    <row r="67" spans="1:11" x14ac:dyDescent="0.25">
      <c r="A67" s="7" t="s">
        <v>43</v>
      </c>
      <c r="B67" s="7" t="s">
        <v>11</v>
      </c>
      <c r="C67" s="7" t="s">
        <v>646</v>
      </c>
      <c r="D67" s="7">
        <v>1</v>
      </c>
      <c r="E67" s="7" t="s">
        <v>359</v>
      </c>
      <c r="F67" s="7" t="s">
        <v>683</v>
      </c>
      <c r="G67" s="7">
        <v>2750</v>
      </c>
      <c r="H67" s="9" t="s">
        <v>13</v>
      </c>
      <c r="I67" s="10">
        <v>43650</v>
      </c>
      <c r="J67" s="10" t="s">
        <v>226</v>
      </c>
      <c r="K67" s="11">
        <v>2019</v>
      </c>
    </row>
    <row r="68" spans="1:11" hidden="1" x14ac:dyDescent="0.25">
      <c r="A68" s="7" t="s">
        <v>43</v>
      </c>
      <c r="B68" s="7" t="s">
        <v>11</v>
      </c>
      <c r="C68" s="7" t="s">
        <v>620</v>
      </c>
      <c r="D68" s="7">
        <v>1</v>
      </c>
      <c r="E68" s="7" t="s">
        <v>625</v>
      </c>
      <c r="F68" s="7" t="s">
        <v>626</v>
      </c>
      <c r="G68" s="7">
        <v>2100</v>
      </c>
      <c r="H68" s="9" t="s">
        <v>13</v>
      </c>
      <c r="I68" s="10">
        <v>43657</v>
      </c>
      <c r="J68" s="10" t="s">
        <v>226</v>
      </c>
      <c r="K68" s="11">
        <v>2019</v>
      </c>
    </row>
    <row r="69" spans="1:11" x14ac:dyDescent="0.25">
      <c r="A69" s="7" t="s">
        <v>43</v>
      </c>
      <c r="B69" s="7" t="s">
        <v>11</v>
      </c>
      <c r="C69" s="7" t="s">
        <v>266</v>
      </c>
      <c r="D69" s="7">
        <v>1</v>
      </c>
      <c r="E69" s="7" t="s">
        <v>31</v>
      </c>
      <c r="F69" s="7" t="s">
        <v>32</v>
      </c>
      <c r="G69" s="7">
        <v>3740</v>
      </c>
      <c r="H69" s="9" t="s">
        <v>539</v>
      </c>
      <c r="I69" s="10">
        <v>43657</v>
      </c>
      <c r="J69" s="10" t="s">
        <v>226</v>
      </c>
      <c r="K69" s="11">
        <v>2019</v>
      </c>
    </row>
    <row r="70" spans="1:11" x14ac:dyDescent="0.25">
      <c r="A70" s="7" t="s">
        <v>43</v>
      </c>
      <c r="B70" s="7" t="s">
        <v>11</v>
      </c>
      <c r="C70" s="7" t="s">
        <v>268</v>
      </c>
      <c r="D70" s="7">
        <v>1</v>
      </c>
      <c r="E70" s="7" t="s">
        <v>25</v>
      </c>
      <c r="F70" s="7" t="s">
        <v>26</v>
      </c>
      <c r="G70" s="7">
        <v>5500</v>
      </c>
      <c r="H70" s="9" t="s">
        <v>541</v>
      </c>
      <c r="I70" s="10">
        <v>43657</v>
      </c>
      <c r="J70" s="10" t="s">
        <v>226</v>
      </c>
      <c r="K70" s="11">
        <v>2019</v>
      </c>
    </row>
    <row r="71" spans="1:11" x14ac:dyDescent="0.25">
      <c r="A71" s="7" t="s">
        <v>43</v>
      </c>
      <c r="B71" s="7" t="s">
        <v>11</v>
      </c>
      <c r="C71" s="7" t="s">
        <v>352</v>
      </c>
      <c r="D71" s="7">
        <v>1</v>
      </c>
      <c r="E71" s="7" t="s">
        <v>139</v>
      </c>
      <c r="F71" s="7" t="s">
        <v>24</v>
      </c>
      <c r="G71" s="7">
        <v>5500</v>
      </c>
      <c r="H71" s="9" t="s">
        <v>554</v>
      </c>
      <c r="I71" s="10">
        <v>43657</v>
      </c>
      <c r="J71" s="10" t="s">
        <v>226</v>
      </c>
      <c r="K71" s="11">
        <v>2019</v>
      </c>
    </row>
    <row r="72" spans="1:11" x14ac:dyDescent="0.25">
      <c r="A72" s="7" t="s">
        <v>43</v>
      </c>
      <c r="B72" s="7" t="s">
        <v>11</v>
      </c>
      <c r="C72" s="7" t="s">
        <v>400</v>
      </c>
      <c r="D72" s="7">
        <v>1</v>
      </c>
      <c r="E72" s="7" t="s">
        <v>19</v>
      </c>
      <c r="F72" s="7" t="s">
        <v>20</v>
      </c>
      <c r="G72" s="7">
        <v>2750</v>
      </c>
      <c r="H72" s="9" t="s">
        <v>555</v>
      </c>
      <c r="I72" s="10">
        <v>43657</v>
      </c>
      <c r="J72" s="10" t="s">
        <v>226</v>
      </c>
      <c r="K72" s="11">
        <v>2019</v>
      </c>
    </row>
    <row r="73" spans="1:11" x14ac:dyDescent="0.25">
      <c r="A73" s="7" t="s">
        <v>43</v>
      </c>
      <c r="B73" s="7" t="s">
        <v>11</v>
      </c>
      <c r="C73" s="7" t="s">
        <v>414</v>
      </c>
      <c r="D73" s="7">
        <v>2</v>
      </c>
      <c r="E73" s="7" t="s">
        <v>23</v>
      </c>
      <c r="F73" s="7" t="s">
        <v>24</v>
      </c>
      <c r="G73" s="7">
        <v>5500</v>
      </c>
      <c r="H73" s="9" t="s">
        <v>13</v>
      </c>
      <c r="I73" s="10">
        <v>43657</v>
      </c>
      <c r="J73" s="10" t="s">
        <v>226</v>
      </c>
      <c r="K73" s="11">
        <v>2019</v>
      </c>
    </row>
    <row r="74" spans="1:11" x14ac:dyDescent="0.25">
      <c r="A74" s="7" t="s">
        <v>43</v>
      </c>
      <c r="B74" s="7" t="s">
        <v>11</v>
      </c>
      <c r="C74" s="7" t="s">
        <v>421</v>
      </c>
      <c r="D74" s="7">
        <v>1</v>
      </c>
      <c r="E74" s="7" t="s">
        <v>23</v>
      </c>
      <c r="F74" s="7" t="s">
        <v>24</v>
      </c>
      <c r="G74" s="7">
        <v>5500</v>
      </c>
      <c r="H74" s="9" t="s">
        <v>571</v>
      </c>
      <c r="I74" s="10">
        <v>43657</v>
      </c>
      <c r="J74" s="10" t="s">
        <v>226</v>
      </c>
      <c r="K74" s="11">
        <v>2019</v>
      </c>
    </row>
    <row r="75" spans="1:11" x14ac:dyDescent="0.25">
      <c r="A75" s="7" t="s">
        <v>43</v>
      </c>
      <c r="B75" s="7" t="s">
        <v>11</v>
      </c>
      <c r="C75" s="7" t="s">
        <v>474</v>
      </c>
      <c r="D75" s="7">
        <v>1</v>
      </c>
      <c r="E75" s="7" t="s">
        <v>293</v>
      </c>
      <c r="F75" s="7" t="s">
        <v>436</v>
      </c>
      <c r="G75" s="7">
        <v>5500</v>
      </c>
      <c r="H75" s="9" t="s">
        <v>13</v>
      </c>
      <c r="I75" s="10">
        <v>43657</v>
      </c>
      <c r="J75" s="10" t="s">
        <v>226</v>
      </c>
      <c r="K75" s="11">
        <v>2019</v>
      </c>
    </row>
    <row r="76" spans="1:11" x14ac:dyDescent="0.25">
      <c r="A76" s="7" t="s">
        <v>43</v>
      </c>
      <c r="B76" s="7" t="s">
        <v>11</v>
      </c>
      <c r="C76" s="7" t="s">
        <v>582</v>
      </c>
      <c r="D76" s="7">
        <v>1</v>
      </c>
      <c r="E76" s="7" t="s">
        <v>31</v>
      </c>
      <c r="F76" s="7" t="s">
        <v>32</v>
      </c>
      <c r="G76" s="7">
        <v>3740</v>
      </c>
      <c r="H76" s="9" t="s">
        <v>690</v>
      </c>
      <c r="I76" s="10">
        <v>43657</v>
      </c>
      <c r="J76" s="10" t="s">
        <v>226</v>
      </c>
      <c r="K76" s="11">
        <v>2019</v>
      </c>
    </row>
    <row r="77" spans="1:11" hidden="1" x14ac:dyDescent="0.25">
      <c r="A77" s="7" t="s">
        <v>43</v>
      </c>
      <c r="B77" s="7" t="s">
        <v>11</v>
      </c>
      <c r="C77" s="7" t="s">
        <v>471</v>
      </c>
      <c r="D77" s="7">
        <v>1</v>
      </c>
      <c r="E77" s="7" t="s">
        <v>117</v>
      </c>
      <c r="F77" s="7" t="s">
        <v>129</v>
      </c>
      <c r="G77" s="7">
        <v>5500</v>
      </c>
      <c r="H77" s="9" t="s">
        <v>519</v>
      </c>
      <c r="I77" s="10">
        <v>43664</v>
      </c>
      <c r="J77" s="10" t="s">
        <v>226</v>
      </c>
      <c r="K77" s="11">
        <v>2019</v>
      </c>
    </row>
    <row r="78" spans="1:11" hidden="1" x14ac:dyDescent="0.25">
      <c r="A78" s="7" t="s">
        <v>43</v>
      </c>
      <c r="B78" s="7" t="s">
        <v>11</v>
      </c>
      <c r="C78" s="7" t="s">
        <v>613</v>
      </c>
      <c r="D78" s="7">
        <v>1</v>
      </c>
      <c r="E78" s="7" t="s">
        <v>15</v>
      </c>
      <c r="F78" s="7" t="s">
        <v>16</v>
      </c>
      <c r="G78" s="7">
        <v>5920</v>
      </c>
      <c r="H78" s="9" t="s">
        <v>13</v>
      </c>
      <c r="I78" s="10">
        <v>43664</v>
      </c>
      <c r="J78" s="10" t="s">
        <v>226</v>
      </c>
      <c r="K78" s="11">
        <v>2019</v>
      </c>
    </row>
    <row r="79" spans="1:11" x14ac:dyDescent="0.25">
      <c r="A79" s="7" t="s">
        <v>43</v>
      </c>
      <c r="B79" s="7" t="s">
        <v>11</v>
      </c>
      <c r="C79" s="7" t="s">
        <v>177</v>
      </c>
      <c r="D79" s="7">
        <v>1</v>
      </c>
      <c r="E79" s="7" t="s">
        <v>33</v>
      </c>
      <c r="F79" s="7" t="s">
        <v>34</v>
      </c>
      <c r="G79" s="7">
        <v>5400</v>
      </c>
      <c r="H79" s="9" t="s">
        <v>381</v>
      </c>
      <c r="I79" s="10">
        <v>43664</v>
      </c>
      <c r="J79" s="10" t="s">
        <v>226</v>
      </c>
      <c r="K79" s="11">
        <v>2019</v>
      </c>
    </row>
    <row r="80" spans="1:11" x14ac:dyDescent="0.25">
      <c r="A80" s="7" t="s">
        <v>43</v>
      </c>
      <c r="B80" s="7" t="s">
        <v>11</v>
      </c>
      <c r="C80" s="7" t="s">
        <v>218</v>
      </c>
      <c r="D80" s="7">
        <v>1</v>
      </c>
      <c r="E80" s="7" t="s">
        <v>44</v>
      </c>
      <c r="F80" s="7" t="s">
        <v>27</v>
      </c>
      <c r="G80" s="7">
        <v>2750</v>
      </c>
      <c r="H80" s="9" t="s">
        <v>253</v>
      </c>
      <c r="I80" s="10">
        <v>43664</v>
      </c>
      <c r="J80" s="10" t="s">
        <v>226</v>
      </c>
      <c r="K80" s="11">
        <v>2019</v>
      </c>
    </row>
    <row r="81" spans="1:11" x14ac:dyDescent="0.25">
      <c r="A81" s="7" t="s">
        <v>43</v>
      </c>
      <c r="B81" s="7" t="s">
        <v>11</v>
      </c>
      <c r="C81" s="7" t="s">
        <v>263</v>
      </c>
      <c r="D81" s="7">
        <v>1</v>
      </c>
      <c r="E81" s="7" t="s">
        <v>28</v>
      </c>
      <c r="F81" s="7" t="s">
        <v>29</v>
      </c>
      <c r="G81" s="7">
        <v>5500</v>
      </c>
      <c r="H81" s="9" t="s">
        <v>536</v>
      </c>
      <c r="I81" s="10">
        <v>43664</v>
      </c>
      <c r="J81" s="10" t="s">
        <v>226</v>
      </c>
      <c r="K81" s="11">
        <v>2019</v>
      </c>
    </row>
    <row r="82" spans="1:11" x14ac:dyDescent="0.25">
      <c r="A82" s="7" t="s">
        <v>43</v>
      </c>
      <c r="B82" s="7" t="s">
        <v>11</v>
      </c>
      <c r="C82" s="7" t="s">
        <v>422</v>
      </c>
      <c r="D82" s="7">
        <v>1</v>
      </c>
      <c r="E82" s="7" t="s">
        <v>23</v>
      </c>
      <c r="F82" s="7" t="s">
        <v>24</v>
      </c>
      <c r="G82" s="7">
        <v>5500</v>
      </c>
      <c r="H82" s="9" t="s">
        <v>572</v>
      </c>
      <c r="I82" s="10">
        <v>43664</v>
      </c>
      <c r="J82" s="10" t="s">
        <v>226</v>
      </c>
      <c r="K82" s="11">
        <v>2019</v>
      </c>
    </row>
    <row r="83" spans="1:11" x14ac:dyDescent="0.25">
      <c r="A83" s="7" t="s">
        <v>43</v>
      </c>
      <c r="B83" s="7" t="s">
        <v>11</v>
      </c>
      <c r="C83" s="7" t="s">
        <v>475</v>
      </c>
      <c r="D83" s="7">
        <v>1</v>
      </c>
      <c r="E83" s="7" t="s">
        <v>293</v>
      </c>
      <c r="F83" s="7" t="s">
        <v>436</v>
      </c>
      <c r="G83" s="7">
        <v>5500</v>
      </c>
      <c r="H83" s="9" t="s">
        <v>13</v>
      </c>
      <c r="I83" s="10">
        <v>43664</v>
      </c>
      <c r="J83" s="10" t="s">
        <v>226</v>
      </c>
      <c r="K83" s="11">
        <v>2019</v>
      </c>
    </row>
    <row r="84" spans="1:11" x14ac:dyDescent="0.25">
      <c r="A84" s="7" t="s">
        <v>43</v>
      </c>
      <c r="B84" s="7" t="s">
        <v>11</v>
      </c>
      <c r="C84" s="7" t="s">
        <v>583</v>
      </c>
      <c r="D84" s="7">
        <v>1</v>
      </c>
      <c r="E84" s="7" t="s">
        <v>31</v>
      </c>
      <c r="F84" s="7" t="s">
        <v>32</v>
      </c>
      <c r="G84" s="7">
        <v>3740</v>
      </c>
      <c r="H84" s="9" t="s">
        <v>691</v>
      </c>
      <c r="I84" s="10">
        <v>43664</v>
      </c>
      <c r="J84" s="10" t="s">
        <v>226</v>
      </c>
      <c r="K84" s="11">
        <v>2019</v>
      </c>
    </row>
    <row r="85" spans="1:11" x14ac:dyDescent="0.25">
      <c r="A85" s="7" t="s">
        <v>43</v>
      </c>
      <c r="B85" s="7" t="s">
        <v>11</v>
      </c>
      <c r="C85" s="7" t="s">
        <v>171</v>
      </c>
      <c r="D85" s="7">
        <v>2</v>
      </c>
      <c r="E85" s="7" t="s">
        <v>293</v>
      </c>
      <c r="F85" s="7" t="s">
        <v>436</v>
      </c>
      <c r="G85" s="7">
        <v>5500</v>
      </c>
      <c r="H85" s="9" t="s">
        <v>380</v>
      </c>
      <c r="I85" s="10">
        <v>43671</v>
      </c>
      <c r="J85" s="10" t="s">
        <v>226</v>
      </c>
      <c r="K85" s="11">
        <v>2019</v>
      </c>
    </row>
    <row r="86" spans="1:11" x14ac:dyDescent="0.25">
      <c r="A86" s="7" t="s">
        <v>43</v>
      </c>
      <c r="B86" s="7" t="s">
        <v>11</v>
      </c>
      <c r="C86" s="7" t="s">
        <v>423</v>
      </c>
      <c r="D86" s="7">
        <v>1</v>
      </c>
      <c r="E86" s="7" t="s">
        <v>23</v>
      </c>
      <c r="F86" s="7" t="s">
        <v>24</v>
      </c>
      <c r="G86" s="7">
        <v>5500</v>
      </c>
      <c r="H86" s="9" t="s">
        <v>573</v>
      </c>
      <c r="I86" s="10">
        <v>43671</v>
      </c>
      <c r="J86" s="10" t="s">
        <v>226</v>
      </c>
      <c r="K86" s="11">
        <v>2019</v>
      </c>
    </row>
    <row r="87" spans="1:11" x14ac:dyDescent="0.25">
      <c r="A87" s="7" t="s">
        <v>43</v>
      </c>
      <c r="B87" s="7" t="s">
        <v>11</v>
      </c>
      <c r="C87" s="7" t="s">
        <v>214</v>
      </c>
      <c r="D87" s="7">
        <v>1</v>
      </c>
      <c r="E87" s="7" t="s">
        <v>35</v>
      </c>
      <c r="F87" s="7" t="s">
        <v>30</v>
      </c>
      <c r="G87" s="7">
        <v>5500</v>
      </c>
      <c r="H87" s="9" t="s">
        <v>391</v>
      </c>
      <c r="I87" s="10">
        <v>43706</v>
      </c>
      <c r="J87" s="10" t="s">
        <v>350</v>
      </c>
      <c r="K87" s="11">
        <v>2019</v>
      </c>
    </row>
    <row r="88" spans="1:11" x14ac:dyDescent="0.25">
      <c r="A88" s="7" t="s">
        <v>43</v>
      </c>
      <c r="B88" s="7" t="s">
        <v>11</v>
      </c>
      <c r="C88" s="7" t="s">
        <v>425</v>
      </c>
      <c r="D88" s="7">
        <v>1</v>
      </c>
      <c r="E88" s="7" t="s">
        <v>23</v>
      </c>
      <c r="F88" s="7" t="s">
        <v>24</v>
      </c>
      <c r="G88" s="7">
        <v>5500</v>
      </c>
      <c r="H88" s="9" t="s">
        <v>589</v>
      </c>
      <c r="I88" s="10">
        <v>43706</v>
      </c>
      <c r="J88" s="10" t="s">
        <v>350</v>
      </c>
      <c r="K88" s="11">
        <v>2019</v>
      </c>
    </row>
    <row r="89" spans="1:11" x14ac:dyDescent="0.25">
      <c r="A89" s="7" t="s">
        <v>43</v>
      </c>
      <c r="B89" s="7" t="s">
        <v>11</v>
      </c>
      <c r="C89" s="7" t="s">
        <v>645</v>
      </c>
      <c r="D89" s="7">
        <v>1</v>
      </c>
      <c r="E89" s="7" t="s">
        <v>31</v>
      </c>
      <c r="F89" s="7" t="s">
        <v>32</v>
      </c>
      <c r="G89" s="7">
        <v>3740</v>
      </c>
      <c r="H89" s="9" t="s">
        <v>13</v>
      </c>
      <c r="I89" s="10">
        <v>43706</v>
      </c>
      <c r="J89" s="10" t="s">
        <v>350</v>
      </c>
      <c r="K89" s="11">
        <v>2019</v>
      </c>
    </row>
    <row r="90" spans="1:11" hidden="1" x14ac:dyDescent="0.25">
      <c r="A90" s="7" t="s">
        <v>43</v>
      </c>
      <c r="B90" s="7" t="s">
        <v>11</v>
      </c>
      <c r="C90" s="7" t="s">
        <v>622</v>
      </c>
      <c r="D90" s="7">
        <v>1</v>
      </c>
      <c r="E90" s="7" t="s">
        <v>627</v>
      </c>
      <c r="F90" s="7" t="s">
        <v>628</v>
      </c>
      <c r="G90" s="7">
        <v>4200</v>
      </c>
      <c r="H90" s="9" t="s">
        <v>13</v>
      </c>
      <c r="I90" s="10">
        <v>43713</v>
      </c>
      <c r="J90" s="10" t="s">
        <v>344</v>
      </c>
      <c r="K90" s="11">
        <v>2019</v>
      </c>
    </row>
    <row r="91" spans="1:11" x14ac:dyDescent="0.25">
      <c r="A91" s="7" t="s">
        <v>43</v>
      </c>
      <c r="B91" s="7" t="s">
        <v>11</v>
      </c>
      <c r="C91" s="7" t="s">
        <v>144</v>
      </c>
      <c r="D91" s="7">
        <v>1</v>
      </c>
      <c r="E91" s="7" t="s">
        <v>44</v>
      </c>
      <c r="F91" s="7" t="s">
        <v>27</v>
      </c>
      <c r="G91" s="7">
        <v>2750</v>
      </c>
      <c r="H91" s="9" t="s">
        <v>376</v>
      </c>
      <c r="I91" s="10">
        <v>43713</v>
      </c>
      <c r="J91" s="10" t="s">
        <v>344</v>
      </c>
      <c r="K91" s="11">
        <v>2019</v>
      </c>
    </row>
    <row r="92" spans="1:11" x14ac:dyDescent="0.25">
      <c r="A92" s="7" t="s">
        <v>43</v>
      </c>
      <c r="B92" s="7" t="s">
        <v>11</v>
      </c>
      <c r="C92" s="7" t="s">
        <v>410</v>
      </c>
      <c r="D92" s="7">
        <v>1</v>
      </c>
      <c r="E92" s="7" t="s">
        <v>25</v>
      </c>
      <c r="F92" s="7" t="s">
        <v>26</v>
      </c>
      <c r="G92" s="7">
        <v>5500</v>
      </c>
      <c r="H92" s="9" t="s">
        <v>563</v>
      </c>
      <c r="I92" s="10">
        <v>43713</v>
      </c>
      <c r="J92" s="10" t="s">
        <v>344</v>
      </c>
      <c r="K92" s="11">
        <v>2019</v>
      </c>
    </row>
    <row r="93" spans="1:11" x14ac:dyDescent="0.25">
      <c r="A93" s="7" t="s">
        <v>43</v>
      </c>
      <c r="B93" s="7" t="s">
        <v>11</v>
      </c>
      <c r="C93" s="7" t="s">
        <v>415</v>
      </c>
      <c r="D93" s="7">
        <v>1</v>
      </c>
      <c r="E93" s="7" t="s">
        <v>28</v>
      </c>
      <c r="F93" s="7" t="s">
        <v>29</v>
      </c>
      <c r="G93" s="7">
        <v>2750</v>
      </c>
      <c r="H93" s="9" t="s">
        <v>568</v>
      </c>
      <c r="I93" s="10">
        <v>43713</v>
      </c>
      <c r="J93" s="10" t="s">
        <v>344</v>
      </c>
      <c r="K93" s="11">
        <v>2019</v>
      </c>
    </row>
    <row r="94" spans="1:11" x14ac:dyDescent="0.25">
      <c r="A94" s="7" t="s">
        <v>43</v>
      </c>
      <c r="B94" s="7" t="s">
        <v>11</v>
      </c>
      <c r="C94" s="7" t="s">
        <v>426</v>
      </c>
      <c r="D94" s="7">
        <v>1</v>
      </c>
      <c r="E94" s="7" t="s">
        <v>23</v>
      </c>
      <c r="F94" s="7" t="s">
        <v>24</v>
      </c>
      <c r="G94" s="7">
        <v>5500</v>
      </c>
      <c r="H94" s="9" t="s">
        <v>590</v>
      </c>
      <c r="I94" s="10">
        <v>43713</v>
      </c>
      <c r="J94" s="10" t="s">
        <v>344</v>
      </c>
      <c r="K94" s="11">
        <v>2019</v>
      </c>
    </row>
    <row r="95" spans="1:11" x14ac:dyDescent="0.25">
      <c r="A95" s="7" t="s">
        <v>43</v>
      </c>
      <c r="B95" s="7" t="s">
        <v>11</v>
      </c>
      <c r="C95" s="7" t="s">
        <v>476</v>
      </c>
      <c r="D95" s="7">
        <v>1</v>
      </c>
      <c r="E95" s="7" t="s">
        <v>293</v>
      </c>
      <c r="F95" s="7" t="s">
        <v>436</v>
      </c>
      <c r="G95" s="7">
        <v>5500</v>
      </c>
      <c r="H95" s="9" t="s">
        <v>13</v>
      </c>
      <c r="I95" s="10">
        <v>43713</v>
      </c>
      <c r="J95" s="10" t="s">
        <v>344</v>
      </c>
      <c r="K95" s="11">
        <v>2019</v>
      </c>
    </row>
    <row r="96" spans="1:11" x14ac:dyDescent="0.25">
      <c r="A96" s="7" t="s">
        <v>43</v>
      </c>
      <c r="B96" s="7" t="s">
        <v>11</v>
      </c>
      <c r="C96" s="7" t="s">
        <v>586</v>
      </c>
      <c r="D96" s="7">
        <v>1</v>
      </c>
      <c r="E96" s="7" t="s">
        <v>33</v>
      </c>
      <c r="F96" s="7" t="s">
        <v>34</v>
      </c>
      <c r="G96" s="7">
        <v>5400</v>
      </c>
      <c r="H96" s="9" t="s">
        <v>692</v>
      </c>
      <c r="I96" s="10">
        <v>43713</v>
      </c>
      <c r="J96" s="10" t="s">
        <v>344</v>
      </c>
      <c r="K96" s="11">
        <v>2019</v>
      </c>
    </row>
    <row r="97" spans="1:11" x14ac:dyDescent="0.25">
      <c r="A97" s="7" t="s">
        <v>43</v>
      </c>
      <c r="B97" s="7" t="s">
        <v>11</v>
      </c>
      <c r="C97" s="7" t="s">
        <v>644</v>
      </c>
      <c r="D97" s="7">
        <v>1</v>
      </c>
      <c r="E97" s="7" t="s">
        <v>31</v>
      </c>
      <c r="F97" s="7" t="s">
        <v>32</v>
      </c>
      <c r="G97" s="7">
        <v>3740</v>
      </c>
      <c r="H97" s="9" t="s">
        <v>13</v>
      </c>
      <c r="I97" s="10">
        <v>43713</v>
      </c>
      <c r="J97" s="10" t="s">
        <v>344</v>
      </c>
      <c r="K97" s="11">
        <v>2019</v>
      </c>
    </row>
    <row r="98" spans="1:11" hidden="1" x14ac:dyDescent="0.25">
      <c r="A98" s="7" t="s">
        <v>43</v>
      </c>
      <c r="B98" s="7" t="s">
        <v>11</v>
      </c>
      <c r="C98" s="7" t="s">
        <v>368</v>
      </c>
      <c r="D98" s="7">
        <v>1</v>
      </c>
      <c r="E98" s="7" t="s">
        <v>15</v>
      </c>
      <c r="F98" s="7" t="s">
        <v>16</v>
      </c>
      <c r="G98" s="7">
        <v>2960</v>
      </c>
      <c r="H98" s="9" t="s">
        <v>464</v>
      </c>
      <c r="I98" s="10">
        <v>43720</v>
      </c>
      <c r="J98" s="10" t="s">
        <v>344</v>
      </c>
      <c r="K98" s="11">
        <v>2019</v>
      </c>
    </row>
    <row r="99" spans="1:11" hidden="1" x14ac:dyDescent="0.25">
      <c r="A99" s="7" t="s">
        <v>43</v>
      </c>
      <c r="B99" s="7" t="s">
        <v>11</v>
      </c>
      <c r="C99" s="7" t="s">
        <v>617</v>
      </c>
      <c r="D99" s="7">
        <v>1</v>
      </c>
      <c r="E99" s="7" t="s">
        <v>117</v>
      </c>
      <c r="F99" s="7" t="s">
        <v>129</v>
      </c>
      <c r="G99" s="7">
        <v>5500</v>
      </c>
      <c r="H99" s="9" t="s">
        <v>13</v>
      </c>
      <c r="I99" s="10">
        <v>43720</v>
      </c>
      <c r="J99" s="10" t="s">
        <v>344</v>
      </c>
      <c r="K99" s="11">
        <v>2019</v>
      </c>
    </row>
    <row r="100" spans="1:11" x14ac:dyDescent="0.25">
      <c r="A100" s="7" t="s">
        <v>43</v>
      </c>
      <c r="B100" s="7" t="s">
        <v>11</v>
      </c>
      <c r="C100" s="7" t="s">
        <v>407</v>
      </c>
      <c r="D100" s="7">
        <v>1</v>
      </c>
      <c r="E100" s="7" t="s">
        <v>33</v>
      </c>
      <c r="F100" s="7" t="s">
        <v>34</v>
      </c>
      <c r="G100" s="7">
        <v>5400</v>
      </c>
      <c r="H100" s="9" t="s">
        <v>560</v>
      </c>
      <c r="I100" s="10">
        <v>43720</v>
      </c>
      <c r="J100" s="10" t="s">
        <v>344</v>
      </c>
      <c r="K100" s="11">
        <v>2019</v>
      </c>
    </row>
    <row r="101" spans="1:11" x14ac:dyDescent="0.25">
      <c r="A101" s="7" t="s">
        <v>43</v>
      </c>
      <c r="B101" s="7" t="s">
        <v>11</v>
      </c>
      <c r="C101" s="7" t="s">
        <v>429</v>
      </c>
      <c r="D101" s="7">
        <v>1</v>
      </c>
      <c r="E101" s="7" t="s">
        <v>28</v>
      </c>
      <c r="F101" s="7" t="s">
        <v>29</v>
      </c>
      <c r="G101" s="7">
        <v>2750</v>
      </c>
      <c r="H101" s="9" t="s">
        <v>591</v>
      </c>
      <c r="I101" s="10">
        <v>43720</v>
      </c>
      <c r="J101" s="10" t="s">
        <v>344</v>
      </c>
      <c r="K101" s="11">
        <v>2019</v>
      </c>
    </row>
    <row r="102" spans="1:11" x14ac:dyDescent="0.25">
      <c r="A102" s="7" t="s">
        <v>43</v>
      </c>
      <c r="B102" s="7" t="s">
        <v>11</v>
      </c>
      <c r="C102" s="7" t="s">
        <v>477</v>
      </c>
      <c r="D102" s="7">
        <v>2</v>
      </c>
      <c r="E102" s="7" t="s">
        <v>31</v>
      </c>
      <c r="F102" s="7" t="s">
        <v>32</v>
      </c>
      <c r="G102" s="7">
        <v>3740</v>
      </c>
      <c r="H102" s="9" t="s">
        <v>13</v>
      </c>
      <c r="I102" s="10">
        <v>43720</v>
      </c>
      <c r="J102" s="10" t="s">
        <v>344</v>
      </c>
      <c r="K102" s="11">
        <v>2019</v>
      </c>
    </row>
    <row r="103" spans="1:11" x14ac:dyDescent="0.25">
      <c r="A103" s="7" t="s">
        <v>43</v>
      </c>
      <c r="B103" s="7" t="s">
        <v>11</v>
      </c>
      <c r="C103" s="7" t="s">
        <v>638</v>
      </c>
      <c r="D103" s="7">
        <v>1</v>
      </c>
      <c r="E103" s="7" t="s">
        <v>23</v>
      </c>
      <c r="F103" s="7" t="s">
        <v>24</v>
      </c>
      <c r="G103" s="7">
        <v>5500</v>
      </c>
      <c r="H103" s="9" t="s">
        <v>13</v>
      </c>
      <c r="I103" s="10">
        <v>43720</v>
      </c>
      <c r="J103" s="10" t="s">
        <v>344</v>
      </c>
      <c r="K103" s="11">
        <v>2019</v>
      </c>
    </row>
    <row r="104" spans="1:11" x14ac:dyDescent="0.25">
      <c r="A104" s="7" t="s">
        <v>43</v>
      </c>
      <c r="B104" s="7" t="s">
        <v>11</v>
      </c>
      <c r="C104" s="7" t="s">
        <v>588</v>
      </c>
      <c r="D104" s="7">
        <v>1</v>
      </c>
      <c r="E104" s="7" t="s">
        <v>33</v>
      </c>
      <c r="F104" s="7" t="s">
        <v>34</v>
      </c>
      <c r="G104" s="7">
        <v>5400</v>
      </c>
      <c r="H104" s="9" t="s">
        <v>13</v>
      </c>
      <c r="I104" s="10">
        <v>43720</v>
      </c>
      <c r="J104" s="10" t="s">
        <v>344</v>
      </c>
      <c r="K104" s="11">
        <v>2019</v>
      </c>
    </row>
    <row r="105" spans="1:11" hidden="1" x14ac:dyDescent="0.25">
      <c r="A105" s="7" t="s">
        <v>43</v>
      </c>
      <c r="B105" s="7" t="s">
        <v>11</v>
      </c>
      <c r="C105" s="7" t="s">
        <v>364</v>
      </c>
      <c r="D105" s="7">
        <v>1</v>
      </c>
      <c r="E105" s="7" t="s">
        <v>15</v>
      </c>
      <c r="F105" s="7" t="s">
        <v>16</v>
      </c>
      <c r="G105" s="7">
        <v>2960</v>
      </c>
      <c r="H105" s="9" t="s">
        <v>465</v>
      </c>
      <c r="I105" s="10">
        <v>43727</v>
      </c>
      <c r="J105" s="10" t="s">
        <v>344</v>
      </c>
      <c r="K105" s="11">
        <v>2019</v>
      </c>
    </row>
    <row r="106" spans="1:11" hidden="1" x14ac:dyDescent="0.25">
      <c r="A106" s="7" t="s">
        <v>43</v>
      </c>
      <c r="B106" s="7" t="s">
        <v>11</v>
      </c>
      <c r="C106" s="7" t="s">
        <v>469</v>
      </c>
      <c r="D106" s="7">
        <v>1</v>
      </c>
      <c r="E106" s="7" t="s">
        <v>295</v>
      </c>
      <c r="F106" s="7" t="s">
        <v>370</v>
      </c>
      <c r="G106" s="7">
        <v>3126</v>
      </c>
      <c r="H106" s="9" t="s">
        <v>13</v>
      </c>
      <c r="I106" s="10">
        <v>43727</v>
      </c>
      <c r="J106" s="10" t="s">
        <v>344</v>
      </c>
      <c r="K106" s="11">
        <v>2019</v>
      </c>
    </row>
    <row r="107" spans="1:11" hidden="1" x14ac:dyDescent="0.25">
      <c r="A107" s="7" t="s">
        <v>43</v>
      </c>
      <c r="B107" s="7" t="s">
        <v>11</v>
      </c>
      <c r="C107" s="7" t="s">
        <v>621</v>
      </c>
      <c r="D107" s="7">
        <v>1</v>
      </c>
      <c r="E107" s="7" t="s">
        <v>625</v>
      </c>
      <c r="F107" s="7" t="s">
        <v>626</v>
      </c>
      <c r="G107" s="7">
        <v>2100</v>
      </c>
      <c r="H107" s="9" t="s">
        <v>13</v>
      </c>
      <c r="I107" s="10">
        <v>43727</v>
      </c>
      <c r="J107" s="10" t="s">
        <v>344</v>
      </c>
      <c r="K107" s="11">
        <v>2019</v>
      </c>
    </row>
    <row r="108" spans="1:11" x14ac:dyDescent="0.25">
      <c r="A108" s="7" t="s">
        <v>43</v>
      </c>
      <c r="B108" s="7" t="s">
        <v>11</v>
      </c>
      <c r="C108" s="7" t="s">
        <v>192</v>
      </c>
      <c r="D108" s="7">
        <v>1</v>
      </c>
      <c r="E108" s="7" t="s">
        <v>31</v>
      </c>
      <c r="F108" s="7" t="s">
        <v>32</v>
      </c>
      <c r="G108" s="8">
        <v>3740</v>
      </c>
      <c r="H108" s="9" t="s">
        <v>329</v>
      </c>
      <c r="I108" s="10">
        <v>43727</v>
      </c>
      <c r="J108" s="10" t="s">
        <v>344</v>
      </c>
      <c r="K108" s="11">
        <v>2019</v>
      </c>
    </row>
    <row r="109" spans="1:11" x14ac:dyDescent="0.25">
      <c r="A109" s="7" t="s">
        <v>43</v>
      </c>
      <c r="B109" s="7" t="s">
        <v>11</v>
      </c>
      <c r="C109" s="7" t="s">
        <v>216</v>
      </c>
      <c r="D109" s="7">
        <v>1</v>
      </c>
      <c r="E109" s="7" t="s">
        <v>35</v>
      </c>
      <c r="F109" s="7" t="s">
        <v>30</v>
      </c>
      <c r="G109" s="7">
        <v>5500</v>
      </c>
      <c r="H109" s="9" t="s">
        <v>393</v>
      </c>
      <c r="I109" s="10">
        <v>43727</v>
      </c>
      <c r="J109" s="10" t="s">
        <v>344</v>
      </c>
      <c r="K109" s="11">
        <v>2019</v>
      </c>
    </row>
    <row r="110" spans="1:11" x14ac:dyDescent="0.25">
      <c r="A110" s="7" t="s">
        <v>43</v>
      </c>
      <c r="B110" s="7" t="s">
        <v>11</v>
      </c>
      <c r="C110" s="7" t="s">
        <v>416</v>
      </c>
      <c r="D110" s="7">
        <v>1</v>
      </c>
      <c r="E110" s="7" t="s">
        <v>28</v>
      </c>
      <c r="F110" s="7" t="s">
        <v>29</v>
      </c>
      <c r="G110" s="7">
        <v>2750</v>
      </c>
      <c r="H110" s="9" t="s">
        <v>569</v>
      </c>
      <c r="I110" s="10">
        <v>43727</v>
      </c>
      <c r="J110" s="10" t="s">
        <v>344</v>
      </c>
      <c r="K110" s="11">
        <v>2019</v>
      </c>
    </row>
    <row r="111" spans="1:11" x14ac:dyDescent="0.25">
      <c r="A111" s="7" t="s">
        <v>43</v>
      </c>
      <c r="B111" s="7" t="s">
        <v>11</v>
      </c>
      <c r="C111" s="7" t="s">
        <v>479</v>
      </c>
      <c r="D111" s="7">
        <v>1</v>
      </c>
      <c r="E111" s="7" t="s">
        <v>31</v>
      </c>
      <c r="F111" s="7" t="s">
        <v>32</v>
      </c>
      <c r="G111" s="7">
        <v>3740</v>
      </c>
      <c r="H111" s="9" t="s">
        <v>593</v>
      </c>
      <c r="I111" s="10">
        <v>43727</v>
      </c>
      <c r="J111" s="10" t="s">
        <v>344</v>
      </c>
      <c r="K111" s="11">
        <v>2019</v>
      </c>
    </row>
    <row r="112" spans="1:11" x14ac:dyDescent="0.25">
      <c r="A112" s="7" t="s">
        <v>43</v>
      </c>
      <c r="B112" s="7" t="s">
        <v>11</v>
      </c>
      <c r="C112" s="7" t="s">
        <v>641</v>
      </c>
      <c r="D112" s="7">
        <v>1</v>
      </c>
      <c r="E112" s="7" t="s">
        <v>23</v>
      </c>
      <c r="F112" s="7" t="s">
        <v>24</v>
      </c>
      <c r="G112" s="7">
        <v>5500</v>
      </c>
      <c r="H112" s="9" t="s">
        <v>13</v>
      </c>
      <c r="I112" s="10">
        <v>43727</v>
      </c>
      <c r="J112" s="10" t="s">
        <v>344</v>
      </c>
      <c r="K112" s="11">
        <v>2019</v>
      </c>
    </row>
    <row r="113" spans="1:11" x14ac:dyDescent="0.25">
      <c r="A113" s="7" t="s">
        <v>43</v>
      </c>
      <c r="B113" s="7" t="s">
        <v>11</v>
      </c>
      <c r="C113" s="7" t="s">
        <v>643</v>
      </c>
      <c r="D113" s="7">
        <v>1</v>
      </c>
      <c r="E113" s="7" t="s">
        <v>23</v>
      </c>
      <c r="F113" s="7" t="s">
        <v>24</v>
      </c>
      <c r="G113" s="7">
        <v>5500</v>
      </c>
      <c r="H113" s="9" t="s">
        <v>13</v>
      </c>
      <c r="I113" s="10">
        <v>43727</v>
      </c>
      <c r="J113" s="10" t="s">
        <v>344</v>
      </c>
      <c r="K113" s="11">
        <v>2019</v>
      </c>
    </row>
    <row r="114" spans="1:11" hidden="1" x14ac:dyDescent="0.25">
      <c r="A114" s="7" t="s">
        <v>43</v>
      </c>
      <c r="B114" s="7" t="s">
        <v>11</v>
      </c>
      <c r="C114" s="7" t="s">
        <v>616</v>
      </c>
      <c r="D114" s="7">
        <v>1</v>
      </c>
      <c r="E114" s="7" t="s">
        <v>117</v>
      </c>
      <c r="F114" s="7" t="s">
        <v>129</v>
      </c>
      <c r="G114" s="7">
        <v>5500</v>
      </c>
      <c r="H114" s="9" t="s">
        <v>13</v>
      </c>
      <c r="I114" s="10">
        <v>43734</v>
      </c>
      <c r="J114" s="10" t="s">
        <v>344</v>
      </c>
      <c r="K114" s="11">
        <v>2019</v>
      </c>
    </row>
    <row r="115" spans="1:11" x14ac:dyDescent="0.25">
      <c r="A115" s="7" t="s">
        <v>43</v>
      </c>
      <c r="B115" s="7" t="s">
        <v>11</v>
      </c>
      <c r="C115" s="7" t="s">
        <v>430</v>
      </c>
      <c r="D115" s="7">
        <v>1</v>
      </c>
      <c r="E115" s="7" t="s">
        <v>28</v>
      </c>
      <c r="F115" s="7" t="s">
        <v>29</v>
      </c>
      <c r="G115" s="7">
        <v>2750</v>
      </c>
      <c r="H115" s="9" t="s">
        <v>592</v>
      </c>
      <c r="I115" s="10">
        <v>43734</v>
      </c>
      <c r="J115" s="10" t="s">
        <v>344</v>
      </c>
      <c r="K115" s="11">
        <v>2019</v>
      </c>
    </row>
    <row r="116" spans="1:11" x14ac:dyDescent="0.25">
      <c r="A116" s="7" t="s">
        <v>43</v>
      </c>
      <c r="B116" s="7" t="s">
        <v>11</v>
      </c>
      <c r="C116" s="7" t="s">
        <v>480</v>
      </c>
      <c r="D116" s="7">
        <v>1</v>
      </c>
      <c r="E116" s="7" t="s">
        <v>31</v>
      </c>
      <c r="F116" s="7" t="s">
        <v>32</v>
      </c>
      <c r="G116" s="7">
        <v>3740</v>
      </c>
      <c r="H116" s="9" t="s">
        <v>594</v>
      </c>
      <c r="I116" s="10">
        <v>43734</v>
      </c>
      <c r="J116" s="10" t="s">
        <v>344</v>
      </c>
      <c r="K116" s="11">
        <v>2019</v>
      </c>
    </row>
    <row r="117" spans="1:11" x14ac:dyDescent="0.25">
      <c r="A117" s="7" t="s">
        <v>43</v>
      </c>
      <c r="B117" s="7" t="s">
        <v>11</v>
      </c>
      <c r="C117" s="7" t="s">
        <v>481</v>
      </c>
      <c r="D117" s="7">
        <v>1</v>
      </c>
      <c r="E117" s="7" t="s">
        <v>33</v>
      </c>
      <c r="F117" s="7" t="s">
        <v>34</v>
      </c>
      <c r="G117" s="7">
        <v>5400</v>
      </c>
      <c r="H117" s="9" t="s">
        <v>595</v>
      </c>
      <c r="I117" s="10">
        <v>43734</v>
      </c>
      <c r="J117" s="10" t="s">
        <v>344</v>
      </c>
      <c r="K117" s="11">
        <v>2019</v>
      </c>
    </row>
    <row r="118" spans="1:11" x14ac:dyDescent="0.25">
      <c r="A118" s="7" t="s">
        <v>43</v>
      </c>
      <c r="B118" s="7" t="s">
        <v>11</v>
      </c>
      <c r="C118" s="7" t="s">
        <v>576</v>
      </c>
      <c r="D118" s="7">
        <v>1</v>
      </c>
      <c r="E118" s="7" t="s">
        <v>139</v>
      </c>
      <c r="F118" s="7" t="s">
        <v>24</v>
      </c>
      <c r="G118" s="7">
        <v>5500</v>
      </c>
      <c r="H118" s="9" t="s">
        <v>13</v>
      </c>
      <c r="I118" s="10">
        <v>43734</v>
      </c>
      <c r="J118" s="10" t="s">
        <v>344</v>
      </c>
      <c r="K118" s="11">
        <v>2019</v>
      </c>
    </row>
    <row r="119" spans="1:11" x14ac:dyDescent="0.25">
      <c r="A119" s="7" t="s">
        <v>43</v>
      </c>
      <c r="B119" s="7" t="s">
        <v>11</v>
      </c>
      <c r="C119" s="7" t="s">
        <v>642</v>
      </c>
      <c r="D119" s="7">
        <v>1</v>
      </c>
      <c r="E119" s="7" t="s">
        <v>23</v>
      </c>
      <c r="F119" s="7" t="s">
        <v>24</v>
      </c>
      <c r="G119" s="7">
        <v>5500</v>
      </c>
      <c r="H119" s="9" t="s">
        <v>13</v>
      </c>
      <c r="I119" s="10">
        <v>43734</v>
      </c>
      <c r="J119" s="10" t="s">
        <v>344</v>
      </c>
      <c r="K119" s="11">
        <v>2019</v>
      </c>
    </row>
    <row r="120" spans="1:11" hidden="1" x14ac:dyDescent="0.25">
      <c r="A120" s="7" t="s">
        <v>43</v>
      </c>
      <c r="B120" s="7" t="s">
        <v>11</v>
      </c>
      <c r="C120" s="7" t="s">
        <v>470</v>
      </c>
      <c r="D120" s="7">
        <v>1</v>
      </c>
      <c r="E120" s="7" t="s">
        <v>119</v>
      </c>
      <c r="F120" s="7" t="s">
        <v>133</v>
      </c>
      <c r="G120" s="7">
        <v>5500</v>
      </c>
      <c r="H120" s="9" t="s">
        <v>13</v>
      </c>
      <c r="I120" s="10">
        <v>43741</v>
      </c>
      <c r="J120" s="10" t="s">
        <v>334</v>
      </c>
      <c r="K120" s="11">
        <v>2019</v>
      </c>
    </row>
    <row r="121" spans="1:11" x14ac:dyDescent="0.25">
      <c r="A121" s="7" t="s">
        <v>43</v>
      </c>
      <c r="B121" s="7" t="s">
        <v>11</v>
      </c>
      <c r="C121" s="7" t="s">
        <v>73</v>
      </c>
      <c r="D121" s="7">
        <v>4</v>
      </c>
      <c r="E121" s="7" t="s">
        <v>44</v>
      </c>
      <c r="F121" s="7" t="s">
        <v>27</v>
      </c>
      <c r="G121" s="7">
        <v>2750</v>
      </c>
      <c r="H121" s="9" t="s">
        <v>520</v>
      </c>
      <c r="I121" s="10">
        <v>43741</v>
      </c>
      <c r="J121" s="10" t="s">
        <v>334</v>
      </c>
      <c r="K121" s="11">
        <v>2019</v>
      </c>
    </row>
    <row r="122" spans="1:11" x14ac:dyDescent="0.25">
      <c r="A122" s="7" t="s">
        <v>43</v>
      </c>
      <c r="B122" s="7" t="s">
        <v>11</v>
      </c>
      <c r="C122" s="7" t="s">
        <v>280</v>
      </c>
      <c r="D122" s="7">
        <v>1</v>
      </c>
      <c r="E122" s="7" t="s">
        <v>44</v>
      </c>
      <c r="F122" s="7" t="s">
        <v>27</v>
      </c>
      <c r="G122" s="7">
        <v>2750</v>
      </c>
      <c r="H122" s="9" t="s">
        <v>396</v>
      </c>
      <c r="I122" s="10">
        <v>43741</v>
      </c>
      <c r="J122" s="10" t="s">
        <v>334</v>
      </c>
      <c r="K122" s="11">
        <v>2019</v>
      </c>
    </row>
    <row r="123" spans="1:11" x14ac:dyDescent="0.25">
      <c r="A123" s="7" t="s">
        <v>43</v>
      </c>
      <c r="B123" s="7" t="s">
        <v>11</v>
      </c>
      <c r="C123" s="7" t="s">
        <v>639</v>
      </c>
      <c r="D123" s="7">
        <v>1</v>
      </c>
      <c r="E123" s="7" t="s">
        <v>23</v>
      </c>
      <c r="F123" s="7" t="s">
        <v>24</v>
      </c>
      <c r="G123" s="7">
        <v>5500</v>
      </c>
      <c r="H123" s="9" t="s">
        <v>13</v>
      </c>
      <c r="I123" s="10">
        <v>43741</v>
      </c>
      <c r="J123" s="10" t="s">
        <v>334</v>
      </c>
      <c r="K123" s="11">
        <v>2019</v>
      </c>
    </row>
    <row r="124" spans="1:11" x14ac:dyDescent="0.25">
      <c r="A124" s="7" t="s">
        <v>43</v>
      </c>
      <c r="B124" s="7" t="s">
        <v>11</v>
      </c>
      <c r="C124" s="7" t="s">
        <v>584</v>
      </c>
      <c r="D124" s="7">
        <v>1</v>
      </c>
      <c r="E124" s="7" t="s">
        <v>31</v>
      </c>
      <c r="F124" s="7" t="s">
        <v>32</v>
      </c>
      <c r="G124" s="7">
        <v>3740</v>
      </c>
      <c r="H124" s="9" t="s">
        <v>13</v>
      </c>
      <c r="I124" s="10">
        <v>43741</v>
      </c>
      <c r="J124" s="10" t="s">
        <v>334</v>
      </c>
      <c r="K124" s="11">
        <v>2019</v>
      </c>
    </row>
    <row r="125" spans="1:11" x14ac:dyDescent="0.25">
      <c r="A125" s="7" t="s">
        <v>43</v>
      </c>
      <c r="B125" s="211" t="s">
        <v>631</v>
      </c>
      <c r="C125" s="211" t="s">
        <v>655</v>
      </c>
      <c r="D125" s="7">
        <v>1</v>
      </c>
      <c r="E125" s="7" t="s">
        <v>23</v>
      </c>
      <c r="F125" s="7" t="s">
        <v>24</v>
      </c>
      <c r="G125" s="7">
        <v>5500</v>
      </c>
      <c r="H125" s="9" t="s">
        <v>13</v>
      </c>
      <c r="I125" s="10">
        <v>43741</v>
      </c>
      <c r="J125" s="10" t="s">
        <v>334</v>
      </c>
      <c r="K125" s="11">
        <v>2019</v>
      </c>
    </row>
    <row r="126" spans="1:11" hidden="1" x14ac:dyDescent="0.25">
      <c r="A126" s="7" t="s">
        <v>43</v>
      </c>
      <c r="B126" s="7" t="s">
        <v>11</v>
      </c>
      <c r="C126" s="7" t="s">
        <v>614</v>
      </c>
      <c r="D126" s="7">
        <v>1</v>
      </c>
      <c r="E126" s="7" t="s">
        <v>15</v>
      </c>
      <c r="F126" s="7" t="s">
        <v>16</v>
      </c>
      <c r="G126" s="7">
        <v>5920</v>
      </c>
      <c r="H126" s="9" t="s">
        <v>13</v>
      </c>
      <c r="I126" s="10">
        <v>43748</v>
      </c>
      <c r="J126" s="10" t="s">
        <v>334</v>
      </c>
      <c r="K126" s="11">
        <v>2019</v>
      </c>
    </row>
    <row r="127" spans="1:11" x14ac:dyDescent="0.25">
      <c r="A127" s="7" t="s">
        <v>43</v>
      </c>
      <c r="B127" s="7" t="s">
        <v>11</v>
      </c>
      <c r="C127" s="7" t="s">
        <v>161</v>
      </c>
      <c r="D127" s="7">
        <v>1</v>
      </c>
      <c r="E127" s="7" t="s">
        <v>23</v>
      </c>
      <c r="F127" s="7" t="s">
        <v>24</v>
      </c>
      <c r="G127" s="7">
        <v>5500</v>
      </c>
      <c r="H127" s="9" t="s">
        <v>312</v>
      </c>
      <c r="I127" s="10">
        <v>43748</v>
      </c>
      <c r="J127" s="10" t="s">
        <v>334</v>
      </c>
      <c r="K127" s="11">
        <v>2019</v>
      </c>
    </row>
    <row r="128" spans="1:11" x14ac:dyDescent="0.25">
      <c r="A128" s="7" t="s">
        <v>43</v>
      </c>
      <c r="B128" s="7" t="s">
        <v>11</v>
      </c>
      <c r="C128" s="7" t="s">
        <v>283</v>
      </c>
      <c r="D128" s="7">
        <v>2</v>
      </c>
      <c r="E128" s="7" t="s">
        <v>28</v>
      </c>
      <c r="F128" s="7" t="s">
        <v>29</v>
      </c>
      <c r="G128" s="7">
        <v>5500</v>
      </c>
      <c r="H128" s="9" t="s">
        <v>13</v>
      </c>
      <c r="I128" s="10">
        <v>43748</v>
      </c>
      <c r="J128" s="10" t="s">
        <v>334</v>
      </c>
      <c r="K128" s="11">
        <v>2019</v>
      </c>
    </row>
    <row r="129" spans="1:11" x14ac:dyDescent="0.25">
      <c r="A129" s="7" t="s">
        <v>43</v>
      </c>
      <c r="B129" s="7" t="s">
        <v>11</v>
      </c>
      <c r="C129" s="7" t="s">
        <v>349</v>
      </c>
      <c r="D129" s="7">
        <v>1</v>
      </c>
      <c r="E129" s="7" t="s">
        <v>25</v>
      </c>
      <c r="F129" s="7" t="s">
        <v>26</v>
      </c>
      <c r="G129" s="7">
        <v>5500</v>
      </c>
      <c r="H129" s="9" t="s">
        <v>552</v>
      </c>
      <c r="I129" s="10">
        <v>43748</v>
      </c>
      <c r="J129" s="10" t="s">
        <v>334</v>
      </c>
      <c r="K129" s="11">
        <v>2019</v>
      </c>
    </row>
    <row r="130" spans="1:11" x14ac:dyDescent="0.25">
      <c r="A130" s="7" t="s">
        <v>43</v>
      </c>
      <c r="B130" s="7" t="s">
        <v>11</v>
      </c>
      <c r="C130" s="7" t="s">
        <v>405</v>
      </c>
      <c r="D130" s="7">
        <v>1</v>
      </c>
      <c r="E130" s="7" t="s">
        <v>33</v>
      </c>
      <c r="F130" s="7" t="s">
        <v>34</v>
      </c>
      <c r="G130" s="7">
        <v>5400</v>
      </c>
      <c r="H130" s="9" t="s">
        <v>559</v>
      </c>
      <c r="I130" s="10">
        <v>43748</v>
      </c>
      <c r="J130" s="10" t="s">
        <v>334</v>
      </c>
      <c r="K130" s="11">
        <v>2019</v>
      </c>
    </row>
    <row r="131" spans="1:11" x14ac:dyDescent="0.25">
      <c r="A131" s="7" t="s">
        <v>43</v>
      </c>
      <c r="B131" s="7" t="s">
        <v>11</v>
      </c>
      <c r="C131" s="7" t="s">
        <v>585</v>
      </c>
      <c r="D131" s="7">
        <v>1</v>
      </c>
      <c r="E131" s="7" t="s">
        <v>31</v>
      </c>
      <c r="F131" s="7" t="s">
        <v>32</v>
      </c>
      <c r="G131" s="7">
        <v>3740</v>
      </c>
      <c r="H131" s="9" t="s">
        <v>13</v>
      </c>
      <c r="I131" s="10">
        <v>43748</v>
      </c>
      <c r="J131" s="10" t="s">
        <v>334</v>
      </c>
      <c r="K131" s="11">
        <v>2019</v>
      </c>
    </row>
    <row r="132" spans="1:11" x14ac:dyDescent="0.25">
      <c r="A132" s="7" t="s">
        <v>43</v>
      </c>
      <c r="B132" s="7" t="s">
        <v>11</v>
      </c>
      <c r="C132" s="7" t="s">
        <v>587</v>
      </c>
      <c r="D132" s="7">
        <v>1</v>
      </c>
      <c r="E132" s="7" t="s">
        <v>293</v>
      </c>
      <c r="F132" s="7" t="s">
        <v>436</v>
      </c>
      <c r="G132" s="7">
        <v>5500</v>
      </c>
      <c r="H132" s="9" t="s">
        <v>13</v>
      </c>
      <c r="I132" s="10">
        <v>43748</v>
      </c>
      <c r="J132" s="10" t="s">
        <v>334</v>
      </c>
      <c r="K132" s="11">
        <v>2019</v>
      </c>
    </row>
    <row r="133" spans="1:11" x14ac:dyDescent="0.25">
      <c r="A133" s="7" t="s">
        <v>43</v>
      </c>
      <c r="B133" s="211" t="s">
        <v>631</v>
      </c>
      <c r="C133" s="211" t="s">
        <v>650</v>
      </c>
      <c r="D133" s="7">
        <v>1</v>
      </c>
      <c r="E133" s="7" t="s">
        <v>293</v>
      </c>
      <c r="F133" s="7" t="s">
        <v>436</v>
      </c>
      <c r="G133" s="7">
        <v>5500</v>
      </c>
      <c r="H133" s="9" t="s">
        <v>13</v>
      </c>
      <c r="I133" s="10">
        <v>43748</v>
      </c>
      <c r="J133" s="10" t="s">
        <v>334</v>
      </c>
      <c r="K133" s="11">
        <v>2019</v>
      </c>
    </row>
    <row r="134" spans="1:11" hidden="1" x14ac:dyDescent="0.25">
      <c r="A134" s="7" t="s">
        <v>43</v>
      </c>
      <c r="B134" s="7" t="s">
        <v>11</v>
      </c>
      <c r="C134" s="7" t="s">
        <v>367</v>
      </c>
      <c r="D134" s="7">
        <v>1</v>
      </c>
      <c r="E134" s="7" t="s">
        <v>15</v>
      </c>
      <c r="F134" s="7" t="s">
        <v>16</v>
      </c>
      <c r="G134" s="7">
        <v>5920</v>
      </c>
      <c r="H134" s="9" t="s">
        <v>452</v>
      </c>
      <c r="I134" s="10">
        <v>43755</v>
      </c>
      <c r="J134" s="10" t="s">
        <v>334</v>
      </c>
      <c r="K134" s="11">
        <v>2019</v>
      </c>
    </row>
    <row r="135" spans="1:11" hidden="1" x14ac:dyDescent="0.25">
      <c r="A135" s="7" t="s">
        <v>43</v>
      </c>
      <c r="B135" s="7" t="s">
        <v>11</v>
      </c>
      <c r="C135" s="7" t="s">
        <v>618</v>
      </c>
      <c r="D135" s="7">
        <v>1</v>
      </c>
      <c r="E135" s="7" t="s">
        <v>117</v>
      </c>
      <c r="F135" s="7" t="s">
        <v>129</v>
      </c>
      <c r="G135" s="7">
        <v>5500</v>
      </c>
      <c r="H135" s="9" t="s">
        <v>13</v>
      </c>
      <c r="I135" s="10">
        <v>43755</v>
      </c>
      <c r="J135" s="10" t="s">
        <v>334</v>
      </c>
      <c r="K135" s="11">
        <v>2019</v>
      </c>
    </row>
    <row r="136" spans="1:11" x14ac:dyDescent="0.25">
      <c r="A136" s="7" t="s">
        <v>43</v>
      </c>
      <c r="B136" s="7" t="s">
        <v>11</v>
      </c>
      <c r="C136" s="7" t="s">
        <v>574</v>
      </c>
      <c r="D136" s="7">
        <v>1</v>
      </c>
      <c r="E136" s="7" t="s">
        <v>293</v>
      </c>
      <c r="F136" s="7" t="s">
        <v>436</v>
      </c>
      <c r="G136" s="7">
        <v>5500</v>
      </c>
      <c r="H136" s="9" t="s">
        <v>13</v>
      </c>
      <c r="I136" s="10">
        <v>43755</v>
      </c>
      <c r="J136" s="10" t="s">
        <v>334</v>
      </c>
      <c r="K136" s="11">
        <v>2019</v>
      </c>
    </row>
    <row r="137" spans="1:11" x14ac:dyDescent="0.25">
      <c r="A137" s="7" t="s">
        <v>43</v>
      </c>
      <c r="B137" s="7" t="s">
        <v>11</v>
      </c>
      <c r="C137" s="7" t="s">
        <v>636</v>
      </c>
      <c r="D137" s="7">
        <v>1</v>
      </c>
      <c r="E137" s="7" t="s">
        <v>31</v>
      </c>
      <c r="F137" s="7" t="s">
        <v>32</v>
      </c>
      <c r="G137" s="7">
        <v>3740</v>
      </c>
      <c r="H137" s="9" t="s">
        <v>13</v>
      </c>
      <c r="I137" s="10">
        <v>43755</v>
      </c>
      <c r="J137" s="10" t="s">
        <v>334</v>
      </c>
      <c r="K137" s="11">
        <v>2019</v>
      </c>
    </row>
    <row r="138" spans="1:11" x14ac:dyDescent="0.25">
      <c r="A138" s="7" t="s">
        <v>43</v>
      </c>
      <c r="B138" s="211" t="s">
        <v>631</v>
      </c>
      <c r="C138" s="211" t="s">
        <v>664</v>
      </c>
      <c r="D138" s="7">
        <v>1</v>
      </c>
      <c r="E138" s="7" t="s">
        <v>33</v>
      </c>
      <c r="F138" s="7" t="s">
        <v>34</v>
      </c>
      <c r="G138" s="7">
        <v>5400</v>
      </c>
      <c r="H138" s="9" t="s">
        <v>13</v>
      </c>
      <c r="I138" s="10">
        <v>43755</v>
      </c>
      <c r="J138" s="10" t="s">
        <v>334</v>
      </c>
      <c r="K138" s="11">
        <v>2019</v>
      </c>
    </row>
    <row r="139" spans="1:11" x14ac:dyDescent="0.25">
      <c r="A139" s="7" t="s">
        <v>43</v>
      </c>
      <c r="B139" s="211" t="s">
        <v>631</v>
      </c>
      <c r="C139" s="211" t="s">
        <v>673</v>
      </c>
      <c r="D139" s="7">
        <v>1</v>
      </c>
      <c r="E139" s="7" t="s">
        <v>23</v>
      </c>
      <c r="F139" s="7" t="s">
        <v>24</v>
      </c>
      <c r="G139" s="7">
        <v>5500</v>
      </c>
      <c r="H139" s="9" t="s">
        <v>13</v>
      </c>
      <c r="I139" s="10">
        <v>43755</v>
      </c>
      <c r="J139" s="10" t="s">
        <v>334</v>
      </c>
      <c r="K139" s="11">
        <v>2019</v>
      </c>
    </row>
    <row r="140" spans="1:11" x14ac:dyDescent="0.25">
      <c r="A140" s="7" t="s">
        <v>43</v>
      </c>
      <c r="B140" s="7" t="s">
        <v>11</v>
      </c>
      <c r="C140" s="7" t="s">
        <v>640</v>
      </c>
      <c r="D140" s="7">
        <v>1</v>
      </c>
      <c r="E140" s="7" t="s">
        <v>31</v>
      </c>
      <c r="F140" s="7" t="s">
        <v>32</v>
      </c>
      <c r="G140" s="7">
        <v>3740</v>
      </c>
      <c r="H140" s="9" t="s">
        <v>13</v>
      </c>
      <c r="I140" s="10">
        <v>43762</v>
      </c>
      <c r="J140" s="10" t="s">
        <v>334</v>
      </c>
      <c r="K140" s="11">
        <v>2019</v>
      </c>
    </row>
    <row r="141" spans="1:11" x14ac:dyDescent="0.25">
      <c r="A141" s="7" t="s">
        <v>43</v>
      </c>
      <c r="B141" s="211" t="s">
        <v>631</v>
      </c>
      <c r="C141" s="211" t="s">
        <v>653</v>
      </c>
      <c r="D141" s="7">
        <v>1</v>
      </c>
      <c r="E141" s="7" t="s">
        <v>28</v>
      </c>
      <c r="F141" s="7" t="s">
        <v>29</v>
      </c>
      <c r="G141" s="7">
        <v>2750</v>
      </c>
      <c r="H141" s="9" t="s">
        <v>13</v>
      </c>
      <c r="I141" s="10">
        <v>43762</v>
      </c>
      <c r="J141" s="10" t="s">
        <v>334</v>
      </c>
      <c r="K141" s="11">
        <v>2019</v>
      </c>
    </row>
    <row r="142" spans="1:11" x14ac:dyDescent="0.25">
      <c r="A142" s="7" t="s">
        <v>43</v>
      </c>
      <c r="B142" s="7" t="s">
        <v>11</v>
      </c>
      <c r="C142" s="7" t="s">
        <v>160</v>
      </c>
      <c r="D142" s="7">
        <v>1</v>
      </c>
      <c r="E142" s="7" t="s">
        <v>23</v>
      </c>
      <c r="F142" s="7" t="s">
        <v>24</v>
      </c>
      <c r="G142" s="7">
        <v>5500</v>
      </c>
      <c r="H142" s="9" t="s">
        <v>379</v>
      </c>
      <c r="I142" s="10">
        <v>43769</v>
      </c>
      <c r="J142" s="10" t="s">
        <v>334</v>
      </c>
      <c r="K142" s="11">
        <v>2019</v>
      </c>
    </row>
    <row r="143" spans="1:11" x14ac:dyDescent="0.25">
      <c r="A143" s="7" t="s">
        <v>43</v>
      </c>
      <c r="B143" s="7" t="s">
        <v>11</v>
      </c>
      <c r="C143" s="7" t="s">
        <v>340</v>
      </c>
      <c r="D143" s="7">
        <v>1</v>
      </c>
      <c r="E143" s="7" t="s">
        <v>44</v>
      </c>
      <c r="F143" s="7" t="s">
        <v>27</v>
      </c>
      <c r="G143" s="7">
        <v>2750</v>
      </c>
      <c r="H143" s="9" t="s">
        <v>398</v>
      </c>
      <c r="I143" s="10">
        <v>43769</v>
      </c>
      <c r="J143" s="10" t="s">
        <v>334</v>
      </c>
      <c r="K143" s="11">
        <v>2019</v>
      </c>
    </row>
    <row r="144" spans="1:11" x14ac:dyDescent="0.25">
      <c r="A144" s="7" t="s">
        <v>43</v>
      </c>
      <c r="B144" s="7" t="s">
        <v>11</v>
      </c>
      <c r="C144" s="7" t="s">
        <v>637</v>
      </c>
      <c r="D144" s="7">
        <v>1</v>
      </c>
      <c r="E144" s="7" t="s">
        <v>31</v>
      </c>
      <c r="F144" s="7" t="s">
        <v>32</v>
      </c>
      <c r="G144" s="7">
        <v>3740</v>
      </c>
      <c r="H144" s="9" t="s">
        <v>13</v>
      </c>
      <c r="I144" s="10">
        <v>43769</v>
      </c>
      <c r="J144" s="10" t="s">
        <v>334</v>
      </c>
      <c r="K144" s="11">
        <v>2019</v>
      </c>
    </row>
    <row r="145" spans="1:11" x14ac:dyDescent="0.25">
      <c r="A145" s="7" t="s">
        <v>43</v>
      </c>
      <c r="B145" s="211" t="s">
        <v>631</v>
      </c>
      <c r="C145" s="211" t="s">
        <v>665</v>
      </c>
      <c r="D145" s="7">
        <v>1</v>
      </c>
      <c r="E145" s="7" t="s">
        <v>33</v>
      </c>
      <c r="F145" s="7" t="s">
        <v>34</v>
      </c>
      <c r="G145" s="7">
        <v>5400</v>
      </c>
      <c r="H145" s="9" t="s">
        <v>13</v>
      </c>
      <c r="I145" s="10">
        <v>43769</v>
      </c>
      <c r="J145" s="10" t="s">
        <v>334</v>
      </c>
      <c r="K145" s="11">
        <v>2019</v>
      </c>
    </row>
    <row r="146" spans="1:11" x14ac:dyDescent="0.25">
      <c r="A146" s="7" t="s">
        <v>43</v>
      </c>
      <c r="B146" s="211" t="s">
        <v>631</v>
      </c>
      <c r="C146" s="211" t="s">
        <v>651</v>
      </c>
      <c r="D146" s="7">
        <v>1</v>
      </c>
      <c r="E146" s="7" t="s">
        <v>31</v>
      </c>
      <c r="F146" s="7" t="s">
        <v>32</v>
      </c>
      <c r="G146" s="7">
        <v>3740</v>
      </c>
      <c r="H146" s="9" t="s">
        <v>13</v>
      </c>
      <c r="I146" s="10">
        <v>43776</v>
      </c>
      <c r="J146" s="10" t="s">
        <v>401</v>
      </c>
      <c r="K146" s="11">
        <v>2019</v>
      </c>
    </row>
    <row r="147" spans="1:11" x14ac:dyDescent="0.25">
      <c r="A147" s="7" t="s">
        <v>43</v>
      </c>
      <c r="B147" s="211" t="s">
        <v>631</v>
      </c>
      <c r="C147" s="211" t="s">
        <v>652</v>
      </c>
      <c r="D147" s="7">
        <v>1</v>
      </c>
      <c r="E147" s="7" t="s">
        <v>31</v>
      </c>
      <c r="F147" s="7" t="s">
        <v>32</v>
      </c>
      <c r="G147" s="7">
        <v>3740</v>
      </c>
      <c r="H147" s="9" t="s">
        <v>13</v>
      </c>
      <c r="I147" s="10">
        <v>43776</v>
      </c>
      <c r="J147" s="10" t="s">
        <v>401</v>
      </c>
      <c r="K147" s="11">
        <v>2019</v>
      </c>
    </row>
    <row r="148" spans="1:11" x14ac:dyDescent="0.25">
      <c r="A148" s="7" t="s">
        <v>43</v>
      </c>
      <c r="B148" s="211" t="s">
        <v>631</v>
      </c>
      <c r="C148" s="211" t="s">
        <v>656</v>
      </c>
      <c r="D148" s="7">
        <v>1</v>
      </c>
      <c r="E148" s="7" t="s">
        <v>23</v>
      </c>
      <c r="F148" s="7" t="s">
        <v>24</v>
      </c>
      <c r="G148" s="7">
        <v>5500</v>
      </c>
      <c r="H148" s="9" t="s">
        <v>13</v>
      </c>
      <c r="I148" s="10">
        <v>43776</v>
      </c>
      <c r="J148" s="10" t="s">
        <v>401</v>
      </c>
      <c r="K148" s="11">
        <v>2019</v>
      </c>
    </row>
    <row r="149" spans="1:11" x14ac:dyDescent="0.25">
      <c r="A149" s="7" t="s">
        <v>43</v>
      </c>
      <c r="B149" s="211" t="s">
        <v>631</v>
      </c>
      <c r="C149" s="211" t="s">
        <v>681</v>
      </c>
      <c r="D149" s="7">
        <v>1</v>
      </c>
      <c r="E149" s="7" t="s">
        <v>35</v>
      </c>
      <c r="F149" s="7" t="s">
        <v>30</v>
      </c>
      <c r="G149" s="7">
        <v>5500</v>
      </c>
      <c r="H149" s="9" t="s">
        <v>13</v>
      </c>
      <c r="I149" s="10">
        <v>43776</v>
      </c>
      <c r="J149" s="10" t="s">
        <v>401</v>
      </c>
      <c r="K149" s="11">
        <v>2019</v>
      </c>
    </row>
    <row r="150" spans="1:11" hidden="1" x14ac:dyDescent="0.25">
      <c r="A150" s="7" t="s">
        <v>43</v>
      </c>
      <c r="B150" s="7" t="s">
        <v>11</v>
      </c>
      <c r="C150" s="7" t="s">
        <v>615</v>
      </c>
      <c r="D150" s="7">
        <v>1</v>
      </c>
      <c r="E150" s="7" t="s">
        <v>15</v>
      </c>
      <c r="F150" s="7" t="s">
        <v>16</v>
      </c>
      <c r="G150" s="7">
        <v>5920</v>
      </c>
      <c r="H150" s="9" t="s">
        <v>13</v>
      </c>
      <c r="I150" s="10">
        <v>43783</v>
      </c>
      <c r="J150" s="10" t="s">
        <v>401</v>
      </c>
      <c r="K150" s="11">
        <v>2019</v>
      </c>
    </row>
    <row r="151" spans="1:11" x14ac:dyDescent="0.25">
      <c r="A151" s="7" t="s">
        <v>43</v>
      </c>
      <c r="B151" s="7" t="s">
        <v>11</v>
      </c>
      <c r="C151" s="7" t="s">
        <v>73</v>
      </c>
      <c r="D151" s="7">
        <v>5</v>
      </c>
      <c r="E151" s="7" t="s">
        <v>44</v>
      </c>
      <c r="F151" s="7" t="s">
        <v>27</v>
      </c>
      <c r="G151" s="7">
        <v>2750</v>
      </c>
      <c r="H151" s="9" t="s">
        <v>521</v>
      </c>
      <c r="I151" s="10">
        <v>43783</v>
      </c>
      <c r="J151" s="10" t="s">
        <v>401</v>
      </c>
      <c r="K151" s="11">
        <v>2019</v>
      </c>
    </row>
    <row r="152" spans="1:11" x14ac:dyDescent="0.25">
      <c r="A152" s="7" t="s">
        <v>43</v>
      </c>
      <c r="B152" s="7" t="s">
        <v>11</v>
      </c>
      <c r="C152" s="7" t="s">
        <v>205</v>
      </c>
      <c r="D152" s="7">
        <v>1</v>
      </c>
      <c r="E152" s="7" t="s">
        <v>23</v>
      </c>
      <c r="F152" s="7" t="s">
        <v>24</v>
      </c>
      <c r="G152" s="33">
        <v>5500</v>
      </c>
      <c r="H152" s="9" t="s">
        <v>443</v>
      </c>
      <c r="I152" s="10">
        <v>43783</v>
      </c>
      <c r="J152" s="10" t="s">
        <v>401</v>
      </c>
      <c r="K152" s="11">
        <v>2019</v>
      </c>
    </row>
    <row r="153" spans="1:11" x14ac:dyDescent="0.25">
      <c r="A153" s="7" t="s">
        <v>43</v>
      </c>
      <c r="B153" s="7" t="s">
        <v>11</v>
      </c>
      <c r="C153" s="7" t="s">
        <v>220</v>
      </c>
      <c r="D153" s="7">
        <v>1</v>
      </c>
      <c r="E153" s="7" t="s">
        <v>19</v>
      </c>
      <c r="F153" s="7" t="s">
        <v>20</v>
      </c>
      <c r="G153" s="7">
        <v>2750</v>
      </c>
      <c r="H153" s="9" t="s">
        <v>254</v>
      </c>
      <c r="I153" s="10">
        <v>43783</v>
      </c>
      <c r="J153" s="10" t="s">
        <v>401</v>
      </c>
      <c r="K153" s="11">
        <v>2019</v>
      </c>
    </row>
    <row r="154" spans="1:11" x14ac:dyDescent="0.25">
      <c r="A154" s="7" t="s">
        <v>43</v>
      </c>
      <c r="B154" s="7" t="s">
        <v>11</v>
      </c>
      <c r="C154" s="7" t="s">
        <v>284</v>
      </c>
      <c r="D154" s="7">
        <v>1</v>
      </c>
      <c r="E154" s="7" t="s">
        <v>25</v>
      </c>
      <c r="F154" s="7" t="s">
        <v>26</v>
      </c>
      <c r="G154" s="7">
        <v>5500</v>
      </c>
      <c r="H154" s="9" t="s">
        <v>548</v>
      </c>
      <c r="I154" s="10">
        <v>43783</v>
      </c>
      <c r="J154" s="10" t="s">
        <v>401</v>
      </c>
      <c r="K154" s="11">
        <v>2019</v>
      </c>
    </row>
    <row r="155" spans="1:11" x14ac:dyDescent="0.25">
      <c r="A155" s="7" t="s">
        <v>43</v>
      </c>
      <c r="B155" s="211" t="s">
        <v>631</v>
      </c>
      <c r="C155" s="211" t="s">
        <v>649</v>
      </c>
      <c r="D155" s="7">
        <v>1</v>
      </c>
      <c r="E155" s="7" t="s">
        <v>293</v>
      </c>
      <c r="F155" s="7" t="s">
        <v>436</v>
      </c>
      <c r="G155" s="7">
        <v>5500</v>
      </c>
      <c r="H155" s="9" t="s">
        <v>13</v>
      </c>
      <c r="I155" s="10">
        <v>43783</v>
      </c>
      <c r="J155" s="10" t="s">
        <v>401</v>
      </c>
      <c r="K155" s="11">
        <v>2019</v>
      </c>
    </row>
    <row r="156" spans="1:11" x14ac:dyDescent="0.25">
      <c r="A156" s="7" t="s">
        <v>43</v>
      </c>
      <c r="B156" s="211" t="s">
        <v>631</v>
      </c>
      <c r="C156" s="211" t="s">
        <v>654</v>
      </c>
      <c r="D156" s="7">
        <v>1</v>
      </c>
      <c r="E156" s="7" t="s">
        <v>28</v>
      </c>
      <c r="F156" s="7" t="s">
        <v>29</v>
      </c>
      <c r="G156" s="7">
        <v>2750</v>
      </c>
      <c r="H156" s="9" t="s">
        <v>13</v>
      </c>
      <c r="I156" s="10">
        <v>43783</v>
      </c>
      <c r="J156" s="10" t="s">
        <v>401</v>
      </c>
      <c r="K156" s="11">
        <v>2019</v>
      </c>
    </row>
    <row r="157" spans="1:11" x14ac:dyDescent="0.25">
      <c r="A157" s="7" t="s">
        <v>43</v>
      </c>
      <c r="B157" s="211" t="s">
        <v>631</v>
      </c>
      <c r="C157" s="211" t="s">
        <v>660</v>
      </c>
      <c r="D157" s="7">
        <v>1</v>
      </c>
      <c r="E157" s="7" t="s">
        <v>31</v>
      </c>
      <c r="F157" s="7" t="s">
        <v>32</v>
      </c>
      <c r="G157" s="7">
        <v>3740</v>
      </c>
      <c r="H157" s="9" t="s">
        <v>13</v>
      </c>
      <c r="I157" s="10">
        <v>43783</v>
      </c>
      <c r="J157" s="10" t="s">
        <v>401</v>
      </c>
      <c r="K157" s="11">
        <v>2019</v>
      </c>
    </row>
    <row r="158" spans="1:11" x14ac:dyDescent="0.25">
      <c r="A158" s="7" t="s">
        <v>43</v>
      </c>
      <c r="B158" s="211" t="s">
        <v>631</v>
      </c>
      <c r="C158" s="211" t="s">
        <v>666</v>
      </c>
      <c r="D158" s="7">
        <v>1</v>
      </c>
      <c r="E158" s="7" t="s">
        <v>33</v>
      </c>
      <c r="F158" s="7" t="s">
        <v>34</v>
      </c>
      <c r="G158" s="7">
        <v>5400</v>
      </c>
      <c r="H158" s="9" t="s">
        <v>13</v>
      </c>
      <c r="I158" s="10">
        <v>43783</v>
      </c>
      <c r="J158" s="10" t="s">
        <v>401</v>
      </c>
      <c r="K158" s="11">
        <v>2019</v>
      </c>
    </row>
    <row r="159" spans="1:11" x14ac:dyDescent="0.25">
      <c r="A159" s="7" t="s">
        <v>43</v>
      </c>
      <c r="B159" s="211" t="s">
        <v>631</v>
      </c>
      <c r="C159" s="211" t="s">
        <v>680</v>
      </c>
      <c r="D159" s="7">
        <v>1</v>
      </c>
      <c r="E159" s="7" t="s">
        <v>23</v>
      </c>
      <c r="F159" s="7" t="s">
        <v>24</v>
      </c>
      <c r="G159" s="7">
        <v>5500</v>
      </c>
      <c r="H159" s="9" t="s">
        <v>13</v>
      </c>
      <c r="I159" s="10">
        <v>43783</v>
      </c>
      <c r="J159" s="10" t="s">
        <v>401</v>
      </c>
      <c r="K159" s="11">
        <v>2019</v>
      </c>
    </row>
    <row r="160" spans="1:11" x14ac:dyDescent="0.25">
      <c r="A160" s="7" t="s">
        <v>43</v>
      </c>
      <c r="B160" s="7" t="s">
        <v>11</v>
      </c>
      <c r="C160" s="7" t="s">
        <v>204</v>
      </c>
      <c r="D160" s="7">
        <v>1</v>
      </c>
      <c r="E160" s="7" t="s">
        <v>23</v>
      </c>
      <c r="F160" s="7" t="s">
        <v>24</v>
      </c>
      <c r="G160" s="33">
        <v>5500</v>
      </c>
      <c r="H160" s="9" t="s">
        <v>388</v>
      </c>
      <c r="I160" s="10">
        <v>43790</v>
      </c>
      <c r="J160" s="10" t="s">
        <v>401</v>
      </c>
      <c r="K160" s="11">
        <v>2019</v>
      </c>
    </row>
    <row r="161" spans="1:11" x14ac:dyDescent="0.25">
      <c r="A161" s="7" t="s">
        <v>43</v>
      </c>
      <c r="B161" s="211" t="s">
        <v>631</v>
      </c>
      <c r="C161" s="211" t="s">
        <v>658</v>
      </c>
      <c r="D161" s="7">
        <v>1</v>
      </c>
      <c r="E161" s="7" t="s">
        <v>31</v>
      </c>
      <c r="F161" s="7" t="s">
        <v>32</v>
      </c>
      <c r="G161" s="7">
        <v>3740</v>
      </c>
      <c r="H161" s="9" t="s">
        <v>13</v>
      </c>
      <c r="I161" s="10">
        <v>43790</v>
      </c>
      <c r="J161" s="10" t="s">
        <v>401</v>
      </c>
      <c r="K161" s="11">
        <v>2019</v>
      </c>
    </row>
    <row r="162" spans="1:11" x14ac:dyDescent="0.25">
      <c r="A162" s="7" t="s">
        <v>43</v>
      </c>
      <c r="B162" s="211" t="s">
        <v>631</v>
      </c>
      <c r="C162" s="211" t="s">
        <v>668</v>
      </c>
      <c r="D162" s="7">
        <v>1</v>
      </c>
      <c r="E162" s="7" t="s">
        <v>33</v>
      </c>
      <c r="F162" s="7" t="s">
        <v>34</v>
      </c>
      <c r="G162" s="7">
        <v>5400</v>
      </c>
      <c r="H162" s="9" t="s">
        <v>13</v>
      </c>
      <c r="I162" s="10">
        <v>43790</v>
      </c>
      <c r="J162" s="10" t="s">
        <v>401</v>
      </c>
      <c r="K162" s="11">
        <v>2019</v>
      </c>
    </row>
    <row r="163" spans="1:11" x14ac:dyDescent="0.25">
      <c r="A163" s="7" t="s">
        <v>43</v>
      </c>
      <c r="B163" s="211" t="s">
        <v>631</v>
      </c>
      <c r="C163" s="211" t="s">
        <v>661</v>
      </c>
      <c r="D163" s="7">
        <v>1</v>
      </c>
      <c r="E163" s="7" t="s">
        <v>31</v>
      </c>
      <c r="F163" s="7" t="s">
        <v>32</v>
      </c>
      <c r="G163" s="7">
        <v>3740</v>
      </c>
      <c r="H163" s="9" t="s">
        <v>13</v>
      </c>
      <c r="I163" s="10">
        <v>43797</v>
      </c>
      <c r="J163" s="10" t="s">
        <v>401</v>
      </c>
      <c r="K163" s="11">
        <v>2019</v>
      </c>
    </row>
    <row r="164" spans="1:11" x14ac:dyDescent="0.25">
      <c r="A164" s="7" t="s">
        <v>43</v>
      </c>
      <c r="B164" s="211" t="s">
        <v>631</v>
      </c>
      <c r="C164" s="211" t="s">
        <v>662</v>
      </c>
      <c r="D164" s="7">
        <v>1</v>
      </c>
      <c r="E164" s="7" t="s">
        <v>33</v>
      </c>
      <c r="F164" s="7" t="s">
        <v>34</v>
      </c>
      <c r="G164" s="7">
        <v>5400</v>
      </c>
      <c r="H164" s="9" t="s">
        <v>13</v>
      </c>
      <c r="I164" s="10">
        <v>43797</v>
      </c>
      <c r="J164" s="10" t="s">
        <v>401</v>
      </c>
      <c r="K164" s="11">
        <v>2019</v>
      </c>
    </row>
    <row r="165" spans="1:11" x14ac:dyDescent="0.25">
      <c r="A165" s="7" t="s">
        <v>43</v>
      </c>
      <c r="B165" s="211" t="s">
        <v>631</v>
      </c>
      <c r="C165" s="211" t="s">
        <v>663</v>
      </c>
      <c r="D165" s="7">
        <v>1</v>
      </c>
      <c r="E165" s="7" t="s">
        <v>33</v>
      </c>
      <c r="F165" s="7" t="s">
        <v>34</v>
      </c>
      <c r="G165" s="7">
        <v>5400</v>
      </c>
      <c r="H165" s="9" t="s">
        <v>13</v>
      </c>
      <c r="I165" s="10">
        <v>43797</v>
      </c>
      <c r="J165" s="10" t="s">
        <v>401</v>
      </c>
      <c r="K165" s="11">
        <v>2019</v>
      </c>
    </row>
    <row r="166" spans="1:11" x14ac:dyDescent="0.25">
      <c r="A166" s="7" t="s">
        <v>43</v>
      </c>
      <c r="B166" s="211" t="s">
        <v>631</v>
      </c>
      <c r="C166" s="211" t="s">
        <v>671</v>
      </c>
      <c r="D166" s="7">
        <v>1</v>
      </c>
      <c r="E166" s="7" t="s">
        <v>28</v>
      </c>
      <c r="F166" s="7" t="s">
        <v>29</v>
      </c>
      <c r="G166" s="7">
        <v>2750</v>
      </c>
      <c r="H166" s="9" t="s">
        <v>13</v>
      </c>
      <c r="I166" s="10">
        <v>43797</v>
      </c>
      <c r="J166" s="10" t="s">
        <v>401</v>
      </c>
      <c r="K166" s="11">
        <v>2019</v>
      </c>
    </row>
    <row r="167" spans="1:11" x14ac:dyDescent="0.25">
      <c r="A167" s="7" t="s">
        <v>43</v>
      </c>
      <c r="B167" s="211" t="s">
        <v>631</v>
      </c>
      <c r="C167" s="211" t="s">
        <v>674</v>
      </c>
      <c r="D167" s="7">
        <v>1</v>
      </c>
      <c r="E167" s="7" t="s">
        <v>23</v>
      </c>
      <c r="F167" s="7" t="s">
        <v>24</v>
      </c>
      <c r="G167" s="7">
        <v>5500</v>
      </c>
      <c r="H167" s="9" t="s">
        <v>13</v>
      </c>
      <c r="I167" s="10">
        <v>43797</v>
      </c>
      <c r="J167" s="10" t="s">
        <v>401</v>
      </c>
      <c r="K167" s="11">
        <v>2019</v>
      </c>
    </row>
    <row r="168" spans="1:11" hidden="1" x14ac:dyDescent="0.25">
      <c r="A168" s="7" t="s">
        <v>43</v>
      </c>
      <c r="B168" s="7" t="s">
        <v>11</v>
      </c>
      <c r="C168" s="7" t="s">
        <v>612</v>
      </c>
      <c r="D168" s="7">
        <v>1</v>
      </c>
      <c r="E168" s="7" t="s">
        <v>15</v>
      </c>
      <c r="F168" s="7" t="s">
        <v>16</v>
      </c>
      <c r="G168" s="7">
        <v>5920</v>
      </c>
      <c r="H168" s="9" t="s">
        <v>13</v>
      </c>
      <c r="I168" s="10">
        <v>43804</v>
      </c>
      <c r="J168" s="10" t="s">
        <v>608</v>
      </c>
      <c r="K168" s="11">
        <v>2019</v>
      </c>
    </row>
    <row r="169" spans="1:11" x14ac:dyDescent="0.25">
      <c r="A169" s="7" t="s">
        <v>43</v>
      </c>
      <c r="B169" s="211" t="s">
        <v>631</v>
      </c>
      <c r="C169" s="211" t="s">
        <v>647</v>
      </c>
      <c r="D169" s="7">
        <v>1</v>
      </c>
      <c r="E169" s="7" t="s">
        <v>293</v>
      </c>
      <c r="F169" s="7" t="s">
        <v>436</v>
      </c>
      <c r="G169" s="7">
        <v>5500</v>
      </c>
      <c r="H169" s="9" t="s">
        <v>13</v>
      </c>
      <c r="I169" s="10">
        <v>43804</v>
      </c>
      <c r="J169" s="10" t="s">
        <v>608</v>
      </c>
      <c r="K169" s="11">
        <v>2019</v>
      </c>
    </row>
    <row r="170" spans="1:11" x14ac:dyDescent="0.25">
      <c r="A170" s="7" t="s">
        <v>43</v>
      </c>
      <c r="B170" s="211" t="s">
        <v>631</v>
      </c>
      <c r="C170" s="211" t="s">
        <v>657</v>
      </c>
      <c r="D170" s="7">
        <v>1</v>
      </c>
      <c r="E170" s="7" t="s">
        <v>23</v>
      </c>
      <c r="F170" s="7" t="s">
        <v>24</v>
      </c>
      <c r="G170" s="7">
        <v>5500</v>
      </c>
      <c r="H170" s="9" t="s">
        <v>13</v>
      </c>
      <c r="I170" s="10">
        <v>43804</v>
      </c>
      <c r="J170" s="10" t="s">
        <v>608</v>
      </c>
      <c r="K170" s="11">
        <v>2019</v>
      </c>
    </row>
    <row r="171" spans="1:11" x14ac:dyDescent="0.25">
      <c r="A171" s="7" t="s">
        <v>43</v>
      </c>
      <c r="B171" s="211" t="s">
        <v>631</v>
      </c>
      <c r="C171" s="211" t="s">
        <v>669</v>
      </c>
      <c r="D171" s="7">
        <v>1</v>
      </c>
      <c r="E171" s="7" t="s">
        <v>28</v>
      </c>
      <c r="F171" s="7" t="s">
        <v>29</v>
      </c>
      <c r="G171" s="7">
        <v>2750</v>
      </c>
      <c r="H171" s="9" t="s">
        <v>13</v>
      </c>
      <c r="I171" s="10">
        <v>43804</v>
      </c>
      <c r="J171" s="10" t="s">
        <v>608</v>
      </c>
      <c r="K171" s="11">
        <v>2019</v>
      </c>
    </row>
    <row r="172" spans="1:11" x14ac:dyDescent="0.25">
      <c r="A172" s="7" t="s">
        <v>43</v>
      </c>
      <c r="B172" s="211" t="s">
        <v>631</v>
      </c>
      <c r="C172" s="211" t="s">
        <v>672</v>
      </c>
      <c r="D172" s="7">
        <v>1</v>
      </c>
      <c r="E172" s="7" t="s">
        <v>23</v>
      </c>
      <c r="F172" s="7" t="s">
        <v>24</v>
      </c>
      <c r="G172" s="7">
        <v>5500</v>
      </c>
      <c r="H172" s="9" t="s">
        <v>13</v>
      </c>
      <c r="I172" s="10">
        <v>43804</v>
      </c>
      <c r="J172" s="10" t="s">
        <v>608</v>
      </c>
      <c r="K172" s="11">
        <v>2019</v>
      </c>
    </row>
    <row r="173" spans="1:11" x14ac:dyDescent="0.25">
      <c r="A173" s="7" t="s">
        <v>43</v>
      </c>
      <c r="B173" s="211" t="s">
        <v>631</v>
      </c>
      <c r="C173" s="211" t="s">
        <v>676</v>
      </c>
      <c r="D173" s="7">
        <v>1</v>
      </c>
      <c r="E173" s="7" t="s">
        <v>31</v>
      </c>
      <c r="F173" s="7" t="s">
        <v>32</v>
      </c>
      <c r="G173" s="7">
        <v>3740</v>
      </c>
      <c r="H173" s="9" t="s">
        <v>13</v>
      </c>
      <c r="I173" s="10">
        <v>43804</v>
      </c>
      <c r="J173" s="10" t="s">
        <v>608</v>
      </c>
      <c r="K173" s="11">
        <v>2019</v>
      </c>
    </row>
    <row r="174" spans="1:11" hidden="1" x14ac:dyDescent="0.25">
      <c r="A174" s="7" t="s">
        <v>43</v>
      </c>
      <c r="B174" s="7" t="s">
        <v>11</v>
      </c>
      <c r="C174" s="7" t="s">
        <v>363</v>
      </c>
      <c r="D174" s="7">
        <v>1</v>
      </c>
      <c r="E174" s="7" t="s">
        <v>15</v>
      </c>
      <c r="F174" s="7" t="s">
        <v>16</v>
      </c>
      <c r="G174" s="7">
        <v>2960</v>
      </c>
      <c r="H174" s="9" t="s">
        <v>448</v>
      </c>
      <c r="I174" s="10">
        <v>43811</v>
      </c>
      <c r="J174" s="10" t="s">
        <v>608</v>
      </c>
      <c r="K174" s="11">
        <v>2019</v>
      </c>
    </row>
    <row r="175" spans="1:11" x14ac:dyDescent="0.25">
      <c r="A175" s="7" t="s">
        <v>43</v>
      </c>
      <c r="B175" s="211" t="s">
        <v>631</v>
      </c>
      <c r="C175" s="211" t="s">
        <v>648</v>
      </c>
      <c r="D175" s="7">
        <v>1</v>
      </c>
      <c r="E175" s="7" t="s">
        <v>293</v>
      </c>
      <c r="F175" s="7" t="s">
        <v>436</v>
      </c>
      <c r="G175" s="7">
        <v>5500</v>
      </c>
      <c r="H175" s="9" t="s">
        <v>13</v>
      </c>
      <c r="I175" s="10">
        <v>43811</v>
      </c>
      <c r="J175" s="10" t="s">
        <v>608</v>
      </c>
      <c r="K175" s="11">
        <v>2019</v>
      </c>
    </row>
    <row r="176" spans="1:11" x14ac:dyDescent="0.25">
      <c r="A176" s="7" t="s">
        <v>43</v>
      </c>
      <c r="B176" s="211" t="s">
        <v>631</v>
      </c>
      <c r="C176" s="211" t="s">
        <v>659</v>
      </c>
      <c r="D176" s="7">
        <v>1</v>
      </c>
      <c r="E176" s="7" t="s">
        <v>31</v>
      </c>
      <c r="F176" s="7" t="s">
        <v>32</v>
      </c>
      <c r="G176" s="7">
        <v>3740</v>
      </c>
      <c r="H176" s="9" t="s">
        <v>13</v>
      </c>
      <c r="I176" s="10">
        <v>43811</v>
      </c>
      <c r="J176" s="10" t="s">
        <v>608</v>
      </c>
      <c r="K176" s="11">
        <v>2019</v>
      </c>
    </row>
    <row r="177" spans="1:11" x14ac:dyDescent="0.25">
      <c r="A177" s="7" t="s">
        <v>43</v>
      </c>
      <c r="B177" s="211" t="s">
        <v>631</v>
      </c>
      <c r="C177" s="211" t="s">
        <v>667</v>
      </c>
      <c r="D177" s="7">
        <v>1</v>
      </c>
      <c r="E177" s="7" t="s">
        <v>33</v>
      </c>
      <c r="F177" s="7" t="s">
        <v>34</v>
      </c>
      <c r="G177" s="7">
        <v>5400</v>
      </c>
      <c r="H177" s="9" t="s">
        <v>13</v>
      </c>
      <c r="I177" s="10">
        <v>43811</v>
      </c>
      <c r="J177" s="10" t="s">
        <v>608</v>
      </c>
      <c r="K177" s="11">
        <v>2019</v>
      </c>
    </row>
    <row r="178" spans="1:11" x14ac:dyDescent="0.25">
      <c r="A178" s="7" t="s">
        <v>43</v>
      </c>
      <c r="B178" s="211" t="s">
        <v>631</v>
      </c>
      <c r="C178" s="211" t="s">
        <v>675</v>
      </c>
      <c r="D178" s="7">
        <v>1</v>
      </c>
      <c r="E178" s="7" t="s">
        <v>23</v>
      </c>
      <c r="F178" s="7" t="s">
        <v>24</v>
      </c>
      <c r="G178" s="7">
        <v>5500</v>
      </c>
      <c r="H178" s="9" t="s">
        <v>13</v>
      </c>
      <c r="I178" s="10">
        <v>43811</v>
      </c>
      <c r="J178" s="10" t="s">
        <v>608</v>
      </c>
      <c r="K178" s="11">
        <v>2019</v>
      </c>
    </row>
    <row r="179" spans="1:11" x14ac:dyDescent="0.25">
      <c r="A179" s="7" t="s">
        <v>43</v>
      </c>
      <c r="B179" s="211" t="s">
        <v>631</v>
      </c>
      <c r="C179" s="211" t="s">
        <v>682</v>
      </c>
      <c r="D179" s="7">
        <v>1</v>
      </c>
      <c r="E179" s="7" t="s">
        <v>23</v>
      </c>
      <c r="F179" s="7" t="s">
        <v>24</v>
      </c>
      <c r="G179" s="7">
        <v>5500</v>
      </c>
      <c r="H179" s="9" t="s">
        <v>13</v>
      </c>
      <c r="I179" s="10">
        <v>43811</v>
      </c>
      <c r="J179" s="10" t="s">
        <v>608</v>
      </c>
      <c r="K179" s="11">
        <v>2019</v>
      </c>
    </row>
    <row r="180" spans="1:11" x14ac:dyDescent="0.25">
      <c r="A180" s="7" t="s">
        <v>43</v>
      </c>
      <c r="B180" s="211" t="s">
        <v>631</v>
      </c>
      <c r="C180" s="211" t="s">
        <v>670</v>
      </c>
      <c r="D180" s="7">
        <v>1</v>
      </c>
      <c r="E180" s="7" t="s">
        <v>28</v>
      </c>
      <c r="F180" s="7" t="s">
        <v>29</v>
      </c>
      <c r="G180" s="7">
        <v>2750</v>
      </c>
      <c r="H180" s="9" t="s">
        <v>13</v>
      </c>
      <c r="I180" s="10">
        <v>43818</v>
      </c>
      <c r="J180" s="10" t="s">
        <v>608</v>
      </c>
      <c r="K180" s="11">
        <v>2019</v>
      </c>
    </row>
    <row r="181" spans="1:11" x14ac:dyDescent="0.25">
      <c r="A181" s="7" t="s">
        <v>43</v>
      </c>
      <c r="B181" s="211" t="s">
        <v>631</v>
      </c>
      <c r="C181" s="211" t="s">
        <v>677</v>
      </c>
      <c r="D181" s="7">
        <v>1</v>
      </c>
      <c r="E181" s="7" t="s">
        <v>31</v>
      </c>
      <c r="F181" s="7" t="s">
        <v>32</v>
      </c>
      <c r="G181" s="7">
        <v>3740</v>
      </c>
      <c r="H181" s="9" t="s">
        <v>13</v>
      </c>
      <c r="I181" s="10">
        <v>43818</v>
      </c>
      <c r="J181" s="10" t="s">
        <v>608</v>
      </c>
      <c r="K181" s="11">
        <v>2019</v>
      </c>
    </row>
    <row r="182" spans="1:11" x14ac:dyDescent="0.25">
      <c r="A182" s="7" t="s">
        <v>43</v>
      </c>
      <c r="B182" s="211" t="s">
        <v>631</v>
      </c>
      <c r="C182" s="211" t="s">
        <v>678</v>
      </c>
      <c r="D182" s="7">
        <v>1</v>
      </c>
      <c r="E182" s="7" t="s">
        <v>33</v>
      </c>
      <c r="F182" s="7" t="s">
        <v>34</v>
      </c>
      <c r="G182" s="7">
        <v>5400</v>
      </c>
      <c r="H182" s="9" t="s">
        <v>13</v>
      </c>
      <c r="I182" s="10">
        <v>43818</v>
      </c>
      <c r="J182" s="10" t="s">
        <v>608</v>
      </c>
      <c r="K182" s="11">
        <v>2019</v>
      </c>
    </row>
    <row r="183" spans="1:11" x14ac:dyDescent="0.25">
      <c r="A183" s="7" t="s">
        <v>43</v>
      </c>
      <c r="B183" s="211" t="s">
        <v>631</v>
      </c>
      <c r="C183" s="211" t="s">
        <v>679</v>
      </c>
      <c r="D183" s="7">
        <v>1</v>
      </c>
      <c r="E183" s="7" t="s">
        <v>25</v>
      </c>
      <c r="F183" s="7" t="s">
        <v>26</v>
      </c>
      <c r="G183" s="7">
        <v>2750</v>
      </c>
      <c r="H183" s="9" t="s">
        <v>13</v>
      </c>
      <c r="I183" s="10">
        <v>43818</v>
      </c>
      <c r="J183" s="10" t="s">
        <v>608</v>
      </c>
      <c r="K183" s="11">
        <v>2019</v>
      </c>
    </row>
  </sheetData>
  <autoFilter ref="A3:K183">
    <filterColumn colId="4">
      <filters>
        <filter val="T0500LP650X305S"/>
        <filter val="T0517LB180"/>
        <filter val="T0517LB330"/>
        <filter val="T0518LB125"/>
        <filter val="T0518LB140"/>
        <filter val="T0518LB180"/>
        <filter val="T0518LB200"/>
        <filter val="T0518LB220"/>
        <filter val="T0518LB240"/>
        <filter val="T0518LB280"/>
        <filter val="T0518LB330"/>
        <filter val="T0600LB110"/>
      </filters>
    </filterColumn>
    <sortState ref="A4:K183">
      <sortCondition ref="I3:I183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T23"/>
  <sheetViews>
    <sheetView topLeftCell="A3" workbookViewId="0">
      <selection activeCell="B13" sqref="B13"/>
    </sheetView>
  </sheetViews>
  <sheetFormatPr baseColWidth="10" defaultRowHeight="15" x14ac:dyDescent="0.25"/>
  <cols>
    <col min="1" max="1" width="25.28515625" style="170" customWidth="1"/>
    <col min="2" max="2" width="11.85546875" style="170" bestFit="1" customWidth="1"/>
    <col min="3" max="3" width="12.85546875" style="170" bestFit="1" customWidth="1"/>
    <col min="4" max="4" width="11.85546875" style="170" bestFit="1" customWidth="1"/>
    <col min="5" max="5" width="9.5703125" style="170" customWidth="1"/>
    <col min="6" max="9" width="11.42578125" style="170"/>
    <col min="10" max="13" width="31.7109375" style="170" bestFit="1" customWidth="1"/>
    <col min="14" max="14" width="33.85546875" style="170" bestFit="1" customWidth="1"/>
    <col min="15" max="15" width="25.85546875" style="170" bestFit="1" customWidth="1"/>
    <col min="16" max="16" width="26.140625" style="170" bestFit="1" customWidth="1"/>
    <col min="17" max="17" width="54" style="170" bestFit="1" customWidth="1"/>
    <col min="18" max="18" width="44.42578125" style="170" bestFit="1" customWidth="1"/>
    <col min="19" max="19" width="44.5703125" style="170" bestFit="1" customWidth="1"/>
    <col min="20" max="16384" width="11.42578125" style="170"/>
  </cols>
  <sheetData>
    <row r="2" spans="1:19" x14ac:dyDescent="0.25">
      <c r="A2" s="149">
        <v>43529</v>
      </c>
    </row>
    <row r="3" spans="1:19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605</v>
      </c>
      <c r="K3" s="61" t="s">
        <v>502</v>
      </c>
      <c r="L3" s="61" t="s">
        <v>485</v>
      </c>
      <c r="M3" s="61" t="s">
        <v>432</v>
      </c>
      <c r="N3" s="61" t="s">
        <v>354</v>
      </c>
      <c r="O3" s="61" t="s">
        <v>296</v>
      </c>
      <c r="P3" s="61" t="s">
        <v>290</v>
      </c>
      <c r="Q3" s="61" t="s">
        <v>239</v>
      </c>
      <c r="R3" s="61" t="s">
        <v>227</v>
      </c>
      <c r="S3" s="61" t="s">
        <v>116</v>
      </c>
    </row>
    <row r="4" spans="1:19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</row>
    <row r="5" spans="1:19" ht="51.75" customHeight="1" x14ac:dyDescent="0.25">
      <c r="A5" s="17" t="s">
        <v>45</v>
      </c>
      <c r="B5" s="167">
        <v>50094</v>
      </c>
      <c r="C5" s="167">
        <v>104500</v>
      </c>
      <c r="D5" s="167">
        <v>22000</v>
      </c>
      <c r="E5" s="105"/>
      <c r="F5" s="106">
        <f>D5+C5+B5</f>
        <v>176594</v>
      </c>
      <c r="G5" s="103">
        <v>234000</v>
      </c>
      <c r="H5" s="36">
        <f t="shared" ref="H5:H11" si="0">F5-G5</f>
        <v>-57406</v>
      </c>
      <c r="J5" s="97"/>
      <c r="K5" s="97" t="s">
        <v>504</v>
      </c>
      <c r="L5" s="97" t="s">
        <v>488</v>
      </c>
      <c r="M5" s="97" t="s">
        <v>434</v>
      </c>
      <c r="N5" s="97" t="s">
        <v>297</v>
      </c>
      <c r="O5" s="97" t="s">
        <v>297</v>
      </c>
      <c r="P5" s="97" t="s">
        <v>292</v>
      </c>
      <c r="Q5" s="80" t="s">
        <v>123</v>
      </c>
      <c r="R5" s="80" t="s">
        <v>123</v>
      </c>
      <c r="S5" s="80" t="s">
        <v>123</v>
      </c>
    </row>
    <row r="6" spans="1:19" x14ac:dyDescent="0.25">
      <c r="A6" s="17" t="s">
        <v>33</v>
      </c>
      <c r="B6" s="167">
        <v>16064</v>
      </c>
      <c r="C6" s="167">
        <v>91800</v>
      </c>
      <c r="D6" s="167">
        <f>5400+43200</f>
        <v>48600</v>
      </c>
      <c r="E6" s="107"/>
      <c r="F6" s="106">
        <f t="shared" ref="F6:F13" si="1">D6+C6+B6</f>
        <v>156464</v>
      </c>
      <c r="G6" s="103">
        <v>135200</v>
      </c>
      <c r="H6" s="36">
        <f t="shared" si="0"/>
        <v>21264</v>
      </c>
      <c r="J6" s="99"/>
      <c r="K6" s="99"/>
      <c r="L6" s="99"/>
      <c r="M6" s="99"/>
      <c r="N6" s="99"/>
      <c r="O6" s="99"/>
      <c r="P6" s="99"/>
      <c r="Q6" s="85" t="s">
        <v>245</v>
      </c>
      <c r="R6" s="85" t="s">
        <v>228</v>
      </c>
      <c r="S6" s="78"/>
    </row>
    <row r="7" spans="1:19" x14ac:dyDescent="0.25">
      <c r="A7" s="17" t="s">
        <v>19</v>
      </c>
      <c r="B7" s="167">
        <v>0</v>
      </c>
      <c r="C7" s="167">
        <v>11000</v>
      </c>
      <c r="D7" s="167">
        <v>0</v>
      </c>
      <c r="E7" s="107"/>
      <c r="F7" s="106">
        <f t="shared" si="1"/>
        <v>11000</v>
      </c>
      <c r="G7" s="103">
        <v>13860</v>
      </c>
      <c r="H7" s="36">
        <f t="shared" si="0"/>
        <v>-2860</v>
      </c>
      <c r="J7" s="85"/>
      <c r="K7" s="85"/>
      <c r="L7" s="85"/>
      <c r="M7" s="85"/>
      <c r="N7" s="85"/>
      <c r="O7" s="85"/>
      <c r="P7" s="85"/>
      <c r="Q7" s="85" t="s">
        <v>246</v>
      </c>
      <c r="R7" s="85" t="s">
        <v>229</v>
      </c>
      <c r="S7" s="80" t="s">
        <v>125</v>
      </c>
    </row>
    <row r="8" spans="1:19" x14ac:dyDescent="0.25">
      <c r="A8" s="17" t="s">
        <v>359</v>
      </c>
      <c r="B8" s="168">
        <v>0</v>
      </c>
      <c r="C8" s="167">
        <v>0</v>
      </c>
      <c r="D8" s="167">
        <v>900</v>
      </c>
      <c r="E8" s="107"/>
      <c r="F8" s="106">
        <f t="shared" si="1"/>
        <v>900</v>
      </c>
      <c r="G8" s="103">
        <v>0</v>
      </c>
      <c r="H8" s="36">
        <f t="shared" si="0"/>
        <v>900</v>
      </c>
      <c r="J8" s="99"/>
      <c r="K8" s="99"/>
      <c r="L8" s="99"/>
      <c r="M8" s="99"/>
      <c r="N8" s="99" t="s">
        <v>360</v>
      </c>
      <c r="O8" s="85"/>
      <c r="P8" s="85"/>
      <c r="Q8" s="85"/>
      <c r="R8" s="85"/>
      <c r="S8" s="80"/>
    </row>
    <row r="9" spans="1:19" x14ac:dyDescent="0.25">
      <c r="A9" s="17" t="s">
        <v>44</v>
      </c>
      <c r="B9" s="168">
        <v>5210</v>
      </c>
      <c r="C9" s="167">
        <v>19250</v>
      </c>
      <c r="D9" s="167">
        <v>0</v>
      </c>
      <c r="E9" s="107"/>
      <c r="F9" s="106">
        <f t="shared" si="1"/>
        <v>24460</v>
      </c>
      <c r="G9" s="103">
        <v>18000</v>
      </c>
      <c r="H9" s="36">
        <f t="shared" si="0"/>
        <v>6460</v>
      </c>
      <c r="J9" s="80"/>
      <c r="K9" s="80"/>
      <c r="L9" s="80" t="s">
        <v>487</v>
      </c>
      <c r="M9" s="80"/>
      <c r="N9" s="78"/>
      <c r="O9" s="78"/>
      <c r="P9" s="78"/>
      <c r="Q9" s="78"/>
      <c r="R9" s="78"/>
      <c r="S9" s="78"/>
    </row>
    <row r="10" spans="1:19" x14ac:dyDescent="0.25">
      <c r="A10" s="17" t="s">
        <v>28</v>
      </c>
      <c r="B10" s="168">
        <v>10394</v>
      </c>
      <c r="C10" s="167">
        <v>41250</v>
      </c>
      <c r="D10" s="167">
        <v>13750</v>
      </c>
      <c r="E10" s="107"/>
      <c r="F10" s="106">
        <f t="shared" si="1"/>
        <v>65394</v>
      </c>
      <c r="G10" s="103">
        <v>74600</v>
      </c>
      <c r="H10" s="36">
        <f t="shared" si="0"/>
        <v>-9206</v>
      </c>
      <c r="J10" s="80"/>
      <c r="K10" s="80"/>
      <c r="L10" s="80" t="s">
        <v>489</v>
      </c>
      <c r="M10" s="80"/>
      <c r="N10" s="80"/>
      <c r="O10" s="80"/>
      <c r="P10" s="80"/>
      <c r="Q10" s="80" t="s">
        <v>243</v>
      </c>
      <c r="R10" s="80" t="s">
        <v>230</v>
      </c>
      <c r="S10" s="80" t="s">
        <v>126</v>
      </c>
    </row>
    <row r="11" spans="1:19" x14ac:dyDescent="0.25">
      <c r="A11" s="17" t="s">
        <v>35</v>
      </c>
      <c r="B11" s="168">
        <v>4126</v>
      </c>
      <c r="C11" s="167">
        <v>22000</v>
      </c>
      <c r="D11" s="167">
        <v>5500</v>
      </c>
      <c r="E11" s="107"/>
      <c r="F11" s="106">
        <f t="shared" si="1"/>
        <v>31626</v>
      </c>
      <c r="G11" s="103">
        <v>39600</v>
      </c>
      <c r="H11" s="36">
        <f t="shared" si="0"/>
        <v>-7974</v>
      </c>
      <c r="J11" s="80"/>
      <c r="K11" s="80"/>
      <c r="L11" s="80" t="s">
        <v>492</v>
      </c>
      <c r="M11" s="80"/>
      <c r="N11" s="80"/>
      <c r="O11" s="80"/>
      <c r="P11" s="80"/>
      <c r="Q11" s="80"/>
      <c r="R11" s="78"/>
      <c r="S11" s="78"/>
    </row>
    <row r="12" spans="1:19" ht="34.5" x14ac:dyDescent="0.25">
      <c r="A12" s="17" t="s">
        <v>25</v>
      </c>
      <c r="B12" s="168">
        <v>64200</v>
      </c>
      <c r="C12" s="167">
        <v>115500</v>
      </c>
      <c r="D12" s="167">
        <v>16500</v>
      </c>
      <c r="E12" s="107"/>
      <c r="F12" s="106">
        <f t="shared" si="1"/>
        <v>196200</v>
      </c>
      <c r="G12" s="103">
        <v>354500</v>
      </c>
      <c r="H12" s="36">
        <f>F12-G12+F13</f>
        <v>-109298</v>
      </c>
      <c r="J12" s="97"/>
      <c r="K12" s="97" t="s">
        <v>505</v>
      </c>
      <c r="L12" s="97" t="s">
        <v>490</v>
      </c>
      <c r="M12" s="97"/>
      <c r="N12" s="97"/>
      <c r="O12" s="97"/>
      <c r="P12" s="97"/>
      <c r="Q12" s="97" t="s">
        <v>244</v>
      </c>
      <c r="R12" s="80" t="s">
        <v>232</v>
      </c>
      <c r="S12" s="81" t="s">
        <v>127</v>
      </c>
    </row>
    <row r="13" spans="1:19" x14ac:dyDescent="0.25">
      <c r="A13" s="17" t="s">
        <v>74</v>
      </c>
      <c r="B13" s="167">
        <f>12*510</f>
        <v>6120</v>
      </c>
      <c r="C13" s="167">
        <v>42882</v>
      </c>
      <c r="D13" s="167"/>
      <c r="E13" s="107"/>
      <c r="F13" s="106">
        <f t="shared" si="1"/>
        <v>49002</v>
      </c>
      <c r="G13" s="103"/>
      <c r="H13" s="36"/>
      <c r="J13" s="99"/>
      <c r="K13" s="99" t="s">
        <v>508</v>
      </c>
      <c r="L13" s="85"/>
      <c r="M13" s="85" t="s">
        <v>435</v>
      </c>
      <c r="N13" s="80"/>
      <c r="O13" s="80"/>
      <c r="P13" s="80"/>
      <c r="Q13" s="80"/>
      <c r="R13" s="80" t="s">
        <v>231</v>
      </c>
      <c r="S13" s="80"/>
    </row>
    <row r="14" spans="1:19" ht="23.25" x14ac:dyDescent="0.25">
      <c r="A14" s="17" t="s">
        <v>31</v>
      </c>
      <c r="B14" s="167">
        <v>16408</v>
      </c>
      <c r="C14" s="167">
        <v>87374</v>
      </c>
      <c r="D14" s="167">
        <v>52360</v>
      </c>
      <c r="E14" s="107">
        <v>-7480</v>
      </c>
      <c r="F14" s="106">
        <f>D14+C14+E14+B14</f>
        <v>148662</v>
      </c>
      <c r="G14" s="103">
        <v>13000</v>
      </c>
      <c r="H14" s="36">
        <f>F14-G14</f>
        <v>135662</v>
      </c>
      <c r="J14" s="97"/>
      <c r="K14" s="97" t="s">
        <v>506</v>
      </c>
      <c r="L14" s="97"/>
      <c r="M14" s="97" t="s">
        <v>434</v>
      </c>
      <c r="N14" s="80" t="s">
        <v>298</v>
      </c>
      <c r="O14" s="80" t="s">
        <v>298</v>
      </c>
      <c r="P14" s="80" t="s">
        <v>122</v>
      </c>
      <c r="Q14" s="80" t="s">
        <v>122</v>
      </c>
      <c r="R14" s="80" t="s">
        <v>122</v>
      </c>
      <c r="S14" s="80" t="s">
        <v>122</v>
      </c>
    </row>
    <row r="15" spans="1:19" ht="23.25" x14ac:dyDescent="0.25">
      <c r="A15" s="17" t="s">
        <v>355</v>
      </c>
      <c r="B15" s="167">
        <v>23830</v>
      </c>
      <c r="C15" s="167">
        <f>132000+27500</f>
        <v>159500</v>
      </c>
      <c r="D15" s="167">
        <f>77000+5500</f>
        <v>82500</v>
      </c>
      <c r="E15" s="107"/>
      <c r="F15" s="106">
        <f>D15+C15+B15</f>
        <v>265830</v>
      </c>
      <c r="G15" s="103">
        <v>156200</v>
      </c>
      <c r="H15" s="36">
        <f>F15-G15</f>
        <v>109630</v>
      </c>
      <c r="J15" s="97"/>
      <c r="K15" s="97" t="s">
        <v>507</v>
      </c>
      <c r="L15" s="97" t="s">
        <v>491</v>
      </c>
      <c r="M15" s="80"/>
      <c r="N15" s="80"/>
      <c r="O15" s="80"/>
      <c r="P15" s="80"/>
      <c r="Q15" s="80" t="s">
        <v>240</v>
      </c>
      <c r="R15" s="80" t="s">
        <v>232</v>
      </c>
      <c r="S15" s="80" t="s">
        <v>125</v>
      </c>
    </row>
    <row r="16" spans="1:19" ht="15.75" thickBot="1" x14ac:dyDescent="0.3">
      <c r="A16" s="17" t="s">
        <v>21</v>
      </c>
      <c r="B16" s="167">
        <v>0</v>
      </c>
      <c r="C16" s="167">
        <v>1250</v>
      </c>
      <c r="D16" s="167">
        <v>0</v>
      </c>
      <c r="E16" s="107"/>
      <c r="F16" s="106">
        <f>D16+C16+B16</f>
        <v>1250</v>
      </c>
      <c r="G16" s="103">
        <v>1500</v>
      </c>
      <c r="H16" s="36">
        <f>F16-G16</f>
        <v>-250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</row>
    <row r="17" spans="1:20" ht="71.25" customHeight="1" thickBot="1" x14ac:dyDescent="0.3">
      <c r="A17" s="17" t="s">
        <v>38</v>
      </c>
      <c r="B17" s="18">
        <f>SUM(B5:B16)</f>
        <v>196446</v>
      </c>
      <c r="C17" s="18">
        <f>SUM(C5:C16)</f>
        <v>696306</v>
      </c>
      <c r="D17" s="12">
        <f>SUM(D5:D16)</f>
        <v>242110</v>
      </c>
      <c r="E17" s="14"/>
      <c r="F17" s="24">
        <f>SUM(F5:F16)</f>
        <v>1127382</v>
      </c>
      <c r="G17" s="22">
        <f>SUM(G5:G16)</f>
        <v>1040460</v>
      </c>
      <c r="H17" s="84">
        <f>F17-G17</f>
        <v>86922</v>
      </c>
      <c r="I17" s="14"/>
      <c r="J17" s="82" t="s">
        <v>606</v>
      </c>
      <c r="K17" s="82" t="s">
        <v>509</v>
      </c>
      <c r="L17" s="82" t="s">
        <v>493</v>
      </c>
      <c r="M17" s="82" t="s">
        <v>433</v>
      </c>
      <c r="N17" s="82" t="s">
        <v>357</v>
      </c>
      <c r="O17" s="82"/>
      <c r="P17" s="82" t="s">
        <v>291</v>
      </c>
      <c r="Q17" s="82" t="s">
        <v>241</v>
      </c>
      <c r="R17" s="82" t="s">
        <v>233</v>
      </c>
      <c r="S17" s="82" t="s">
        <v>128</v>
      </c>
    </row>
    <row r="18" spans="1:20" x14ac:dyDescent="0.25"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</row>
    <row r="19" spans="1:20" x14ac:dyDescent="0.25">
      <c r="E19" s="66"/>
      <c r="F19" s="86" t="s">
        <v>431</v>
      </c>
      <c r="G19" s="36">
        <v>-100000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57"/>
    </row>
    <row r="20" spans="1:20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57"/>
    </row>
    <row r="21" spans="1:20" ht="15.75" thickBot="1" x14ac:dyDescent="0.3">
      <c r="F21" s="68"/>
      <c r="G21" s="87">
        <f>G17+G19+G20</f>
        <v>940460</v>
      </c>
      <c r="H21" s="84">
        <f>F17-G21</f>
        <v>186922</v>
      </c>
    </row>
    <row r="23" spans="1:20" x14ac:dyDescent="0.25">
      <c r="A23" s="15" t="s">
        <v>80</v>
      </c>
    </row>
  </sheetData>
  <pageMargins left="0.7" right="0.7" top="0.75" bottom="0.75" header="0.3" footer="0.3"/>
  <pageSetup paperSize="9" scale="4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U42"/>
  <sheetViews>
    <sheetView topLeftCell="B1" workbookViewId="0">
      <selection activeCell="B21" sqref="B21"/>
    </sheetView>
  </sheetViews>
  <sheetFormatPr baseColWidth="10" defaultRowHeight="15" x14ac:dyDescent="0.25"/>
  <cols>
    <col min="1" max="1" width="11.28515625" style="151" customWidth="1"/>
    <col min="2" max="2" width="11.7109375" style="151" customWidth="1"/>
    <col min="3" max="3" width="20.85546875" style="151" customWidth="1"/>
    <col min="4" max="5" width="9.28515625" style="151" bestFit="1" customWidth="1"/>
    <col min="6" max="6" width="10.28515625" style="151" bestFit="1" customWidth="1"/>
    <col min="7" max="7" width="9.28515625" style="151" bestFit="1" customWidth="1"/>
    <col min="8" max="9" width="10.28515625" style="151" bestFit="1" customWidth="1"/>
    <col min="10" max="10" width="9.28515625" style="151" bestFit="1" customWidth="1"/>
    <col min="11" max="13" width="10.28515625" style="151" bestFit="1" customWidth="1"/>
    <col min="14" max="14" width="9.28515625" style="151" bestFit="1" customWidth="1"/>
    <col min="15" max="15" width="10.7109375" style="151" customWidth="1"/>
    <col min="16" max="16" width="10.28515625" style="151" bestFit="1" customWidth="1"/>
    <col min="17" max="17" width="9.28515625" style="151" bestFit="1" customWidth="1"/>
    <col min="18" max="18" width="10.28515625" style="151" bestFit="1" customWidth="1"/>
    <col min="19" max="21" width="9.28515625" style="151" bestFit="1" customWidth="1"/>
    <col min="22" max="22" width="12" style="151" bestFit="1" customWidth="1"/>
    <col min="23" max="16384" width="11.42578125" style="151"/>
  </cols>
  <sheetData>
    <row r="1" spans="1:21" x14ac:dyDescent="0.25">
      <c r="A1" s="2" t="s">
        <v>40</v>
      </c>
      <c r="B1" s="111"/>
      <c r="C1" s="100"/>
      <c r="D1" s="2"/>
      <c r="E1" s="2"/>
      <c r="F1" s="2"/>
      <c r="G1" s="2"/>
    </row>
    <row r="2" spans="1:21" x14ac:dyDescent="0.25">
      <c r="A2" s="1" t="s">
        <v>37</v>
      </c>
      <c r="B2" s="101">
        <v>43529</v>
      </c>
      <c r="C2" s="100"/>
      <c r="D2" s="2"/>
      <c r="E2" s="2"/>
      <c r="F2" s="2"/>
      <c r="G2" s="2"/>
    </row>
    <row r="3" spans="1:21" s="93" customFormat="1" x14ac:dyDescent="0.25">
      <c r="A3" s="179"/>
      <c r="B3" s="180"/>
      <c r="C3" s="181"/>
      <c r="D3" s="182"/>
      <c r="E3" s="182"/>
      <c r="F3" s="182"/>
      <c r="G3" s="182"/>
    </row>
    <row r="4" spans="1:21" x14ac:dyDescent="0.25">
      <c r="B4" s="183" t="s">
        <v>600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</row>
    <row r="5" spans="1:21" s="170" customFormat="1" x14ac:dyDescent="0.25">
      <c r="B5" s="198" t="s">
        <v>601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</row>
    <row r="6" spans="1:21" s="170" customFormat="1" x14ac:dyDescent="0.25">
      <c r="B6" s="202" t="s">
        <v>602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1" ht="15.75" thickBot="1" x14ac:dyDescent="0.3"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</row>
    <row r="8" spans="1:21" x14ac:dyDescent="0.25">
      <c r="B8" s="132"/>
      <c r="C8" s="122"/>
      <c r="D8" s="121">
        <v>2019</v>
      </c>
      <c r="E8" s="121"/>
      <c r="F8" s="121"/>
      <c r="G8" s="121"/>
      <c r="H8" s="121"/>
      <c r="I8" s="121"/>
      <c r="J8" s="121"/>
      <c r="K8" s="121"/>
      <c r="L8" s="121"/>
      <c r="M8" s="121"/>
      <c r="N8" s="122"/>
      <c r="O8" s="132">
        <v>2020</v>
      </c>
      <c r="P8" s="121"/>
      <c r="Q8" s="121"/>
      <c r="R8" s="121"/>
      <c r="S8" s="121"/>
      <c r="T8" s="121"/>
      <c r="U8" s="122"/>
    </row>
    <row r="9" spans="1:21" x14ac:dyDescent="0.25">
      <c r="B9" s="178" t="s">
        <v>597</v>
      </c>
      <c r="C9" s="174" t="s">
        <v>39</v>
      </c>
      <c r="D9" s="171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  <c r="K9" s="7">
        <v>9</v>
      </c>
      <c r="L9" s="7">
        <v>10</v>
      </c>
      <c r="M9" s="7">
        <v>11</v>
      </c>
      <c r="N9" s="134">
        <v>12</v>
      </c>
      <c r="O9" s="133">
        <v>1</v>
      </c>
      <c r="P9" s="7">
        <v>2</v>
      </c>
      <c r="Q9" s="7">
        <v>3</v>
      </c>
      <c r="R9" s="7">
        <v>4</v>
      </c>
      <c r="S9" s="7">
        <v>5</v>
      </c>
      <c r="T9" s="7">
        <v>6</v>
      </c>
      <c r="U9" s="134">
        <v>7</v>
      </c>
    </row>
    <row r="10" spans="1:21" x14ac:dyDescent="0.25">
      <c r="B10" s="133" t="s">
        <v>237</v>
      </c>
      <c r="C10" s="134" t="s">
        <v>293</v>
      </c>
      <c r="D10" s="184"/>
      <c r="E10" s="138">
        <v>5500</v>
      </c>
      <c r="F10" s="138">
        <v>16500</v>
      </c>
      <c r="G10" s="138">
        <v>22000</v>
      </c>
      <c r="H10" s="138">
        <v>16500</v>
      </c>
      <c r="I10" s="138">
        <v>27500</v>
      </c>
      <c r="J10" s="138"/>
      <c r="K10" s="138">
        <v>5500</v>
      </c>
      <c r="L10" s="138">
        <v>11000</v>
      </c>
      <c r="M10" s="138">
        <v>11000</v>
      </c>
      <c r="N10" s="139">
        <v>11000</v>
      </c>
      <c r="O10" s="137">
        <v>5500</v>
      </c>
      <c r="P10" s="138">
        <v>16500</v>
      </c>
      <c r="Q10" s="138">
        <v>5500</v>
      </c>
      <c r="R10" s="138">
        <v>5500</v>
      </c>
      <c r="S10" s="138">
        <v>16500</v>
      </c>
      <c r="T10" s="138">
        <v>11000</v>
      </c>
      <c r="U10" s="139"/>
    </row>
    <row r="11" spans="1:21" x14ac:dyDescent="0.25">
      <c r="B11" s="157"/>
      <c r="C11" s="134" t="s">
        <v>294</v>
      </c>
      <c r="D11" s="184"/>
      <c r="E11" s="185">
        <v>520</v>
      </c>
      <c r="F11" s="185"/>
      <c r="G11" s="138"/>
      <c r="H11" s="138"/>
      <c r="I11" s="138"/>
      <c r="J11" s="138"/>
      <c r="K11" s="138"/>
      <c r="L11" s="138"/>
      <c r="M11" s="138"/>
      <c r="N11" s="139"/>
      <c r="O11" s="137"/>
      <c r="P11" s="138"/>
      <c r="Q11" s="138"/>
      <c r="R11" s="138"/>
      <c r="S11" s="138"/>
      <c r="T11" s="138"/>
      <c r="U11" s="139"/>
    </row>
    <row r="12" spans="1:21" x14ac:dyDescent="0.25">
      <c r="B12" s="157"/>
      <c r="C12" s="134" t="s">
        <v>33</v>
      </c>
      <c r="D12" s="184">
        <v>5400</v>
      </c>
      <c r="E12" s="138">
        <v>10800</v>
      </c>
      <c r="F12" s="138">
        <v>10800</v>
      </c>
      <c r="G12" s="138">
        <v>5400</v>
      </c>
      <c r="H12" s="138">
        <v>21600</v>
      </c>
      <c r="I12" s="138">
        <v>10800</v>
      </c>
      <c r="J12" s="138"/>
      <c r="K12" s="138">
        <v>21600</v>
      </c>
      <c r="L12" s="138">
        <v>16200</v>
      </c>
      <c r="M12" s="138">
        <v>21600</v>
      </c>
      <c r="N12" s="139">
        <v>16200</v>
      </c>
      <c r="O12" s="137">
        <v>10800</v>
      </c>
      <c r="P12" s="138">
        <v>21600</v>
      </c>
      <c r="Q12" s="138">
        <v>10800</v>
      </c>
      <c r="R12" s="138">
        <v>16200</v>
      </c>
      <c r="S12" s="138"/>
      <c r="T12" s="138">
        <v>5400</v>
      </c>
      <c r="U12" s="139">
        <v>5400</v>
      </c>
    </row>
    <row r="13" spans="1:21" x14ac:dyDescent="0.25">
      <c r="B13" s="157"/>
      <c r="C13" s="134" t="s">
        <v>139</v>
      </c>
      <c r="D13" s="184"/>
      <c r="E13" s="138"/>
      <c r="F13" s="138">
        <v>5500</v>
      </c>
      <c r="G13" s="138">
        <v>5500</v>
      </c>
      <c r="H13" s="138"/>
      <c r="I13" s="138">
        <v>11000</v>
      </c>
      <c r="J13" s="138"/>
      <c r="K13" s="138">
        <v>5500</v>
      </c>
      <c r="L13" s="138"/>
      <c r="M13" s="138">
        <v>5500</v>
      </c>
      <c r="N13" s="139"/>
      <c r="O13" s="137"/>
      <c r="P13" s="138">
        <v>5500</v>
      </c>
      <c r="Q13" s="138">
        <v>5500</v>
      </c>
      <c r="R13" s="138">
        <v>5500</v>
      </c>
      <c r="S13" s="138"/>
      <c r="T13" s="138"/>
      <c r="U13" s="139"/>
    </row>
    <row r="14" spans="1:21" x14ac:dyDescent="0.25">
      <c r="B14" s="157"/>
      <c r="C14" s="134" t="s">
        <v>19</v>
      </c>
      <c r="D14" s="184"/>
      <c r="E14" s="138">
        <v>2750</v>
      </c>
      <c r="F14" s="138"/>
      <c r="G14" s="138"/>
      <c r="H14" s="138">
        <v>2750</v>
      </c>
      <c r="I14" s="138"/>
      <c r="J14" s="138"/>
      <c r="K14" s="138">
        <v>2750</v>
      </c>
      <c r="L14" s="138"/>
      <c r="M14" s="138">
        <v>2750</v>
      </c>
      <c r="N14" s="139"/>
      <c r="O14" s="137"/>
      <c r="P14" s="138">
        <v>2750</v>
      </c>
      <c r="Q14" s="138"/>
      <c r="R14" s="138">
        <v>2750</v>
      </c>
      <c r="S14" s="138"/>
      <c r="T14" s="138">
        <v>2750</v>
      </c>
      <c r="U14" s="139"/>
    </row>
    <row r="15" spans="1:21" x14ac:dyDescent="0.25">
      <c r="B15" s="157"/>
      <c r="C15" s="134" t="s">
        <v>359</v>
      </c>
      <c r="D15" s="184"/>
      <c r="E15" s="138"/>
      <c r="F15" s="138"/>
      <c r="G15" s="138"/>
      <c r="H15" s="138"/>
      <c r="I15" s="138">
        <v>900</v>
      </c>
      <c r="J15" s="138"/>
      <c r="K15" s="138"/>
      <c r="L15" s="138"/>
      <c r="M15" s="138"/>
      <c r="N15" s="139"/>
      <c r="O15" s="137"/>
      <c r="P15" s="138"/>
      <c r="Q15" s="138"/>
      <c r="R15" s="138"/>
      <c r="S15" s="138"/>
      <c r="T15" s="138"/>
      <c r="U15" s="139"/>
    </row>
    <row r="16" spans="1:21" x14ac:dyDescent="0.25">
      <c r="B16" s="157"/>
      <c r="C16" s="134" t="s">
        <v>44</v>
      </c>
      <c r="D16" s="184"/>
      <c r="E16" s="138"/>
      <c r="F16" s="138">
        <v>2750</v>
      </c>
      <c r="G16" s="138"/>
      <c r="H16" s="138"/>
      <c r="I16" s="138">
        <v>2750</v>
      </c>
      <c r="J16" s="138"/>
      <c r="K16" s="138">
        <v>2750</v>
      </c>
      <c r="L16" s="138">
        <v>8250</v>
      </c>
      <c r="M16" s="138">
        <v>2750</v>
      </c>
      <c r="N16" s="139"/>
      <c r="O16" s="137">
        <v>2750</v>
      </c>
      <c r="P16" s="138">
        <v>2750</v>
      </c>
      <c r="Q16" s="138">
        <v>5500</v>
      </c>
      <c r="R16" s="138">
        <v>5500</v>
      </c>
      <c r="S16" s="138">
        <v>2750</v>
      </c>
      <c r="T16" s="138">
        <v>2750</v>
      </c>
      <c r="U16" s="139"/>
    </row>
    <row r="17" spans="2:21" x14ac:dyDescent="0.25">
      <c r="B17" s="157"/>
      <c r="C17" s="134" t="s">
        <v>28</v>
      </c>
      <c r="D17" s="184"/>
      <c r="E17" s="138">
        <v>5500</v>
      </c>
      <c r="F17" s="138">
        <v>5500</v>
      </c>
      <c r="G17" s="138">
        <v>5500</v>
      </c>
      <c r="H17" s="138">
        <v>5500</v>
      </c>
      <c r="I17" s="138">
        <v>8250</v>
      </c>
      <c r="J17" s="138"/>
      <c r="K17" s="138">
        <v>11000</v>
      </c>
      <c r="L17" s="138">
        <v>2750</v>
      </c>
      <c r="M17" s="138">
        <v>5500</v>
      </c>
      <c r="N17" s="139">
        <v>5500</v>
      </c>
      <c r="O17" s="137">
        <v>5500</v>
      </c>
      <c r="P17" s="138">
        <v>2750</v>
      </c>
      <c r="Q17" s="138">
        <v>8250</v>
      </c>
      <c r="R17" s="138">
        <v>5500</v>
      </c>
      <c r="S17" s="138">
        <v>5500</v>
      </c>
      <c r="T17" s="138">
        <v>5500</v>
      </c>
      <c r="U17" s="139">
        <v>2750</v>
      </c>
    </row>
    <row r="18" spans="2:21" x14ac:dyDescent="0.25">
      <c r="B18" s="157"/>
      <c r="C18" s="134" t="s">
        <v>35</v>
      </c>
      <c r="D18" s="184"/>
      <c r="E18" s="138"/>
      <c r="F18" s="138">
        <v>5500</v>
      </c>
      <c r="G18" s="138"/>
      <c r="H18" s="138">
        <v>5500</v>
      </c>
      <c r="I18" s="138"/>
      <c r="J18" s="138">
        <v>5500</v>
      </c>
      <c r="K18" s="138">
        <v>5500</v>
      </c>
      <c r="L18" s="138"/>
      <c r="M18" s="138">
        <v>5500</v>
      </c>
      <c r="N18" s="139"/>
      <c r="O18" s="137">
        <v>5500</v>
      </c>
      <c r="P18" s="138">
        <v>5500</v>
      </c>
      <c r="Q18" s="138">
        <v>5500</v>
      </c>
      <c r="R18" s="138">
        <v>5500</v>
      </c>
      <c r="S18" s="138">
        <v>5500</v>
      </c>
      <c r="T18" s="138"/>
      <c r="U18" s="139">
        <v>5500</v>
      </c>
    </row>
    <row r="19" spans="2:21" x14ac:dyDescent="0.25">
      <c r="B19" s="157"/>
      <c r="C19" s="134" t="s">
        <v>25</v>
      </c>
      <c r="D19" s="184"/>
      <c r="E19" s="185">
        <v>27500</v>
      </c>
      <c r="F19" s="185">
        <v>11000</v>
      </c>
      <c r="G19" s="138">
        <v>5500</v>
      </c>
      <c r="H19" s="138">
        <v>5500</v>
      </c>
      <c r="I19" s="138">
        <v>5500</v>
      </c>
      <c r="J19" s="185">
        <v>11000</v>
      </c>
      <c r="K19" s="185">
        <v>27500</v>
      </c>
      <c r="L19" s="185">
        <v>16500</v>
      </c>
      <c r="M19" s="138">
        <v>11000</v>
      </c>
      <c r="N19" s="139">
        <v>11000</v>
      </c>
      <c r="O19" s="137">
        <v>11000</v>
      </c>
      <c r="P19" s="138">
        <v>5500</v>
      </c>
      <c r="Q19" s="138">
        <v>11000</v>
      </c>
      <c r="R19" s="138">
        <v>5500</v>
      </c>
      <c r="S19" s="138">
        <v>5500</v>
      </c>
      <c r="T19" s="138">
        <v>5500</v>
      </c>
      <c r="U19" s="139"/>
    </row>
    <row r="20" spans="2:21" x14ac:dyDescent="0.25">
      <c r="B20" s="157"/>
      <c r="C20" s="134" t="s">
        <v>31</v>
      </c>
      <c r="D20" s="184">
        <v>5474</v>
      </c>
      <c r="E20" s="138">
        <v>3740</v>
      </c>
      <c r="F20" s="138">
        <v>12778</v>
      </c>
      <c r="G20" s="138">
        <v>11220</v>
      </c>
      <c r="H20" s="138">
        <v>14960</v>
      </c>
      <c r="I20" s="138">
        <v>16762</v>
      </c>
      <c r="J20" s="138"/>
      <c r="K20" s="138">
        <v>14960</v>
      </c>
      <c r="L20" s="138">
        <v>22440</v>
      </c>
      <c r="M20" s="138">
        <v>22440</v>
      </c>
      <c r="N20" s="139">
        <v>14960</v>
      </c>
      <c r="O20" s="137">
        <v>11220</v>
      </c>
      <c r="P20" s="138">
        <v>22440</v>
      </c>
      <c r="Q20" s="138">
        <v>14960</v>
      </c>
      <c r="R20" s="138">
        <v>11220</v>
      </c>
      <c r="S20" s="138">
        <v>7480</v>
      </c>
      <c r="T20" s="138">
        <v>7480</v>
      </c>
      <c r="U20" s="139"/>
    </row>
    <row r="21" spans="2:21" x14ac:dyDescent="0.25">
      <c r="B21" s="157"/>
      <c r="C21" s="134" t="s">
        <v>23</v>
      </c>
      <c r="D21" s="184"/>
      <c r="E21" s="138"/>
      <c r="F21" s="138">
        <v>27500</v>
      </c>
      <c r="G21" s="138">
        <v>22000</v>
      </c>
      <c r="H21" s="138">
        <v>22000</v>
      </c>
      <c r="I21" s="138">
        <v>33000</v>
      </c>
      <c r="J21" s="138">
        <v>5500</v>
      </c>
      <c r="K21" s="138">
        <v>22000</v>
      </c>
      <c r="L21" s="138">
        <v>33000</v>
      </c>
      <c r="M21" s="138">
        <v>27500</v>
      </c>
      <c r="N21" s="139">
        <v>16500</v>
      </c>
      <c r="O21" s="137">
        <v>16500</v>
      </c>
      <c r="P21" s="138">
        <v>22000</v>
      </c>
      <c r="Q21" s="138">
        <v>16500</v>
      </c>
      <c r="R21" s="138">
        <v>27500</v>
      </c>
      <c r="S21" s="138"/>
      <c r="T21" s="138"/>
      <c r="U21" s="139">
        <v>33000</v>
      </c>
    </row>
    <row r="22" spans="2:21" x14ac:dyDescent="0.25">
      <c r="B22" s="157"/>
      <c r="C22" s="134" t="s">
        <v>21</v>
      </c>
      <c r="D22" s="184"/>
      <c r="E22" s="138">
        <v>1250</v>
      </c>
      <c r="F22" s="138"/>
      <c r="G22" s="138"/>
      <c r="H22" s="138"/>
      <c r="I22" s="138"/>
      <c r="J22" s="138"/>
      <c r="K22" s="138"/>
      <c r="L22" s="138"/>
      <c r="M22" s="138"/>
      <c r="N22" s="139"/>
      <c r="O22" s="137"/>
      <c r="P22" s="138">
        <v>1250</v>
      </c>
      <c r="Q22" s="138"/>
      <c r="R22" s="138"/>
      <c r="S22" s="138"/>
      <c r="T22" s="138"/>
      <c r="U22" s="139"/>
    </row>
    <row r="23" spans="2:21" s="14" customFormat="1" ht="15.75" thickBot="1" x14ac:dyDescent="0.3">
      <c r="B23" s="177"/>
      <c r="C23" s="175" t="s">
        <v>598</v>
      </c>
      <c r="D23" s="186">
        <f t="shared" ref="D23:U23" si="0">SUM(D10:D22)</f>
        <v>10874</v>
      </c>
      <c r="E23" s="187">
        <f t="shared" si="0"/>
        <v>57560</v>
      </c>
      <c r="F23" s="187">
        <f t="shared" si="0"/>
        <v>97828</v>
      </c>
      <c r="G23" s="187">
        <f t="shared" si="0"/>
        <v>77120</v>
      </c>
      <c r="H23" s="187">
        <f t="shared" si="0"/>
        <v>94310</v>
      </c>
      <c r="I23" s="187">
        <f t="shared" si="0"/>
        <v>116462</v>
      </c>
      <c r="J23" s="187">
        <f t="shared" si="0"/>
        <v>22000</v>
      </c>
      <c r="K23" s="187">
        <f t="shared" si="0"/>
        <v>119060</v>
      </c>
      <c r="L23" s="187">
        <f t="shared" si="0"/>
        <v>110140</v>
      </c>
      <c r="M23" s="187">
        <f t="shared" si="0"/>
        <v>115540</v>
      </c>
      <c r="N23" s="188">
        <f t="shared" si="0"/>
        <v>75160</v>
      </c>
      <c r="O23" s="189">
        <f t="shared" si="0"/>
        <v>68770</v>
      </c>
      <c r="P23" s="187">
        <f t="shared" si="0"/>
        <v>108540</v>
      </c>
      <c r="Q23" s="187">
        <f t="shared" si="0"/>
        <v>83510</v>
      </c>
      <c r="R23" s="187">
        <f t="shared" si="0"/>
        <v>90670</v>
      </c>
      <c r="S23" s="187">
        <f t="shared" si="0"/>
        <v>43230</v>
      </c>
      <c r="T23" s="187">
        <f t="shared" si="0"/>
        <v>40380</v>
      </c>
      <c r="U23" s="188">
        <f t="shared" si="0"/>
        <v>46650</v>
      </c>
    </row>
    <row r="24" spans="2:21" x14ac:dyDescent="0.25">
      <c r="B24" s="133" t="s">
        <v>238</v>
      </c>
      <c r="C24" s="200" t="s">
        <v>82</v>
      </c>
      <c r="D24" s="190"/>
      <c r="E24" s="191"/>
      <c r="F24" s="191"/>
      <c r="G24" s="191"/>
      <c r="H24" s="191"/>
      <c r="I24" s="191"/>
      <c r="J24" s="191"/>
      <c r="K24" s="191"/>
      <c r="L24" s="191">
        <v>5500</v>
      </c>
      <c r="M24" s="191"/>
      <c r="N24" s="192"/>
      <c r="O24" s="193">
        <v>5500</v>
      </c>
      <c r="P24" s="191"/>
      <c r="Q24" s="191"/>
      <c r="R24" s="191"/>
      <c r="S24" s="191"/>
      <c r="T24" s="191"/>
      <c r="U24" s="192"/>
    </row>
    <row r="25" spans="2:21" x14ac:dyDescent="0.25">
      <c r="B25" s="157"/>
      <c r="C25" s="199" t="s">
        <v>117</v>
      </c>
      <c r="D25" s="184"/>
      <c r="E25" s="138"/>
      <c r="F25" s="138"/>
      <c r="G25" s="138">
        <v>5500</v>
      </c>
      <c r="H25" s="138">
        <v>11000</v>
      </c>
      <c r="I25" s="138">
        <v>5500</v>
      </c>
      <c r="J25" s="138"/>
      <c r="K25" s="138">
        <v>11000</v>
      </c>
      <c r="L25" s="138">
        <v>5500</v>
      </c>
      <c r="M25" s="138">
        <v>5500</v>
      </c>
      <c r="N25" s="139"/>
      <c r="O25" s="137">
        <v>5500</v>
      </c>
      <c r="P25" s="138">
        <v>5500</v>
      </c>
      <c r="Q25" s="138"/>
      <c r="R25" s="138">
        <v>11000</v>
      </c>
      <c r="S25" s="138"/>
      <c r="T25" s="138">
        <v>5500</v>
      </c>
      <c r="U25" s="139"/>
    </row>
    <row r="26" spans="2:21" x14ac:dyDescent="0.25">
      <c r="B26" s="157"/>
      <c r="C26" s="199" t="s">
        <v>118</v>
      </c>
      <c r="D26" s="184"/>
      <c r="E26" s="138">
        <v>1400</v>
      </c>
      <c r="F26" s="138">
        <v>2750</v>
      </c>
      <c r="G26" s="138"/>
      <c r="H26" s="138"/>
      <c r="I26" s="138">
        <v>5500</v>
      </c>
      <c r="J26" s="138"/>
      <c r="K26" s="138">
        <v>2750</v>
      </c>
      <c r="L26" s="138"/>
      <c r="M26" s="138"/>
      <c r="N26" s="139">
        <v>2750</v>
      </c>
      <c r="O26" s="137"/>
      <c r="P26" s="138">
        <v>2750</v>
      </c>
      <c r="Q26" s="138"/>
      <c r="R26" s="138">
        <v>2750</v>
      </c>
      <c r="S26" s="138"/>
      <c r="T26" s="138">
        <v>2750</v>
      </c>
      <c r="U26" s="139"/>
    </row>
    <row r="27" spans="2:21" x14ac:dyDescent="0.25">
      <c r="B27" s="157"/>
      <c r="C27" s="199" t="s">
        <v>15</v>
      </c>
      <c r="D27" s="184"/>
      <c r="E27" s="138"/>
      <c r="F27" s="138">
        <v>2960</v>
      </c>
      <c r="G27" s="138">
        <v>5920</v>
      </c>
      <c r="H27" s="138">
        <v>2960</v>
      </c>
      <c r="I27" s="138"/>
      <c r="J27" s="138"/>
      <c r="K27" s="138">
        <v>7400</v>
      </c>
      <c r="L27" s="138">
        <v>5920</v>
      </c>
      <c r="M27" s="138">
        <v>5920</v>
      </c>
      <c r="N27" s="139">
        <v>5920</v>
      </c>
      <c r="O27" s="137">
        <v>5920</v>
      </c>
      <c r="P27" s="138">
        <v>2960</v>
      </c>
      <c r="Q27" s="138">
        <v>2960</v>
      </c>
      <c r="R27" s="138">
        <v>11840</v>
      </c>
      <c r="S27" s="138"/>
      <c r="T27" s="138">
        <v>2960</v>
      </c>
      <c r="U27" s="139"/>
    </row>
    <row r="28" spans="2:21" x14ac:dyDescent="0.25">
      <c r="B28" s="157"/>
      <c r="C28" s="134" t="s">
        <v>14</v>
      </c>
      <c r="D28" s="184"/>
      <c r="E28" s="138"/>
      <c r="F28" s="138"/>
      <c r="G28" s="138"/>
      <c r="H28" s="138"/>
      <c r="I28" s="138"/>
      <c r="J28" s="138"/>
      <c r="K28" s="138"/>
      <c r="L28" s="138">
        <v>4816</v>
      </c>
      <c r="M28" s="138"/>
      <c r="N28" s="139"/>
      <c r="O28" s="137"/>
      <c r="P28" s="138"/>
      <c r="Q28" s="138"/>
      <c r="R28" s="138"/>
      <c r="S28" s="138"/>
      <c r="T28" s="138"/>
      <c r="U28" s="139"/>
    </row>
    <row r="29" spans="2:21" x14ac:dyDescent="0.25">
      <c r="B29" s="157"/>
      <c r="C29" s="134" t="s">
        <v>12</v>
      </c>
      <c r="D29" s="184"/>
      <c r="E29" s="138"/>
      <c r="F29" s="138"/>
      <c r="G29" s="138"/>
      <c r="H29" s="138"/>
      <c r="I29" s="138"/>
      <c r="J29" s="138"/>
      <c r="K29" s="138"/>
      <c r="L29" s="138"/>
      <c r="M29" s="138"/>
      <c r="N29" s="139">
        <v>2750</v>
      </c>
      <c r="O29" s="137"/>
      <c r="P29" s="138"/>
      <c r="Q29" s="138"/>
      <c r="R29" s="138"/>
      <c r="S29" s="138"/>
      <c r="T29" s="138"/>
      <c r="U29" s="139"/>
    </row>
    <row r="30" spans="2:21" x14ac:dyDescent="0.25">
      <c r="B30" s="157"/>
      <c r="C30" s="134" t="s">
        <v>295</v>
      </c>
      <c r="D30" s="184"/>
      <c r="E30" s="138">
        <v>3647</v>
      </c>
      <c r="F30" s="138"/>
      <c r="G30" s="138"/>
      <c r="H30" s="138">
        <v>3647</v>
      </c>
      <c r="I30" s="138"/>
      <c r="J30" s="138"/>
      <c r="K30" s="138">
        <v>3126</v>
      </c>
      <c r="L30" s="138"/>
      <c r="M30" s="138"/>
      <c r="N30" s="139">
        <v>3126</v>
      </c>
      <c r="O30" s="137"/>
      <c r="P30" s="138"/>
      <c r="Q30" s="138"/>
      <c r="R30" s="138"/>
      <c r="S30" s="138"/>
      <c r="T30" s="138"/>
      <c r="U30" s="139"/>
    </row>
    <row r="31" spans="2:21" s="170" customFormat="1" x14ac:dyDescent="0.25">
      <c r="B31" s="157"/>
      <c r="C31" s="208" t="s">
        <v>603</v>
      </c>
      <c r="D31" s="184"/>
      <c r="E31" s="138"/>
      <c r="F31" s="138"/>
      <c r="G31" s="138"/>
      <c r="H31" s="138"/>
      <c r="I31" s="138"/>
      <c r="J31" s="138"/>
      <c r="K31" s="138"/>
      <c r="L31" s="138"/>
      <c r="M31" s="138"/>
      <c r="N31" s="139"/>
      <c r="O31" s="137"/>
      <c r="P31" s="138"/>
      <c r="Q31" s="138"/>
      <c r="R31" s="138"/>
      <c r="S31" s="138"/>
      <c r="T31" s="138"/>
      <c r="U31" s="139"/>
    </row>
    <row r="32" spans="2:21" s="170" customFormat="1" x14ac:dyDescent="0.25">
      <c r="B32" s="157"/>
      <c r="C32" s="134" t="s">
        <v>604</v>
      </c>
      <c r="D32" s="184"/>
      <c r="E32" s="138"/>
      <c r="F32" s="138"/>
      <c r="G32" s="138"/>
      <c r="H32" s="138">
        <f>2*1020</f>
        <v>2040</v>
      </c>
      <c r="I32" s="138"/>
      <c r="J32" s="138"/>
      <c r="K32" s="138"/>
      <c r="L32" s="138"/>
      <c r="M32" s="138"/>
      <c r="N32" s="139"/>
      <c r="O32" s="137"/>
      <c r="P32" s="138"/>
      <c r="Q32" s="138"/>
      <c r="R32" s="138"/>
      <c r="S32" s="138"/>
      <c r="T32" s="138"/>
      <c r="U32" s="139"/>
    </row>
    <row r="33" spans="2:21" x14ac:dyDescent="0.25">
      <c r="B33" s="157"/>
      <c r="C33" s="201" t="s">
        <v>248</v>
      </c>
      <c r="D33" s="184"/>
      <c r="E33" s="138"/>
      <c r="F33" s="138"/>
      <c r="G33" s="138"/>
      <c r="H33" s="138"/>
      <c r="I33" s="138"/>
      <c r="J33" s="138"/>
      <c r="K33" s="138"/>
      <c r="L33" s="138"/>
      <c r="M33" s="138"/>
      <c r="N33" s="139"/>
      <c r="O33" s="137">
        <f>4700+4800</f>
        <v>9500</v>
      </c>
      <c r="P33" s="138"/>
      <c r="Q33" s="138"/>
      <c r="R33" s="138">
        <v>4700</v>
      </c>
      <c r="S33" s="138"/>
      <c r="T33" s="138"/>
      <c r="U33" s="139">
        <v>4700</v>
      </c>
    </row>
    <row r="34" spans="2:21" x14ac:dyDescent="0.25">
      <c r="B34" s="157"/>
      <c r="C34" s="134" t="s">
        <v>119</v>
      </c>
      <c r="D34" s="184"/>
      <c r="E34" s="138"/>
      <c r="F34" s="138"/>
      <c r="G34" s="138">
        <v>5500</v>
      </c>
      <c r="H34" s="138"/>
      <c r="I34" s="138">
        <v>11000</v>
      </c>
      <c r="J34" s="138"/>
      <c r="K34" s="138"/>
      <c r="L34" s="138">
        <v>5500</v>
      </c>
      <c r="M34" s="138"/>
      <c r="N34" s="139"/>
      <c r="O34" s="137">
        <v>5500</v>
      </c>
      <c r="P34" s="138"/>
      <c r="Q34" s="138"/>
      <c r="R34" s="138"/>
      <c r="S34" s="138"/>
      <c r="T34" s="138"/>
      <c r="U34" s="139"/>
    </row>
    <row r="35" spans="2:21" x14ac:dyDescent="0.25">
      <c r="B35" s="157"/>
      <c r="C35" s="134" t="s">
        <v>72</v>
      </c>
      <c r="D35" s="184"/>
      <c r="E35" s="138"/>
      <c r="F35" s="138"/>
      <c r="G35" s="138"/>
      <c r="H35" s="138"/>
      <c r="I35" s="138"/>
      <c r="J35" s="138"/>
      <c r="K35" s="138"/>
      <c r="L35" s="138"/>
      <c r="M35" s="138">
        <v>800</v>
      </c>
      <c r="N35" s="139"/>
      <c r="O35" s="137"/>
      <c r="P35" s="138"/>
      <c r="Q35" s="138"/>
      <c r="R35" s="138">
        <v>3500</v>
      </c>
      <c r="S35" s="138"/>
      <c r="T35" s="138"/>
      <c r="U35" s="139"/>
    </row>
    <row r="36" spans="2:21" x14ac:dyDescent="0.25">
      <c r="B36" s="157"/>
      <c r="C36" s="134" t="s">
        <v>120</v>
      </c>
      <c r="D36" s="184"/>
      <c r="E36" s="138"/>
      <c r="F36" s="138"/>
      <c r="G36" s="138"/>
      <c r="H36" s="138"/>
      <c r="I36" s="138"/>
      <c r="J36" s="138"/>
      <c r="K36" s="138"/>
      <c r="L36" s="138">
        <v>2750</v>
      </c>
      <c r="M36" s="138"/>
      <c r="N36" s="139"/>
      <c r="O36" s="137"/>
      <c r="P36" s="138"/>
      <c r="Q36" s="138"/>
      <c r="R36" s="138"/>
      <c r="S36" s="138"/>
      <c r="T36" s="138"/>
      <c r="U36" s="139"/>
    </row>
    <row r="37" spans="2:21" x14ac:dyDescent="0.25">
      <c r="B37" s="157"/>
      <c r="C37" s="134" t="s">
        <v>121</v>
      </c>
      <c r="D37" s="184"/>
      <c r="E37" s="138"/>
      <c r="F37" s="138"/>
      <c r="G37" s="138"/>
      <c r="H37" s="138"/>
      <c r="I37" s="138"/>
      <c r="J37" s="138"/>
      <c r="K37" s="138"/>
      <c r="L37" s="138"/>
      <c r="M37" s="138">
        <v>2750</v>
      </c>
      <c r="N37" s="139"/>
      <c r="O37" s="137"/>
      <c r="P37" s="138">
        <v>2750</v>
      </c>
      <c r="Q37" s="138"/>
      <c r="R37" s="138"/>
      <c r="S37" s="138"/>
      <c r="T37" s="138"/>
      <c r="U37" s="139"/>
    </row>
    <row r="38" spans="2:21" x14ac:dyDescent="0.25">
      <c r="B38" s="157"/>
      <c r="C38" s="134" t="s">
        <v>483</v>
      </c>
      <c r="D38" s="184"/>
      <c r="E38" s="138"/>
      <c r="F38" s="138"/>
      <c r="G38" s="138"/>
      <c r="H38" s="138"/>
      <c r="I38" s="138"/>
      <c r="J38" s="138"/>
      <c r="K38" s="138"/>
      <c r="L38" s="138"/>
      <c r="M38" s="138">
        <v>3600</v>
      </c>
      <c r="N38" s="139"/>
      <c r="O38" s="137"/>
      <c r="P38" s="138"/>
      <c r="Q38" s="138">
        <v>3600</v>
      </c>
      <c r="R38" s="138"/>
      <c r="S38" s="138"/>
      <c r="T38" s="138"/>
      <c r="U38" s="139"/>
    </row>
    <row r="39" spans="2:21" x14ac:dyDescent="0.25">
      <c r="B39" s="157"/>
      <c r="C39" s="134" t="s">
        <v>512</v>
      </c>
      <c r="D39" s="184"/>
      <c r="E39" s="138"/>
      <c r="F39" s="138"/>
      <c r="G39" s="138"/>
      <c r="H39" s="138">
        <v>1112</v>
      </c>
      <c r="I39" s="138"/>
      <c r="J39" s="138"/>
      <c r="K39" s="138"/>
      <c r="L39" s="138"/>
      <c r="M39" s="138"/>
      <c r="N39" s="139"/>
      <c r="O39" s="137"/>
      <c r="P39" s="138"/>
      <c r="Q39" s="138"/>
      <c r="R39" s="138"/>
      <c r="S39" s="138"/>
      <c r="T39" s="138"/>
      <c r="U39" s="139"/>
    </row>
    <row r="40" spans="2:21" s="170" customFormat="1" x14ac:dyDescent="0.25">
      <c r="B40" s="157"/>
      <c r="C40" s="203" t="s">
        <v>484</v>
      </c>
      <c r="D40" s="204"/>
      <c r="E40" s="205"/>
      <c r="F40" s="205"/>
      <c r="G40" s="205"/>
      <c r="H40" s="205"/>
      <c r="I40" s="205"/>
      <c r="J40" s="205"/>
      <c r="K40" s="205"/>
      <c r="L40" s="205"/>
      <c r="M40" s="205">
        <f>5500+5500+5500+2750</f>
        <v>19250</v>
      </c>
      <c r="N40" s="206"/>
      <c r="O40" s="207">
        <f>22000+5500</f>
        <v>27500</v>
      </c>
      <c r="P40" s="205"/>
      <c r="Q40" s="205"/>
      <c r="R40" s="205"/>
      <c r="S40" s="205"/>
      <c r="T40" s="205"/>
      <c r="U40" s="206"/>
    </row>
    <row r="41" spans="2:21" s="14" customFormat="1" ht="15.75" thickBot="1" x14ac:dyDescent="0.3">
      <c r="B41" s="172"/>
      <c r="C41" s="175" t="s">
        <v>599</v>
      </c>
      <c r="D41" s="186">
        <f>SUM(D24:D40)</f>
        <v>0</v>
      </c>
      <c r="E41" s="186">
        <f t="shared" ref="E41:N41" si="1">SUM(E24:E40)</f>
        <v>5047</v>
      </c>
      <c r="F41" s="186">
        <f t="shared" si="1"/>
        <v>5710</v>
      </c>
      <c r="G41" s="186">
        <f t="shared" si="1"/>
        <v>16920</v>
      </c>
      <c r="H41" s="186">
        <f t="shared" si="1"/>
        <v>20759</v>
      </c>
      <c r="I41" s="186">
        <f t="shared" si="1"/>
        <v>22000</v>
      </c>
      <c r="J41" s="186">
        <f t="shared" si="1"/>
        <v>0</v>
      </c>
      <c r="K41" s="186">
        <f t="shared" si="1"/>
        <v>24276</v>
      </c>
      <c r="L41" s="186">
        <f t="shared" si="1"/>
        <v>29986</v>
      </c>
      <c r="M41" s="186">
        <f t="shared" si="1"/>
        <v>37820</v>
      </c>
      <c r="N41" s="186">
        <f t="shared" si="1"/>
        <v>14546</v>
      </c>
      <c r="O41" s="189">
        <f>SUM(O24:O40)</f>
        <v>59420</v>
      </c>
      <c r="P41" s="189">
        <f t="shared" ref="P41:U41" si="2">SUM(P24:P40)</f>
        <v>13960</v>
      </c>
      <c r="Q41" s="189">
        <f t="shared" si="2"/>
        <v>6560</v>
      </c>
      <c r="R41" s="189">
        <f t="shared" si="2"/>
        <v>33790</v>
      </c>
      <c r="S41" s="189">
        <f t="shared" si="2"/>
        <v>0</v>
      </c>
      <c r="T41" s="189">
        <f t="shared" si="2"/>
        <v>11210</v>
      </c>
      <c r="U41" s="189">
        <f t="shared" si="2"/>
        <v>4700</v>
      </c>
    </row>
    <row r="42" spans="2:21" ht="15.75" thickBot="1" x14ac:dyDescent="0.3">
      <c r="B42" s="173" t="s">
        <v>501</v>
      </c>
      <c r="C42" s="176"/>
      <c r="D42" s="194">
        <f>D23+D41</f>
        <v>10874</v>
      </c>
      <c r="E42" s="195">
        <f t="shared" ref="E42:U42" si="3">E23+E41</f>
        <v>62607</v>
      </c>
      <c r="F42" s="195">
        <f t="shared" si="3"/>
        <v>103538</v>
      </c>
      <c r="G42" s="195">
        <f t="shared" si="3"/>
        <v>94040</v>
      </c>
      <c r="H42" s="195">
        <f t="shared" si="3"/>
        <v>115069</v>
      </c>
      <c r="I42" s="195">
        <f t="shared" si="3"/>
        <v>138462</v>
      </c>
      <c r="J42" s="195">
        <f t="shared" si="3"/>
        <v>22000</v>
      </c>
      <c r="K42" s="195">
        <f t="shared" si="3"/>
        <v>143336</v>
      </c>
      <c r="L42" s="195">
        <f t="shared" si="3"/>
        <v>140126</v>
      </c>
      <c r="M42" s="195">
        <f t="shared" si="3"/>
        <v>153360</v>
      </c>
      <c r="N42" s="196">
        <f t="shared" si="3"/>
        <v>89706</v>
      </c>
      <c r="O42" s="197">
        <f t="shared" si="3"/>
        <v>128190</v>
      </c>
      <c r="P42" s="195">
        <f t="shared" si="3"/>
        <v>122500</v>
      </c>
      <c r="Q42" s="195">
        <f t="shared" si="3"/>
        <v>90070</v>
      </c>
      <c r="R42" s="195">
        <f t="shared" si="3"/>
        <v>124460</v>
      </c>
      <c r="S42" s="195">
        <f t="shared" si="3"/>
        <v>43230</v>
      </c>
      <c r="T42" s="195">
        <f t="shared" si="3"/>
        <v>51590</v>
      </c>
      <c r="U42" s="196">
        <f t="shared" si="3"/>
        <v>51350</v>
      </c>
    </row>
  </sheetData>
  <pageMargins left="0.25" right="0.25" top="0.75" bottom="0.75" header="0.3" footer="0.3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157"/>
  <sheetViews>
    <sheetView workbookViewId="0">
      <selection activeCell="B21" sqref="B21"/>
    </sheetView>
  </sheetViews>
  <sheetFormatPr baseColWidth="10" defaultRowHeight="15" x14ac:dyDescent="0.25"/>
  <cols>
    <col min="1" max="2" width="11.42578125" style="151"/>
    <col min="3" max="3" width="14.7109375" style="151" bestFit="1" customWidth="1"/>
    <col min="4" max="4" width="22.85546875" style="151" customWidth="1"/>
    <col min="5" max="5" width="34.5703125" style="151" customWidth="1"/>
    <col min="6" max="6" width="12.85546875" style="151" bestFit="1" customWidth="1"/>
    <col min="7" max="16384" width="11.42578125" style="151"/>
  </cols>
  <sheetData>
    <row r="1" spans="1:11" x14ac:dyDescent="0.25">
      <c r="A1" s="13">
        <v>43529</v>
      </c>
      <c r="C1" s="183" t="s">
        <v>600</v>
      </c>
      <c r="D1" s="183"/>
      <c r="E1" s="183"/>
      <c r="F1" s="183"/>
      <c r="G1" s="183"/>
      <c r="H1" s="183"/>
    </row>
    <row r="3" spans="1:11" ht="38.25" x14ac:dyDescent="0.25">
      <c r="A3" s="3" t="s">
        <v>42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6</v>
      </c>
      <c r="H3" s="3" t="s">
        <v>7</v>
      </c>
      <c r="I3" s="5" t="s">
        <v>8</v>
      </c>
      <c r="J3" s="5" t="s">
        <v>510</v>
      </c>
    </row>
    <row r="4" spans="1:11" x14ac:dyDescent="0.25">
      <c r="A4" s="7" t="s">
        <v>43</v>
      </c>
      <c r="B4" s="7" t="s">
        <v>132</v>
      </c>
      <c r="C4" s="7">
        <v>2</v>
      </c>
      <c r="D4" s="7" t="s">
        <v>119</v>
      </c>
      <c r="E4" s="7" t="s">
        <v>133</v>
      </c>
      <c r="F4" s="7">
        <v>5500</v>
      </c>
      <c r="G4" s="7">
        <v>0</v>
      </c>
      <c r="H4" s="9" t="s">
        <v>184</v>
      </c>
      <c r="I4" s="10">
        <v>43608</v>
      </c>
      <c r="J4" s="10">
        <v>43608</v>
      </c>
    </row>
    <row r="5" spans="1:11" x14ac:dyDescent="0.25">
      <c r="A5" s="7" t="s">
        <v>43</v>
      </c>
      <c r="B5" s="7" t="s">
        <v>362</v>
      </c>
      <c r="C5" s="7">
        <v>1</v>
      </c>
      <c r="D5" s="7" t="s">
        <v>118</v>
      </c>
      <c r="E5" s="7" t="s">
        <v>134</v>
      </c>
      <c r="F5" s="7">
        <v>1400</v>
      </c>
      <c r="G5" s="7">
        <v>0</v>
      </c>
      <c r="H5" s="9" t="s">
        <v>514</v>
      </c>
      <c r="I5" s="10">
        <v>43531</v>
      </c>
      <c r="J5" s="10">
        <v>43531</v>
      </c>
    </row>
    <row r="6" spans="1:11" x14ac:dyDescent="0.25">
      <c r="A6" s="7" t="s">
        <v>43</v>
      </c>
      <c r="B6" s="7" t="s">
        <v>363</v>
      </c>
      <c r="C6" s="7">
        <v>1</v>
      </c>
      <c r="D6" s="7" t="s">
        <v>15</v>
      </c>
      <c r="E6" s="7" t="s">
        <v>16</v>
      </c>
      <c r="F6" s="7">
        <v>2960</v>
      </c>
      <c r="G6" s="7">
        <v>0</v>
      </c>
      <c r="H6" s="9" t="s">
        <v>448</v>
      </c>
      <c r="I6" s="10">
        <v>43566</v>
      </c>
      <c r="J6" s="10">
        <v>43566</v>
      </c>
    </row>
    <row r="7" spans="1:11" x14ac:dyDescent="0.25">
      <c r="A7" s="7" t="s">
        <v>43</v>
      </c>
      <c r="B7" s="7" t="s">
        <v>364</v>
      </c>
      <c r="C7" s="7">
        <v>1</v>
      </c>
      <c r="D7" s="7" t="s">
        <v>15</v>
      </c>
      <c r="E7" s="7" t="s">
        <v>16</v>
      </c>
      <c r="F7" s="7">
        <v>2960</v>
      </c>
      <c r="G7" s="7">
        <v>0</v>
      </c>
      <c r="H7" s="9" t="s">
        <v>465</v>
      </c>
      <c r="I7" s="10">
        <v>43727</v>
      </c>
      <c r="J7" s="10">
        <v>43727</v>
      </c>
    </row>
    <row r="8" spans="1:11" x14ac:dyDescent="0.25">
      <c r="A8" s="7" t="s">
        <v>43</v>
      </c>
      <c r="B8" s="7" t="s">
        <v>366</v>
      </c>
      <c r="C8" s="7">
        <v>1</v>
      </c>
      <c r="D8" s="7" t="s">
        <v>15</v>
      </c>
      <c r="E8" s="7" t="s">
        <v>16</v>
      </c>
      <c r="F8" s="33">
        <v>2960</v>
      </c>
      <c r="G8" s="33">
        <v>0</v>
      </c>
      <c r="H8" s="169" t="s">
        <v>459</v>
      </c>
      <c r="I8" s="10">
        <v>43636</v>
      </c>
      <c r="J8" s="10">
        <v>43636</v>
      </c>
      <c r="K8" s="93"/>
    </row>
    <row r="9" spans="1:11" x14ac:dyDescent="0.25">
      <c r="A9" s="7" t="s">
        <v>43</v>
      </c>
      <c r="B9" s="7" t="s">
        <v>367</v>
      </c>
      <c r="C9" s="7">
        <v>1</v>
      </c>
      <c r="D9" s="7" t="s">
        <v>15</v>
      </c>
      <c r="E9" s="7" t="s">
        <v>16</v>
      </c>
      <c r="F9" s="33">
        <v>5920</v>
      </c>
      <c r="G9" s="33">
        <v>0</v>
      </c>
      <c r="H9" s="169" t="s">
        <v>452</v>
      </c>
      <c r="I9" s="10">
        <v>43601</v>
      </c>
      <c r="J9" s="10">
        <v>43601</v>
      </c>
      <c r="K9" s="93"/>
    </row>
    <row r="10" spans="1:11" x14ac:dyDescent="0.25">
      <c r="A10" s="7" t="s">
        <v>43</v>
      </c>
      <c r="B10" s="7" t="s">
        <v>368</v>
      </c>
      <c r="C10" s="7">
        <v>1</v>
      </c>
      <c r="D10" s="7" t="s">
        <v>15</v>
      </c>
      <c r="E10" s="7" t="s">
        <v>16</v>
      </c>
      <c r="F10" s="33">
        <v>2960</v>
      </c>
      <c r="G10" s="33">
        <v>0</v>
      </c>
      <c r="H10" s="169" t="s">
        <v>464</v>
      </c>
      <c r="I10" s="10">
        <v>43720</v>
      </c>
      <c r="J10" s="10">
        <v>43720</v>
      </c>
      <c r="K10" s="93"/>
    </row>
    <row r="11" spans="1:11" x14ac:dyDescent="0.25">
      <c r="A11" s="7" t="s">
        <v>43</v>
      </c>
      <c r="B11" s="7" t="s">
        <v>369</v>
      </c>
      <c r="C11" s="7">
        <v>1</v>
      </c>
      <c r="D11" s="7" t="s">
        <v>295</v>
      </c>
      <c r="E11" s="7" t="s">
        <v>370</v>
      </c>
      <c r="F11" s="33">
        <v>3647</v>
      </c>
      <c r="G11" s="33">
        <v>0</v>
      </c>
      <c r="H11" s="169" t="s">
        <v>371</v>
      </c>
      <c r="I11" s="10">
        <v>43552</v>
      </c>
      <c r="J11" s="10">
        <v>43552</v>
      </c>
      <c r="K11" s="93"/>
    </row>
    <row r="12" spans="1:11" x14ac:dyDescent="0.25">
      <c r="A12" s="7" t="s">
        <v>43</v>
      </c>
      <c r="B12" s="7" t="s">
        <v>372</v>
      </c>
      <c r="C12" s="7">
        <v>1</v>
      </c>
      <c r="D12" s="7" t="s">
        <v>295</v>
      </c>
      <c r="E12" s="7" t="s">
        <v>370</v>
      </c>
      <c r="F12" s="33">
        <v>3647</v>
      </c>
      <c r="G12" s="33">
        <v>0</v>
      </c>
      <c r="H12" s="169" t="s">
        <v>373</v>
      </c>
      <c r="I12" s="10">
        <v>43622</v>
      </c>
      <c r="J12" s="10">
        <v>43622</v>
      </c>
      <c r="K12" s="93"/>
    </row>
    <row r="13" spans="1:11" x14ac:dyDescent="0.25">
      <c r="A13" s="7" t="s">
        <v>43</v>
      </c>
      <c r="B13" s="7" t="s">
        <v>374</v>
      </c>
      <c r="C13" s="7">
        <v>1</v>
      </c>
      <c r="D13" s="7" t="s">
        <v>117</v>
      </c>
      <c r="E13" s="7" t="s">
        <v>129</v>
      </c>
      <c r="F13" s="33">
        <v>5500</v>
      </c>
      <c r="G13" s="33">
        <v>0</v>
      </c>
      <c r="H13" s="169" t="s">
        <v>515</v>
      </c>
      <c r="I13" s="10">
        <v>43608</v>
      </c>
      <c r="J13" s="10">
        <v>43608</v>
      </c>
      <c r="K13" s="93"/>
    </row>
    <row r="14" spans="1:11" x14ac:dyDescent="0.25">
      <c r="A14" s="7" t="s">
        <v>43</v>
      </c>
      <c r="B14" s="7" t="s">
        <v>461</v>
      </c>
      <c r="C14" s="7">
        <v>1</v>
      </c>
      <c r="D14" s="7" t="s">
        <v>118</v>
      </c>
      <c r="E14" s="7" t="s">
        <v>134</v>
      </c>
      <c r="F14" s="33">
        <v>2750</v>
      </c>
      <c r="G14" s="33">
        <v>0</v>
      </c>
      <c r="H14" s="169" t="s">
        <v>516</v>
      </c>
      <c r="I14" s="10">
        <v>43559</v>
      </c>
      <c r="J14" s="10">
        <v>43559</v>
      </c>
      <c r="K14" s="93"/>
    </row>
    <row r="15" spans="1:11" x14ac:dyDescent="0.25">
      <c r="A15" s="7" t="s">
        <v>43</v>
      </c>
      <c r="B15" s="7" t="s">
        <v>466</v>
      </c>
      <c r="C15" s="7">
        <v>1</v>
      </c>
      <c r="D15" s="7" t="s">
        <v>117</v>
      </c>
      <c r="E15" s="7" t="s">
        <v>129</v>
      </c>
      <c r="F15" s="33">
        <v>5500</v>
      </c>
      <c r="G15" s="33">
        <v>0</v>
      </c>
      <c r="H15" s="169" t="s">
        <v>517</v>
      </c>
      <c r="I15" s="10">
        <v>43630</v>
      </c>
      <c r="J15" s="10">
        <v>43630</v>
      </c>
      <c r="K15" s="93"/>
    </row>
    <row r="16" spans="1:11" x14ac:dyDescent="0.25">
      <c r="A16" s="7" t="s">
        <v>43</v>
      </c>
      <c r="B16" s="7" t="s">
        <v>467</v>
      </c>
      <c r="C16" s="7">
        <v>1</v>
      </c>
      <c r="D16" s="7" t="s">
        <v>117</v>
      </c>
      <c r="E16" s="7" t="s">
        <v>129</v>
      </c>
      <c r="F16" s="33">
        <v>5500</v>
      </c>
      <c r="G16" s="33">
        <v>0</v>
      </c>
      <c r="H16" s="169" t="s">
        <v>518</v>
      </c>
      <c r="I16" s="10">
        <v>43636</v>
      </c>
      <c r="J16" s="10">
        <v>43636</v>
      </c>
      <c r="K16" s="93"/>
    </row>
    <row r="17" spans="1:11" x14ac:dyDescent="0.25">
      <c r="A17" s="7" t="s">
        <v>43</v>
      </c>
      <c r="B17" s="7" t="s">
        <v>468</v>
      </c>
      <c r="C17" s="7">
        <v>1</v>
      </c>
      <c r="D17" s="7" t="s">
        <v>119</v>
      </c>
      <c r="E17" s="7" t="s">
        <v>133</v>
      </c>
      <c r="F17" s="33">
        <v>5500</v>
      </c>
      <c r="G17" s="33">
        <v>0</v>
      </c>
      <c r="H17" s="169" t="s">
        <v>13</v>
      </c>
      <c r="I17" s="10">
        <v>43650</v>
      </c>
      <c r="J17" s="10">
        <v>43650</v>
      </c>
      <c r="K17" s="93"/>
    </row>
    <row r="18" spans="1:11" x14ac:dyDescent="0.25">
      <c r="A18" s="7" t="s">
        <v>43</v>
      </c>
      <c r="B18" s="7" t="s">
        <v>469</v>
      </c>
      <c r="C18" s="7">
        <v>1</v>
      </c>
      <c r="D18" s="7" t="s">
        <v>295</v>
      </c>
      <c r="E18" s="7" t="s">
        <v>370</v>
      </c>
      <c r="F18" s="33">
        <v>3126</v>
      </c>
      <c r="G18" s="33">
        <v>0</v>
      </c>
      <c r="H18" s="169" t="s">
        <v>13</v>
      </c>
      <c r="I18" s="10">
        <v>43727</v>
      </c>
      <c r="J18" s="10">
        <v>43727</v>
      </c>
      <c r="K18" s="93"/>
    </row>
    <row r="19" spans="1:11" x14ac:dyDescent="0.25">
      <c r="A19" s="7" t="s">
        <v>43</v>
      </c>
      <c r="B19" s="7" t="s">
        <v>470</v>
      </c>
      <c r="C19" s="7">
        <v>1</v>
      </c>
      <c r="D19" s="7" t="s">
        <v>119</v>
      </c>
      <c r="E19" s="7" t="s">
        <v>133</v>
      </c>
      <c r="F19" s="33">
        <v>5500</v>
      </c>
      <c r="G19" s="33">
        <v>0</v>
      </c>
      <c r="H19" s="169" t="s">
        <v>13</v>
      </c>
      <c r="I19" s="10">
        <v>43664</v>
      </c>
      <c r="J19" s="10">
        <v>43664</v>
      </c>
      <c r="K19" s="93"/>
    </row>
    <row r="20" spans="1:11" x14ac:dyDescent="0.25">
      <c r="A20" s="7" t="s">
        <v>43</v>
      </c>
      <c r="B20" s="7" t="s">
        <v>471</v>
      </c>
      <c r="C20" s="7">
        <v>1</v>
      </c>
      <c r="D20" s="7" t="s">
        <v>117</v>
      </c>
      <c r="E20" s="7" t="s">
        <v>129</v>
      </c>
      <c r="F20" s="33">
        <v>5500</v>
      </c>
      <c r="G20" s="33">
        <v>0</v>
      </c>
      <c r="H20" s="169" t="s">
        <v>519</v>
      </c>
      <c r="I20" s="10">
        <v>43664</v>
      </c>
      <c r="J20" s="10">
        <v>43664</v>
      </c>
      <c r="K20" s="93"/>
    </row>
    <row r="21" spans="1:11" x14ac:dyDescent="0.25">
      <c r="A21" s="7" t="s">
        <v>43</v>
      </c>
      <c r="B21" s="7" t="s">
        <v>511</v>
      </c>
      <c r="C21" s="7">
        <v>1</v>
      </c>
      <c r="D21" s="7" t="s">
        <v>512</v>
      </c>
      <c r="E21" s="7" t="s">
        <v>513</v>
      </c>
      <c r="F21" s="33">
        <v>1112</v>
      </c>
      <c r="G21" s="33">
        <v>0</v>
      </c>
      <c r="H21" s="169" t="s">
        <v>13</v>
      </c>
      <c r="I21" s="10">
        <v>43636</v>
      </c>
      <c r="J21" s="10">
        <v>43636</v>
      </c>
      <c r="K21" s="93"/>
    </row>
    <row r="22" spans="1:11" x14ac:dyDescent="0.25">
      <c r="A22" s="7" t="s">
        <v>43</v>
      </c>
      <c r="B22" s="7" t="s">
        <v>73</v>
      </c>
      <c r="C22" s="7">
        <v>4</v>
      </c>
      <c r="D22" s="7" t="s">
        <v>44</v>
      </c>
      <c r="E22" s="7" t="s">
        <v>27</v>
      </c>
      <c r="F22" s="33">
        <v>2750</v>
      </c>
      <c r="G22" s="33">
        <v>0</v>
      </c>
      <c r="H22" s="169" t="s">
        <v>520</v>
      </c>
      <c r="I22" s="10">
        <v>43741</v>
      </c>
      <c r="J22" s="10">
        <v>43741</v>
      </c>
      <c r="K22" s="93"/>
    </row>
    <row r="23" spans="1:11" x14ac:dyDescent="0.25">
      <c r="A23" s="7" t="s">
        <v>43</v>
      </c>
      <c r="B23" s="7" t="s">
        <v>73</v>
      </c>
      <c r="C23" s="7">
        <v>5</v>
      </c>
      <c r="D23" s="7" t="s">
        <v>44</v>
      </c>
      <c r="E23" s="7" t="s">
        <v>27</v>
      </c>
      <c r="F23" s="33">
        <v>2750</v>
      </c>
      <c r="G23" s="33">
        <v>0</v>
      </c>
      <c r="H23" s="169" t="s">
        <v>521</v>
      </c>
      <c r="I23" s="10">
        <v>43783</v>
      </c>
      <c r="J23" s="10">
        <v>43783</v>
      </c>
      <c r="K23" s="93"/>
    </row>
    <row r="24" spans="1:11" x14ac:dyDescent="0.25">
      <c r="A24" s="7" t="s">
        <v>43</v>
      </c>
      <c r="B24" s="7" t="s">
        <v>143</v>
      </c>
      <c r="C24" s="7">
        <v>1</v>
      </c>
      <c r="D24" s="7" t="s">
        <v>19</v>
      </c>
      <c r="E24" s="7" t="s">
        <v>20</v>
      </c>
      <c r="F24" s="33">
        <v>2750</v>
      </c>
      <c r="G24" s="33">
        <v>0</v>
      </c>
      <c r="H24" s="169" t="s">
        <v>299</v>
      </c>
      <c r="I24" s="10">
        <v>43545</v>
      </c>
      <c r="J24" s="10">
        <v>43545</v>
      </c>
      <c r="K24" s="93"/>
    </row>
    <row r="25" spans="1:11" x14ac:dyDescent="0.25">
      <c r="A25" s="7" t="s">
        <v>43</v>
      </c>
      <c r="B25" s="7" t="s">
        <v>144</v>
      </c>
      <c r="C25" s="7">
        <v>1</v>
      </c>
      <c r="D25" s="7" t="s">
        <v>44</v>
      </c>
      <c r="E25" s="7" t="s">
        <v>27</v>
      </c>
      <c r="F25" s="33">
        <v>2750</v>
      </c>
      <c r="G25" s="33">
        <v>0</v>
      </c>
      <c r="H25" s="169" t="s">
        <v>376</v>
      </c>
      <c r="I25" s="10">
        <v>43713</v>
      </c>
      <c r="J25" s="10">
        <v>43713</v>
      </c>
      <c r="K25" s="93"/>
    </row>
    <row r="26" spans="1:11" x14ac:dyDescent="0.25">
      <c r="A26" s="7" t="s">
        <v>43</v>
      </c>
      <c r="B26" s="7" t="s">
        <v>146</v>
      </c>
      <c r="C26" s="7">
        <v>1</v>
      </c>
      <c r="D26" s="7" t="s">
        <v>28</v>
      </c>
      <c r="E26" s="7" t="s">
        <v>29</v>
      </c>
      <c r="F26" s="33">
        <v>5500</v>
      </c>
      <c r="G26" s="33">
        <v>0</v>
      </c>
      <c r="H26" s="169" t="s">
        <v>442</v>
      </c>
      <c r="I26" s="10">
        <v>43531</v>
      </c>
      <c r="J26" s="10">
        <v>43531</v>
      </c>
      <c r="K26" s="93"/>
    </row>
    <row r="27" spans="1:11" x14ac:dyDescent="0.25">
      <c r="A27" s="7" t="s">
        <v>43</v>
      </c>
      <c r="B27" s="7" t="s">
        <v>148</v>
      </c>
      <c r="C27" s="7">
        <v>1</v>
      </c>
      <c r="D27" s="7" t="s">
        <v>35</v>
      </c>
      <c r="E27" s="7" t="s">
        <v>30</v>
      </c>
      <c r="F27" s="33">
        <v>5500</v>
      </c>
      <c r="G27" s="33">
        <v>0</v>
      </c>
      <c r="H27" s="169" t="s">
        <v>302</v>
      </c>
      <c r="I27" s="10">
        <v>43580</v>
      </c>
      <c r="J27" s="10">
        <v>43580</v>
      </c>
      <c r="K27" s="93"/>
    </row>
    <row r="28" spans="1:11" x14ac:dyDescent="0.25">
      <c r="A28" s="7" t="s">
        <v>43</v>
      </c>
      <c r="B28" s="7" t="s">
        <v>157</v>
      </c>
      <c r="C28" s="7">
        <v>1</v>
      </c>
      <c r="D28" s="7" t="s">
        <v>23</v>
      </c>
      <c r="E28" s="7" t="s">
        <v>24</v>
      </c>
      <c r="F28" s="33">
        <v>5500</v>
      </c>
      <c r="G28" s="33">
        <v>0</v>
      </c>
      <c r="H28" s="169" t="s">
        <v>377</v>
      </c>
      <c r="I28" s="10">
        <v>43573</v>
      </c>
      <c r="J28" s="10">
        <v>43573</v>
      </c>
      <c r="K28" s="93"/>
    </row>
    <row r="29" spans="1:11" x14ac:dyDescent="0.25">
      <c r="A29" s="7" t="s">
        <v>43</v>
      </c>
      <c r="B29" s="7" t="s">
        <v>159</v>
      </c>
      <c r="C29" s="7">
        <v>1</v>
      </c>
      <c r="D29" s="7" t="s">
        <v>23</v>
      </c>
      <c r="E29" s="7" t="s">
        <v>24</v>
      </c>
      <c r="F29" s="33">
        <v>5500</v>
      </c>
      <c r="G29" s="33">
        <v>0</v>
      </c>
      <c r="H29" s="169" t="s">
        <v>378</v>
      </c>
      <c r="I29" s="10">
        <v>43608</v>
      </c>
      <c r="J29" s="10">
        <v>43608</v>
      </c>
      <c r="K29" s="93"/>
    </row>
    <row r="30" spans="1:11" x14ac:dyDescent="0.25">
      <c r="A30" s="7" t="s">
        <v>43</v>
      </c>
      <c r="B30" s="7" t="s">
        <v>160</v>
      </c>
      <c r="C30" s="7">
        <v>1</v>
      </c>
      <c r="D30" s="7" t="s">
        <v>23</v>
      </c>
      <c r="E30" s="7" t="s">
        <v>24</v>
      </c>
      <c r="F30" s="33">
        <v>5500</v>
      </c>
      <c r="G30" s="33">
        <v>0</v>
      </c>
      <c r="H30" s="169" t="s">
        <v>379</v>
      </c>
      <c r="I30" s="10">
        <v>43769</v>
      </c>
      <c r="J30" s="10">
        <v>43769</v>
      </c>
      <c r="K30" s="93"/>
    </row>
    <row r="31" spans="1:11" x14ac:dyDescent="0.25">
      <c r="A31" s="7" t="s">
        <v>43</v>
      </c>
      <c r="B31" s="7" t="s">
        <v>161</v>
      </c>
      <c r="C31" s="7">
        <v>1</v>
      </c>
      <c r="D31" s="7" t="s">
        <v>23</v>
      </c>
      <c r="E31" s="7" t="s">
        <v>24</v>
      </c>
      <c r="F31" s="33">
        <v>5500</v>
      </c>
      <c r="G31" s="33">
        <v>0</v>
      </c>
      <c r="H31" s="169" t="s">
        <v>312</v>
      </c>
      <c r="I31" s="10">
        <v>43748</v>
      </c>
      <c r="J31" s="10">
        <v>43748</v>
      </c>
      <c r="K31" s="93"/>
    </row>
    <row r="32" spans="1:11" x14ac:dyDescent="0.25">
      <c r="A32" s="7" t="s">
        <v>43</v>
      </c>
      <c r="B32" s="7" t="s">
        <v>162</v>
      </c>
      <c r="C32" s="7">
        <v>1</v>
      </c>
      <c r="D32" s="7" t="s">
        <v>21</v>
      </c>
      <c r="E32" s="7" t="s">
        <v>22</v>
      </c>
      <c r="F32" s="33">
        <v>1250</v>
      </c>
      <c r="G32" s="33">
        <v>0</v>
      </c>
      <c r="H32" s="169" t="s">
        <v>522</v>
      </c>
      <c r="I32" s="10">
        <v>43538</v>
      </c>
      <c r="J32" s="10">
        <v>43560</v>
      </c>
      <c r="K32" s="93"/>
    </row>
    <row r="33" spans="1:11" x14ac:dyDescent="0.25">
      <c r="A33" s="7" t="s">
        <v>43</v>
      </c>
      <c r="B33" s="7" t="s">
        <v>164</v>
      </c>
      <c r="C33" s="7">
        <v>1</v>
      </c>
      <c r="D33" s="7" t="s">
        <v>31</v>
      </c>
      <c r="E33" s="7" t="s">
        <v>32</v>
      </c>
      <c r="F33" s="33">
        <v>3740</v>
      </c>
      <c r="G33" s="33">
        <v>0</v>
      </c>
      <c r="H33" s="169" t="s">
        <v>315</v>
      </c>
      <c r="I33" s="10">
        <v>43636</v>
      </c>
      <c r="J33" s="10">
        <v>43636</v>
      </c>
      <c r="K33" s="93"/>
    </row>
    <row r="34" spans="1:11" x14ac:dyDescent="0.25">
      <c r="A34" s="7" t="s">
        <v>43</v>
      </c>
      <c r="B34" s="7" t="s">
        <v>171</v>
      </c>
      <c r="C34" s="7">
        <v>2</v>
      </c>
      <c r="D34" s="7" t="s">
        <v>293</v>
      </c>
      <c r="E34" s="7" t="s">
        <v>436</v>
      </c>
      <c r="F34" s="33">
        <v>5500</v>
      </c>
      <c r="G34" s="33">
        <v>0</v>
      </c>
      <c r="H34" s="169" t="s">
        <v>380</v>
      </c>
      <c r="I34" s="10">
        <v>43671</v>
      </c>
      <c r="J34" s="10">
        <v>43671</v>
      </c>
      <c r="K34" s="93"/>
    </row>
    <row r="35" spans="1:11" x14ac:dyDescent="0.25">
      <c r="A35" s="7" t="s">
        <v>43</v>
      </c>
      <c r="B35" s="7" t="s">
        <v>174</v>
      </c>
      <c r="C35" s="7">
        <v>2</v>
      </c>
      <c r="D35" s="7" t="s">
        <v>293</v>
      </c>
      <c r="E35" s="7" t="s">
        <v>436</v>
      </c>
      <c r="F35" s="33">
        <v>5500</v>
      </c>
      <c r="G35" s="33">
        <v>0</v>
      </c>
      <c r="H35" s="169" t="s">
        <v>462</v>
      </c>
      <c r="I35" s="10">
        <v>43643</v>
      </c>
      <c r="J35" s="10">
        <v>43643</v>
      </c>
      <c r="K35" s="93"/>
    </row>
    <row r="36" spans="1:11" x14ac:dyDescent="0.25">
      <c r="A36" s="7" t="s">
        <v>43</v>
      </c>
      <c r="B36" s="7" t="s">
        <v>175</v>
      </c>
      <c r="C36" s="7">
        <v>2</v>
      </c>
      <c r="D36" s="7" t="s">
        <v>293</v>
      </c>
      <c r="E36" s="7" t="s">
        <v>436</v>
      </c>
      <c r="F36" s="33">
        <v>5500</v>
      </c>
      <c r="G36" s="33">
        <v>0</v>
      </c>
      <c r="H36" s="169" t="s">
        <v>323</v>
      </c>
      <c r="I36" s="10">
        <v>43650</v>
      </c>
      <c r="J36" s="10">
        <v>43650</v>
      </c>
      <c r="K36" s="93"/>
    </row>
    <row r="37" spans="1:11" x14ac:dyDescent="0.25">
      <c r="A37" s="7" t="s">
        <v>43</v>
      </c>
      <c r="B37" s="7" t="s">
        <v>176</v>
      </c>
      <c r="C37" s="7">
        <v>1</v>
      </c>
      <c r="D37" s="7" t="s">
        <v>33</v>
      </c>
      <c r="E37" s="7" t="s">
        <v>34</v>
      </c>
      <c r="F37" s="33">
        <v>5400</v>
      </c>
      <c r="G37" s="33">
        <v>0</v>
      </c>
      <c r="H37" s="169" t="s">
        <v>324</v>
      </c>
      <c r="I37" s="10">
        <v>43650</v>
      </c>
      <c r="J37" s="10">
        <v>43650</v>
      </c>
      <c r="K37" s="93"/>
    </row>
    <row r="38" spans="1:11" x14ac:dyDescent="0.25">
      <c r="A38" s="7" t="s">
        <v>43</v>
      </c>
      <c r="B38" s="7" t="s">
        <v>177</v>
      </c>
      <c r="C38" s="7">
        <v>1</v>
      </c>
      <c r="D38" s="7" t="s">
        <v>33</v>
      </c>
      <c r="E38" s="7" t="s">
        <v>34</v>
      </c>
      <c r="F38" s="33">
        <v>5400</v>
      </c>
      <c r="G38" s="33">
        <v>0</v>
      </c>
      <c r="H38" s="169" t="s">
        <v>381</v>
      </c>
      <c r="I38" s="10">
        <v>43664</v>
      </c>
      <c r="J38" s="10">
        <v>43664</v>
      </c>
      <c r="K38" s="93"/>
    </row>
    <row r="39" spans="1:11" x14ac:dyDescent="0.25">
      <c r="A39" s="7" t="s">
        <v>43</v>
      </c>
      <c r="B39" s="7" t="s">
        <v>179</v>
      </c>
      <c r="C39" s="7">
        <v>1</v>
      </c>
      <c r="D39" s="7" t="s">
        <v>33</v>
      </c>
      <c r="E39" s="7" t="s">
        <v>34</v>
      </c>
      <c r="F39" s="33">
        <v>5400</v>
      </c>
      <c r="G39" s="33">
        <v>0</v>
      </c>
      <c r="H39" s="169" t="s">
        <v>495</v>
      </c>
      <c r="I39" s="10">
        <v>43524</v>
      </c>
      <c r="J39" s="10">
        <v>43539</v>
      </c>
      <c r="K39" s="93"/>
    </row>
    <row r="40" spans="1:11" x14ac:dyDescent="0.25">
      <c r="A40" s="7" t="s">
        <v>43</v>
      </c>
      <c r="B40" s="7" t="s">
        <v>197</v>
      </c>
      <c r="C40" s="7">
        <v>1</v>
      </c>
      <c r="D40" s="7" t="s">
        <v>31</v>
      </c>
      <c r="E40" s="7" t="s">
        <v>32</v>
      </c>
      <c r="F40" s="33">
        <v>5474</v>
      </c>
      <c r="G40" s="33">
        <v>0</v>
      </c>
      <c r="H40" s="169" t="s">
        <v>523</v>
      </c>
      <c r="I40" s="10">
        <v>43524</v>
      </c>
      <c r="J40" s="10">
        <v>43539</v>
      </c>
      <c r="K40" s="93"/>
    </row>
    <row r="41" spans="1:11" x14ac:dyDescent="0.25">
      <c r="A41" s="7" t="s">
        <v>43</v>
      </c>
      <c r="B41" s="7" t="s">
        <v>192</v>
      </c>
      <c r="C41" s="7">
        <v>1</v>
      </c>
      <c r="D41" s="7" t="s">
        <v>31</v>
      </c>
      <c r="E41" s="7" t="s">
        <v>32</v>
      </c>
      <c r="F41" s="33">
        <v>3740</v>
      </c>
      <c r="G41" s="33">
        <v>0</v>
      </c>
      <c r="H41" s="169" t="s">
        <v>329</v>
      </c>
      <c r="I41" s="10">
        <v>43727</v>
      </c>
      <c r="J41" s="10">
        <v>43727</v>
      </c>
      <c r="K41" s="93"/>
    </row>
    <row r="42" spans="1:11" x14ac:dyDescent="0.25">
      <c r="A42" s="7" t="s">
        <v>43</v>
      </c>
      <c r="B42" s="7" t="s">
        <v>198</v>
      </c>
      <c r="C42" s="7">
        <v>1</v>
      </c>
      <c r="D42" s="7" t="s">
        <v>31</v>
      </c>
      <c r="E42" s="7" t="s">
        <v>32</v>
      </c>
      <c r="F42" s="33">
        <v>3740</v>
      </c>
      <c r="G42" s="33">
        <v>0</v>
      </c>
      <c r="H42" s="169" t="s">
        <v>383</v>
      </c>
      <c r="I42" s="10">
        <v>43559</v>
      </c>
      <c r="J42" s="10">
        <v>43559</v>
      </c>
      <c r="K42" s="93"/>
    </row>
    <row r="43" spans="1:11" x14ac:dyDescent="0.25">
      <c r="A43" s="7" t="s">
        <v>43</v>
      </c>
      <c r="B43" s="7" t="s">
        <v>199</v>
      </c>
      <c r="C43" s="7">
        <v>1</v>
      </c>
      <c r="D43" s="7" t="s">
        <v>31</v>
      </c>
      <c r="E43" s="7" t="s">
        <v>32</v>
      </c>
      <c r="F43" s="33">
        <v>5298</v>
      </c>
      <c r="G43" s="33">
        <v>0</v>
      </c>
      <c r="H43" s="169" t="s">
        <v>384</v>
      </c>
      <c r="I43" s="10">
        <v>43580</v>
      </c>
      <c r="J43" s="10">
        <v>43580</v>
      </c>
      <c r="K43" s="93"/>
    </row>
    <row r="44" spans="1:11" x14ac:dyDescent="0.25">
      <c r="A44" s="7" t="s">
        <v>43</v>
      </c>
      <c r="B44" s="7" t="s">
        <v>201</v>
      </c>
      <c r="C44" s="7">
        <v>2</v>
      </c>
      <c r="D44" s="7" t="s">
        <v>293</v>
      </c>
      <c r="E44" s="7" t="s">
        <v>436</v>
      </c>
      <c r="F44" s="33">
        <v>5500</v>
      </c>
      <c r="G44" s="33">
        <v>0</v>
      </c>
      <c r="H44" s="169" t="s">
        <v>385</v>
      </c>
      <c r="I44" s="10">
        <v>43539</v>
      </c>
      <c r="J44" s="10">
        <v>43539</v>
      </c>
      <c r="K44" s="93"/>
    </row>
    <row r="45" spans="1:11" x14ac:dyDescent="0.25">
      <c r="A45" s="7" t="s">
        <v>43</v>
      </c>
      <c r="B45" s="7" t="s">
        <v>203</v>
      </c>
      <c r="C45" s="7">
        <v>2</v>
      </c>
      <c r="D45" s="7" t="s">
        <v>293</v>
      </c>
      <c r="E45" s="7" t="s">
        <v>436</v>
      </c>
      <c r="F45" s="33">
        <v>5500</v>
      </c>
      <c r="G45" s="33">
        <v>0</v>
      </c>
      <c r="H45" s="169" t="s">
        <v>387</v>
      </c>
      <c r="I45" s="10">
        <v>43559</v>
      </c>
      <c r="J45" s="10">
        <v>43559</v>
      </c>
      <c r="K45" s="93"/>
    </row>
    <row r="46" spans="1:11" x14ac:dyDescent="0.25">
      <c r="A46" s="7" t="s">
        <v>43</v>
      </c>
      <c r="B46" s="7" t="s">
        <v>204</v>
      </c>
      <c r="C46" s="7">
        <v>1</v>
      </c>
      <c r="D46" s="7" t="s">
        <v>23</v>
      </c>
      <c r="E46" s="7" t="s">
        <v>24</v>
      </c>
      <c r="F46" s="33">
        <v>5500</v>
      </c>
      <c r="G46" s="33">
        <v>0</v>
      </c>
      <c r="H46" s="169" t="s">
        <v>388</v>
      </c>
      <c r="I46" s="10">
        <v>43790</v>
      </c>
      <c r="J46" s="10">
        <v>43790</v>
      </c>
      <c r="K46" s="93"/>
    </row>
    <row r="47" spans="1:11" x14ac:dyDescent="0.25">
      <c r="A47" s="7" t="s">
        <v>43</v>
      </c>
      <c r="B47" s="7" t="s">
        <v>205</v>
      </c>
      <c r="C47" s="7">
        <v>1</v>
      </c>
      <c r="D47" s="7" t="s">
        <v>23</v>
      </c>
      <c r="E47" s="7" t="s">
        <v>24</v>
      </c>
      <c r="F47" s="33">
        <v>5500</v>
      </c>
      <c r="G47" s="33">
        <v>0</v>
      </c>
      <c r="H47" s="169" t="s">
        <v>443</v>
      </c>
      <c r="I47" s="10">
        <v>43783</v>
      </c>
      <c r="J47" s="10">
        <v>43783</v>
      </c>
      <c r="K47" s="93"/>
    </row>
    <row r="48" spans="1:11" x14ac:dyDescent="0.25">
      <c r="A48" s="7" t="s">
        <v>43</v>
      </c>
      <c r="B48" s="7" t="s">
        <v>206</v>
      </c>
      <c r="C48" s="7">
        <v>1</v>
      </c>
      <c r="D48" s="7" t="s">
        <v>23</v>
      </c>
      <c r="E48" s="7" t="s">
        <v>24</v>
      </c>
      <c r="F48" s="33">
        <v>5500</v>
      </c>
      <c r="G48" s="33">
        <v>0</v>
      </c>
      <c r="H48" s="169" t="s">
        <v>524</v>
      </c>
      <c r="I48" s="10">
        <v>43559</v>
      </c>
      <c r="J48" s="10">
        <v>43559</v>
      </c>
      <c r="K48" s="93"/>
    </row>
    <row r="49" spans="1:11" x14ac:dyDescent="0.25">
      <c r="A49" s="7" t="s">
        <v>43</v>
      </c>
      <c r="B49" s="7" t="s">
        <v>207</v>
      </c>
      <c r="C49" s="7">
        <v>1</v>
      </c>
      <c r="D49" s="7" t="s">
        <v>25</v>
      </c>
      <c r="E49" s="7" t="s">
        <v>26</v>
      </c>
      <c r="F49" s="33">
        <v>5500</v>
      </c>
      <c r="G49" s="33">
        <v>0</v>
      </c>
      <c r="H49" s="169" t="s">
        <v>440</v>
      </c>
      <c r="I49" s="10">
        <v>43531</v>
      </c>
      <c r="J49" s="10">
        <v>43531</v>
      </c>
      <c r="K49" s="93"/>
    </row>
    <row r="50" spans="1:11" x14ac:dyDescent="0.25">
      <c r="A50" s="32" t="s">
        <v>43</v>
      </c>
      <c r="B50" s="32" t="s">
        <v>208</v>
      </c>
      <c r="C50" s="7">
        <v>1</v>
      </c>
      <c r="D50" s="7" t="s">
        <v>25</v>
      </c>
      <c r="E50" s="7" t="s">
        <v>26</v>
      </c>
      <c r="F50" s="33">
        <v>5500</v>
      </c>
      <c r="G50" s="33">
        <v>0</v>
      </c>
      <c r="H50" s="169" t="s">
        <v>447</v>
      </c>
      <c r="I50" s="10">
        <v>43706</v>
      </c>
      <c r="J50" s="10">
        <v>43706</v>
      </c>
      <c r="K50" s="93"/>
    </row>
    <row r="51" spans="1:11" x14ac:dyDescent="0.25">
      <c r="A51" s="7" t="s">
        <v>43</v>
      </c>
      <c r="B51" s="7" t="s">
        <v>209</v>
      </c>
      <c r="C51" s="7">
        <v>1</v>
      </c>
      <c r="D51" s="7" t="s">
        <v>25</v>
      </c>
      <c r="E51" s="7" t="s">
        <v>26</v>
      </c>
      <c r="F51" s="33">
        <v>5500</v>
      </c>
      <c r="G51" s="33">
        <v>0</v>
      </c>
      <c r="H51" s="169" t="s">
        <v>441</v>
      </c>
      <c r="I51" s="10">
        <v>43532</v>
      </c>
      <c r="J51" s="10">
        <v>43532</v>
      </c>
      <c r="K51" s="93"/>
    </row>
    <row r="52" spans="1:11" x14ac:dyDescent="0.25">
      <c r="A52" s="7" t="s">
        <v>43</v>
      </c>
      <c r="B52" s="7" t="s">
        <v>210</v>
      </c>
      <c r="C52" s="7">
        <v>1</v>
      </c>
      <c r="D52" s="7" t="s">
        <v>25</v>
      </c>
      <c r="E52" s="7" t="s">
        <v>26</v>
      </c>
      <c r="F52" s="33">
        <v>5500</v>
      </c>
      <c r="G52" s="33">
        <v>0</v>
      </c>
      <c r="H52" s="169" t="s">
        <v>444</v>
      </c>
      <c r="I52" s="10">
        <v>43545</v>
      </c>
      <c r="J52" s="10">
        <v>43545</v>
      </c>
      <c r="K52" s="93"/>
    </row>
    <row r="53" spans="1:11" x14ac:dyDescent="0.25">
      <c r="A53" s="7" t="s">
        <v>43</v>
      </c>
      <c r="B53" s="7" t="s">
        <v>211</v>
      </c>
      <c r="C53" s="7">
        <v>2</v>
      </c>
      <c r="D53" s="7" t="s">
        <v>23</v>
      </c>
      <c r="E53" s="7" t="s">
        <v>24</v>
      </c>
      <c r="F53" s="33">
        <v>5500</v>
      </c>
      <c r="G53" s="33">
        <v>0</v>
      </c>
      <c r="H53" s="169" t="s">
        <v>496</v>
      </c>
      <c r="I53" s="10">
        <v>43580</v>
      </c>
      <c r="J53" s="10">
        <v>43580</v>
      </c>
      <c r="K53" s="93"/>
    </row>
    <row r="54" spans="1:11" x14ac:dyDescent="0.25">
      <c r="A54" s="7" t="s">
        <v>43</v>
      </c>
      <c r="B54" s="7" t="s">
        <v>212</v>
      </c>
      <c r="C54" s="7">
        <v>1</v>
      </c>
      <c r="D54" s="7" t="s">
        <v>28</v>
      </c>
      <c r="E54" s="7" t="s">
        <v>29</v>
      </c>
      <c r="F54" s="33">
        <v>5500</v>
      </c>
      <c r="G54" s="33">
        <v>0</v>
      </c>
      <c r="H54" s="169" t="s">
        <v>389</v>
      </c>
      <c r="I54" s="10">
        <v>43601</v>
      </c>
      <c r="J54" s="10">
        <v>43601</v>
      </c>
      <c r="K54" s="93"/>
    </row>
    <row r="55" spans="1:11" x14ac:dyDescent="0.25">
      <c r="A55" s="7" t="s">
        <v>43</v>
      </c>
      <c r="B55" s="7" t="s">
        <v>213</v>
      </c>
      <c r="C55" s="7">
        <v>1</v>
      </c>
      <c r="D55" s="7" t="s">
        <v>35</v>
      </c>
      <c r="E55" s="7" t="s">
        <v>30</v>
      </c>
      <c r="F55" s="33">
        <v>5500</v>
      </c>
      <c r="G55" s="33">
        <v>0</v>
      </c>
      <c r="H55" s="169" t="s">
        <v>390</v>
      </c>
      <c r="I55" s="10">
        <v>43636</v>
      </c>
      <c r="J55" s="10">
        <v>43636</v>
      </c>
      <c r="K55" s="93"/>
    </row>
    <row r="56" spans="1:11" x14ac:dyDescent="0.25">
      <c r="A56" s="7" t="s">
        <v>43</v>
      </c>
      <c r="B56" s="7" t="s">
        <v>214</v>
      </c>
      <c r="C56" s="7">
        <v>1</v>
      </c>
      <c r="D56" s="7" t="s">
        <v>35</v>
      </c>
      <c r="E56" s="7" t="s">
        <v>30</v>
      </c>
      <c r="F56" s="33">
        <v>5500</v>
      </c>
      <c r="G56" s="33">
        <v>0</v>
      </c>
      <c r="H56" s="169" t="s">
        <v>391</v>
      </c>
      <c r="I56" s="10">
        <v>43706</v>
      </c>
      <c r="J56" s="10">
        <v>43706</v>
      </c>
      <c r="K56" s="93"/>
    </row>
    <row r="57" spans="1:11" x14ac:dyDescent="0.25">
      <c r="A57" s="7" t="s">
        <v>43</v>
      </c>
      <c r="B57" s="7" t="s">
        <v>194</v>
      </c>
      <c r="C57" s="7">
        <v>1</v>
      </c>
      <c r="D57" s="7" t="s">
        <v>33</v>
      </c>
      <c r="E57" s="7" t="s">
        <v>34</v>
      </c>
      <c r="F57" s="33">
        <v>5400</v>
      </c>
      <c r="G57" s="33">
        <v>0</v>
      </c>
      <c r="H57" s="169" t="s">
        <v>525</v>
      </c>
      <c r="I57" s="10">
        <v>43566</v>
      </c>
      <c r="J57" s="10">
        <v>43581</v>
      </c>
      <c r="K57" s="93"/>
    </row>
    <row r="58" spans="1:11" x14ac:dyDescent="0.25">
      <c r="A58" s="7" t="s">
        <v>43</v>
      </c>
      <c r="B58" s="7" t="s">
        <v>195</v>
      </c>
      <c r="C58" s="7">
        <v>1</v>
      </c>
      <c r="D58" s="7" t="s">
        <v>33</v>
      </c>
      <c r="E58" s="7" t="s">
        <v>34</v>
      </c>
      <c r="F58" s="33">
        <v>5400</v>
      </c>
      <c r="G58" s="33">
        <v>0</v>
      </c>
      <c r="H58" s="169" t="s">
        <v>526</v>
      </c>
      <c r="I58" s="10">
        <v>43545</v>
      </c>
      <c r="J58" s="10">
        <v>43560</v>
      </c>
      <c r="K58" s="93"/>
    </row>
    <row r="59" spans="1:11" x14ac:dyDescent="0.25">
      <c r="A59" s="7" t="s">
        <v>43</v>
      </c>
      <c r="B59" s="7" t="s">
        <v>196</v>
      </c>
      <c r="C59" s="7">
        <v>1</v>
      </c>
      <c r="D59" s="7" t="s">
        <v>33</v>
      </c>
      <c r="E59" s="7" t="s">
        <v>34</v>
      </c>
      <c r="F59" s="33">
        <v>5400</v>
      </c>
      <c r="G59" s="33">
        <v>0</v>
      </c>
      <c r="H59" s="169" t="s">
        <v>527</v>
      </c>
      <c r="I59" s="10">
        <v>43552</v>
      </c>
      <c r="J59" s="10">
        <v>43567</v>
      </c>
      <c r="K59" s="93"/>
    </row>
    <row r="60" spans="1:11" x14ac:dyDescent="0.25">
      <c r="A60" s="7" t="s">
        <v>43</v>
      </c>
      <c r="B60" s="7" t="s">
        <v>215</v>
      </c>
      <c r="C60" s="7">
        <v>1</v>
      </c>
      <c r="D60" s="7" t="s">
        <v>31</v>
      </c>
      <c r="E60" s="7" t="s">
        <v>32</v>
      </c>
      <c r="F60" s="33">
        <v>3740</v>
      </c>
      <c r="G60" s="33">
        <v>0</v>
      </c>
      <c r="H60" s="169" t="s">
        <v>528</v>
      </c>
      <c r="I60" s="10">
        <v>43531</v>
      </c>
      <c r="J60" s="10">
        <v>43539</v>
      </c>
      <c r="K60" s="93"/>
    </row>
    <row r="61" spans="1:11" x14ac:dyDescent="0.25">
      <c r="A61" s="7" t="s">
        <v>43</v>
      </c>
      <c r="B61" s="7" t="s">
        <v>216</v>
      </c>
      <c r="C61" s="7">
        <v>1</v>
      </c>
      <c r="D61" s="7" t="s">
        <v>35</v>
      </c>
      <c r="E61" s="7" t="s">
        <v>30</v>
      </c>
      <c r="F61" s="33">
        <v>5500</v>
      </c>
      <c r="G61" s="33">
        <v>0</v>
      </c>
      <c r="H61" s="169" t="s">
        <v>393</v>
      </c>
      <c r="I61" s="10">
        <v>43727</v>
      </c>
      <c r="J61" s="10">
        <v>43727</v>
      </c>
      <c r="K61" s="93"/>
    </row>
    <row r="62" spans="1:11" x14ac:dyDescent="0.25">
      <c r="A62" s="7" t="s">
        <v>43</v>
      </c>
      <c r="B62" s="7" t="s">
        <v>217</v>
      </c>
      <c r="C62" s="7">
        <v>1</v>
      </c>
      <c r="D62" s="7" t="s">
        <v>28</v>
      </c>
      <c r="E62" s="7" t="s">
        <v>29</v>
      </c>
      <c r="F62" s="33">
        <v>5500</v>
      </c>
      <c r="G62" s="33">
        <v>0</v>
      </c>
      <c r="H62" s="169" t="s">
        <v>449</v>
      </c>
      <c r="I62" s="10">
        <v>43573</v>
      </c>
      <c r="J62" s="10">
        <v>43573</v>
      </c>
      <c r="K62" s="93"/>
    </row>
    <row r="63" spans="1:11" x14ac:dyDescent="0.25">
      <c r="A63" s="7" t="s">
        <v>43</v>
      </c>
      <c r="B63" s="7" t="s">
        <v>218</v>
      </c>
      <c r="C63" s="7">
        <v>1</v>
      </c>
      <c r="D63" s="7" t="s">
        <v>44</v>
      </c>
      <c r="E63" s="7" t="s">
        <v>27</v>
      </c>
      <c r="F63" s="33">
        <v>2750</v>
      </c>
      <c r="G63" s="33">
        <v>0</v>
      </c>
      <c r="H63" s="169" t="s">
        <v>253</v>
      </c>
      <c r="I63" s="10">
        <v>43664</v>
      </c>
      <c r="J63" s="10">
        <v>43664</v>
      </c>
      <c r="K63" s="93"/>
    </row>
    <row r="64" spans="1:11" x14ac:dyDescent="0.25">
      <c r="A64" s="7" t="s">
        <v>43</v>
      </c>
      <c r="B64" s="7" t="s">
        <v>219</v>
      </c>
      <c r="C64" s="7">
        <v>1</v>
      </c>
      <c r="D64" s="7" t="s">
        <v>44</v>
      </c>
      <c r="E64" s="7" t="s">
        <v>27</v>
      </c>
      <c r="F64" s="33">
        <v>2750</v>
      </c>
      <c r="G64" s="33">
        <v>0</v>
      </c>
      <c r="H64" s="169" t="s">
        <v>394</v>
      </c>
      <c r="I64" s="10">
        <v>43559</v>
      </c>
      <c r="J64" s="10">
        <v>43559</v>
      </c>
      <c r="K64" s="93"/>
    </row>
    <row r="65" spans="1:11" x14ac:dyDescent="0.25">
      <c r="A65" s="7" t="s">
        <v>43</v>
      </c>
      <c r="B65" s="7" t="s">
        <v>220</v>
      </c>
      <c r="C65" s="7">
        <v>1</v>
      </c>
      <c r="D65" s="7" t="s">
        <v>19</v>
      </c>
      <c r="E65" s="7" t="s">
        <v>20</v>
      </c>
      <c r="F65" s="33">
        <v>2750</v>
      </c>
      <c r="G65" s="33">
        <v>0</v>
      </c>
      <c r="H65" s="169" t="s">
        <v>254</v>
      </c>
      <c r="I65" s="10">
        <v>43783</v>
      </c>
      <c r="J65" s="10">
        <v>43783</v>
      </c>
      <c r="K65" s="93"/>
    </row>
    <row r="66" spans="1:11" x14ac:dyDescent="0.25">
      <c r="A66" s="7" t="s">
        <v>43</v>
      </c>
      <c r="B66" s="7" t="s">
        <v>256</v>
      </c>
      <c r="C66" s="7">
        <v>1</v>
      </c>
      <c r="D66" s="7" t="s">
        <v>139</v>
      </c>
      <c r="E66" s="7" t="s">
        <v>24</v>
      </c>
      <c r="F66" s="33">
        <v>5500</v>
      </c>
      <c r="G66" s="33">
        <v>0</v>
      </c>
      <c r="H66" s="169" t="s">
        <v>529</v>
      </c>
      <c r="I66" s="10">
        <v>43573</v>
      </c>
      <c r="J66" s="10">
        <v>43573</v>
      </c>
      <c r="K66" s="93"/>
    </row>
    <row r="67" spans="1:11" x14ac:dyDescent="0.25">
      <c r="A67" s="7" t="s">
        <v>43</v>
      </c>
      <c r="B67" s="7" t="s">
        <v>257</v>
      </c>
      <c r="C67" s="7">
        <v>1</v>
      </c>
      <c r="D67" s="7" t="s">
        <v>139</v>
      </c>
      <c r="E67" s="7" t="s">
        <v>24</v>
      </c>
      <c r="F67" s="33">
        <v>5500</v>
      </c>
      <c r="G67" s="33">
        <v>0</v>
      </c>
      <c r="H67" s="169" t="s">
        <v>530</v>
      </c>
      <c r="I67" s="10">
        <v>43601</v>
      </c>
      <c r="J67" s="10">
        <v>43601</v>
      </c>
      <c r="K67" s="93"/>
    </row>
    <row r="68" spans="1:11" x14ac:dyDescent="0.25">
      <c r="A68" s="7" t="s">
        <v>43</v>
      </c>
      <c r="B68" s="7" t="s">
        <v>258</v>
      </c>
      <c r="C68" s="7">
        <v>1</v>
      </c>
      <c r="D68" s="7" t="s">
        <v>139</v>
      </c>
      <c r="E68" s="7" t="s">
        <v>24</v>
      </c>
      <c r="F68" s="33">
        <v>5500</v>
      </c>
      <c r="G68" s="33">
        <v>0</v>
      </c>
      <c r="H68" s="169" t="s">
        <v>531</v>
      </c>
      <c r="I68" s="10">
        <v>43650</v>
      </c>
      <c r="J68" s="10">
        <v>43650</v>
      </c>
      <c r="K68" s="93"/>
    </row>
    <row r="69" spans="1:11" x14ac:dyDescent="0.25">
      <c r="A69" s="7" t="s">
        <v>43</v>
      </c>
      <c r="B69" s="7" t="s">
        <v>259</v>
      </c>
      <c r="C69" s="7">
        <v>1</v>
      </c>
      <c r="D69" s="7" t="s">
        <v>33</v>
      </c>
      <c r="E69" s="7" t="s">
        <v>34</v>
      </c>
      <c r="F69" s="33">
        <v>5400</v>
      </c>
      <c r="G69" s="33">
        <v>0</v>
      </c>
      <c r="H69" s="169" t="s">
        <v>532</v>
      </c>
      <c r="I69" s="10">
        <v>43629</v>
      </c>
      <c r="J69" s="10">
        <v>43629</v>
      </c>
      <c r="K69" s="93"/>
    </row>
    <row r="70" spans="1:11" x14ac:dyDescent="0.25">
      <c r="A70" s="7" t="s">
        <v>43</v>
      </c>
      <c r="B70" s="7" t="s">
        <v>260</v>
      </c>
      <c r="C70" s="7">
        <v>1</v>
      </c>
      <c r="D70" s="7" t="s">
        <v>33</v>
      </c>
      <c r="E70" s="7" t="s">
        <v>34</v>
      </c>
      <c r="F70" s="33">
        <v>5400</v>
      </c>
      <c r="G70" s="33">
        <v>0</v>
      </c>
      <c r="H70" s="169" t="s">
        <v>533</v>
      </c>
      <c r="I70" s="10">
        <v>43573</v>
      </c>
      <c r="J70" s="10">
        <v>43581</v>
      </c>
      <c r="K70" s="93"/>
    </row>
    <row r="71" spans="1:11" x14ac:dyDescent="0.25">
      <c r="A71" s="7" t="s">
        <v>43</v>
      </c>
      <c r="B71" s="7" t="s">
        <v>261</v>
      </c>
      <c r="C71" s="7">
        <v>1</v>
      </c>
      <c r="D71" s="7" t="s">
        <v>33</v>
      </c>
      <c r="E71" s="7" t="s">
        <v>34</v>
      </c>
      <c r="F71" s="33">
        <v>5400</v>
      </c>
      <c r="G71" s="33">
        <v>0</v>
      </c>
      <c r="H71" s="169" t="s">
        <v>534</v>
      </c>
      <c r="I71" s="10">
        <v>43598</v>
      </c>
      <c r="J71" s="10">
        <v>43598</v>
      </c>
      <c r="K71" s="93"/>
    </row>
    <row r="72" spans="1:11" x14ac:dyDescent="0.25">
      <c r="A72" s="7" t="s">
        <v>43</v>
      </c>
      <c r="B72" s="7" t="s">
        <v>262</v>
      </c>
      <c r="C72" s="7">
        <v>1</v>
      </c>
      <c r="D72" s="7" t="s">
        <v>33</v>
      </c>
      <c r="E72" s="7" t="s">
        <v>34</v>
      </c>
      <c r="F72" s="33">
        <v>5400</v>
      </c>
      <c r="G72" s="33">
        <v>0</v>
      </c>
      <c r="H72" s="169" t="s">
        <v>535</v>
      </c>
      <c r="I72" s="10">
        <v>43622</v>
      </c>
      <c r="J72" s="10">
        <v>43622</v>
      </c>
      <c r="K72" s="93"/>
    </row>
    <row r="73" spans="1:11" x14ac:dyDescent="0.25">
      <c r="A73" s="7" t="s">
        <v>43</v>
      </c>
      <c r="B73" s="7" t="s">
        <v>263</v>
      </c>
      <c r="C73" s="7">
        <v>1</v>
      </c>
      <c r="D73" s="7" t="s">
        <v>28</v>
      </c>
      <c r="E73" s="7" t="s">
        <v>29</v>
      </c>
      <c r="F73" s="33">
        <v>5500</v>
      </c>
      <c r="G73" s="33">
        <v>0</v>
      </c>
      <c r="H73" s="169" t="s">
        <v>536</v>
      </c>
      <c r="I73" s="10">
        <v>43664</v>
      </c>
      <c r="J73" s="10">
        <v>43664</v>
      </c>
      <c r="K73" s="93"/>
    </row>
    <row r="74" spans="1:11" x14ac:dyDescent="0.25">
      <c r="A74" s="7" t="s">
        <v>43</v>
      </c>
      <c r="B74" s="7" t="s">
        <v>264</v>
      </c>
      <c r="C74" s="7">
        <v>1</v>
      </c>
      <c r="D74" s="7" t="s">
        <v>31</v>
      </c>
      <c r="E74" s="7" t="s">
        <v>32</v>
      </c>
      <c r="F74" s="33">
        <v>5542</v>
      </c>
      <c r="G74" s="33">
        <v>0</v>
      </c>
      <c r="H74" s="169" t="s">
        <v>537</v>
      </c>
      <c r="I74" s="10">
        <v>43650</v>
      </c>
      <c r="J74" s="10">
        <v>43650</v>
      </c>
      <c r="K74" s="93"/>
    </row>
    <row r="75" spans="1:11" x14ac:dyDescent="0.25">
      <c r="A75" s="7" t="s">
        <v>43</v>
      </c>
      <c r="B75" s="7" t="s">
        <v>265</v>
      </c>
      <c r="C75" s="7">
        <v>1</v>
      </c>
      <c r="D75" s="7" t="s">
        <v>31</v>
      </c>
      <c r="E75" s="7" t="s">
        <v>32</v>
      </c>
      <c r="F75" s="33">
        <v>3740</v>
      </c>
      <c r="G75" s="33">
        <v>0</v>
      </c>
      <c r="H75" s="169" t="s">
        <v>538</v>
      </c>
      <c r="I75" s="10">
        <v>43636</v>
      </c>
      <c r="J75" s="10">
        <v>43636</v>
      </c>
      <c r="K75" s="93"/>
    </row>
    <row r="76" spans="1:11" x14ac:dyDescent="0.25">
      <c r="A76" s="7" t="s">
        <v>43</v>
      </c>
      <c r="B76" s="7" t="s">
        <v>266</v>
      </c>
      <c r="C76" s="7">
        <v>1</v>
      </c>
      <c r="D76" s="7" t="s">
        <v>31</v>
      </c>
      <c r="E76" s="7" t="s">
        <v>32</v>
      </c>
      <c r="F76" s="33">
        <v>3740</v>
      </c>
      <c r="G76" s="33">
        <v>0</v>
      </c>
      <c r="H76" s="169" t="s">
        <v>539</v>
      </c>
      <c r="I76" s="10">
        <v>43657</v>
      </c>
      <c r="J76" s="10">
        <v>43657</v>
      </c>
      <c r="K76" s="93"/>
    </row>
    <row r="77" spans="1:11" x14ac:dyDescent="0.25">
      <c r="A77" s="7" t="s">
        <v>43</v>
      </c>
      <c r="B77" s="7" t="s">
        <v>267</v>
      </c>
      <c r="C77" s="7">
        <v>1</v>
      </c>
      <c r="D77" s="7" t="s">
        <v>31</v>
      </c>
      <c r="E77" s="7" t="s">
        <v>32</v>
      </c>
      <c r="F77" s="33">
        <v>3740</v>
      </c>
      <c r="G77" s="33">
        <v>0</v>
      </c>
      <c r="H77" s="169" t="s">
        <v>540</v>
      </c>
      <c r="I77" s="10">
        <v>43601</v>
      </c>
      <c r="J77" s="10">
        <v>43601</v>
      </c>
      <c r="K77" s="93"/>
    </row>
    <row r="78" spans="1:11" x14ac:dyDescent="0.25">
      <c r="A78" s="7" t="s">
        <v>43</v>
      </c>
      <c r="B78" s="7" t="s">
        <v>268</v>
      </c>
      <c r="C78" s="7">
        <v>1</v>
      </c>
      <c r="D78" s="7" t="s">
        <v>25</v>
      </c>
      <c r="E78" s="7" t="s">
        <v>26</v>
      </c>
      <c r="F78" s="33">
        <v>5500</v>
      </c>
      <c r="G78" s="33">
        <v>0</v>
      </c>
      <c r="H78" s="169" t="s">
        <v>541</v>
      </c>
      <c r="I78" s="10">
        <v>43657</v>
      </c>
      <c r="J78" s="10">
        <v>43657</v>
      </c>
      <c r="K78" s="93"/>
    </row>
    <row r="79" spans="1:11" x14ac:dyDescent="0.25">
      <c r="A79" s="7" t="s">
        <v>43</v>
      </c>
      <c r="B79" s="7" t="s">
        <v>269</v>
      </c>
      <c r="C79" s="7">
        <v>1</v>
      </c>
      <c r="D79" s="7" t="s">
        <v>25</v>
      </c>
      <c r="E79" s="7" t="s">
        <v>26</v>
      </c>
      <c r="F79" s="33">
        <v>5500</v>
      </c>
      <c r="G79" s="33">
        <v>0</v>
      </c>
      <c r="H79" s="169" t="s">
        <v>542</v>
      </c>
      <c r="I79" s="10">
        <v>43601</v>
      </c>
      <c r="J79" s="10">
        <v>43601</v>
      </c>
      <c r="K79" s="93"/>
    </row>
    <row r="80" spans="1:11" x14ac:dyDescent="0.25">
      <c r="A80" s="7" t="s">
        <v>43</v>
      </c>
      <c r="B80" s="7" t="s">
        <v>270</v>
      </c>
      <c r="C80" s="7">
        <v>2</v>
      </c>
      <c r="D80" s="7" t="s">
        <v>23</v>
      </c>
      <c r="E80" s="7" t="s">
        <v>24</v>
      </c>
      <c r="F80" s="33">
        <v>5500</v>
      </c>
      <c r="G80" s="33">
        <v>0</v>
      </c>
      <c r="H80" s="169" t="s">
        <v>543</v>
      </c>
      <c r="I80" s="10">
        <v>43573</v>
      </c>
      <c r="J80" s="10">
        <v>43573</v>
      </c>
      <c r="K80" s="93"/>
    </row>
    <row r="81" spans="1:11" x14ac:dyDescent="0.25">
      <c r="A81" s="7" t="s">
        <v>43</v>
      </c>
      <c r="B81" s="7" t="s">
        <v>271</v>
      </c>
      <c r="C81" s="7">
        <v>2</v>
      </c>
      <c r="D81" s="7" t="s">
        <v>23</v>
      </c>
      <c r="E81" s="7" t="s">
        <v>24</v>
      </c>
      <c r="F81" s="33">
        <v>5500</v>
      </c>
      <c r="G81" s="33">
        <v>0</v>
      </c>
      <c r="H81" s="169" t="s">
        <v>544</v>
      </c>
      <c r="I81" s="10">
        <v>43643</v>
      </c>
      <c r="J81" s="10">
        <v>43643</v>
      </c>
      <c r="K81" s="93"/>
    </row>
    <row r="82" spans="1:11" x14ac:dyDescent="0.25">
      <c r="A82" s="7" t="s">
        <v>43</v>
      </c>
      <c r="B82" s="7" t="s">
        <v>272</v>
      </c>
      <c r="C82" s="7">
        <v>1</v>
      </c>
      <c r="D82" s="7" t="s">
        <v>25</v>
      </c>
      <c r="E82" s="7" t="s">
        <v>26</v>
      </c>
      <c r="F82" s="33">
        <v>5500</v>
      </c>
      <c r="G82" s="33">
        <v>0</v>
      </c>
      <c r="H82" s="169" t="s">
        <v>445</v>
      </c>
      <c r="I82" s="10">
        <v>43545</v>
      </c>
      <c r="J82" s="10">
        <v>43545</v>
      </c>
      <c r="K82" s="93"/>
    </row>
    <row r="83" spans="1:11" x14ac:dyDescent="0.25">
      <c r="A83" s="7" t="s">
        <v>43</v>
      </c>
      <c r="B83" s="7" t="s">
        <v>275</v>
      </c>
      <c r="C83" s="7">
        <v>2</v>
      </c>
      <c r="D83" s="7" t="s">
        <v>23</v>
      </c>
      <c r="E83" s="7" t="s">
        <v>24</v>
      </c>
      <c r="F83" s="33">
        <v>5500</v>
      </c>
      <c r="G83" s="33">
        <v>0</v>
      </c>
      <c r="H83" s="169" t="s">
        <v>545</v>
      </c>
      <c r="I83" s="10">
        <v>43621</v>
      </c>
      <c r="J83" s="10">
        <v>43621</v>
      </c>
      <c r="K83" s="93"/>
    </row>
    <row r="84" spans="1:11" x14ac:dyDescent="0.25">
      <c r="A84" s="7" t="s">
        <v>43</v>
      </c>
      <c r="B84" s="7" t="s">
        <v>276</v>
      </c>
      <c r="C84" s="7">
        <v>2</v>
      </c>
      <c r="D84" s="7" t="s">
        <v>23</v>
      </c>
      <c r="E84" s="7" t="s">
        <v>24</v>
      </c>
      <c r="F84" s="33">
        <v>5500</v>
      </c>
      <c r="G84" s="33">
        <v>0</v>
      </c>
      <c r="H84" s="169" t="s">
        <v>546</v>
      </c>
      <c r="I84" s="10">
        <v>43573</v>
      </c>
      <c r="J84" s="10">
        <v>43573</v>
      </c>
      <c r="K84" s="93"/>
    </row>
    <row r="85" spans="1:11" x14ac:dyDescent="0.25">
      <c r="A85" s="32" t="s">
        <v>43</v>
      </c>
      <c r="B85" s="32" t="s">
        <v>277</v>
      </c>
      <c r="C85" s="7">
        <v>1</v>
      </c>
      <c r="D85" s="7" t="s">
        <v>25</v>
      </c>
      <c r="E85" s="7" t="s">
        <v>26</v>
      </c>
      <c r="F85" s="33">
        <v>5500</v>
      </c>
      <c r="G85" s="33">
        <v>0</v>
      </c>
      <c r="H85" s="169" t="s">
        <v>497</v>
      </c>
      <c r="I85" s="10">
        <v>43734</v>
      </c>
      <c r="J85" s="10">
        <v>43734</v>
      </c>
      <c r="K85" s="93"/>
    </row>
    <row r="86" spans="1:11" x14ac:dyDescent="0.25">
      <c r="A86" s="7" t="s">
        <v>43</v>
      </c>
      <c r="B86" s="7" t="s">
        <v>279</v>
      </c>
      <c r="C86" s="7">
        <v>2</v>
      </c>
      <c r="D86" s="7" t="s">
        <v>293</v>
      </c>
      <c r="E86" s="7" t="s">
        <v>436</v>
      </c>
      <c r="F86" s="33">
        <v>5500</v>
      </c>
      <c r="G86" s="33">
        <v>0</v>
      </c>
      <c r="H86" s="169" t="s">
        <v>455</v>
      </c>
      <c r="I86" s="10">
        <v>43614</v>
      </c>
      <c r="J86" s="10">
        <v>43614</v>
      </c>
      <c r="K86" s="93"/>
    </row>
    <row r="87" spans="1:11" x14ac:dyDescent="0.25">
      <c r="A87" s="7" t="s">
        <v>43</v>
      </c>
      <c r="B87" s="7" t="s">
        <v>280</v>
      </c>
      <c r="C87" s="7">
        <v>1</v>
      </c>
      <c r="D87" s="7" t="s">
        <v>44</v>
      </c>
      <c r="E87" s="7" t="s">
        <v>27</v>
      </c>
      <c r="F87" s="33">
        <v>2750</v>
      </c>
      <c r="G87" s="33">
        <v>0</v>
      </c>
      <c r="H87" s="169" t="s">
        <v>396</v>
      </c>
      <c r="I87" s="10">
        <v>43741</v>
      </c>
      <c r="J87" s="10">
        <v>43741</v>
      </c>
      <c r="K87" s="93"/>
    </row>
    <row r="88" spans="1:11" x14ac:dyDescent="0.25">
      <c r="A88" s="32" t="s">
        <v>43</v>
      </c>
      <c r="B88" s="32" t="s">
        <v>281</v>
      </c>
      <c r="C88" s="7">
        <v>1</v>
      </c>
      <c r="D88" s="7" t="s">
        <v>25</v>
      </c>
      <c r="E88" s="7" t="s">
        <v>26</v>
      </c>
      <c r="F88" s="33">
        <v>5500</v>
      </c>
      <c r="G88" s="33">
        <v>0</v>
      </c>
      <c r="H88" s="169" t="s">
        <v>498</v>
      </c>
      <c r="I88" s="10">
        <v>43762</v>
      </c>
      <c r="J88" s="10">
        <v>43762</v>
      </c>
      <c r="K88" s="93"/>
    </row>
    <row r="89" spans="1:11" x14ac:dyDescent="0.25">
      <c r="A89" s="7" t="s">
        <v>43</v>
      </c>
      <c r="B89" s="7" t="s">
        <v>282</v>
      </c>
      <c r="C89" s="7">
        <v>1</v>
      </c>
      <c r="D89" s="7" t="s">
        <v>25</v>
      </c>
      <c r="E89" s="7" t="s">
        <v>26</v>
      </c>
      <c r="F89" s="33">
        <v>5500</v>
      </c>
      <c r="G89" s="33">
        <v>0</v>
      </c>
      <c r="H89" s="169" t="s">
        <v>547</v>
      </c>
      <c r="I89" s="10">
        <v>43566</v>
      </c>
      <c r="J89" s="10">
        <v>43566</v>
      </c>
      <c r="K89" s="93"/>
    </row>
    <row r="90" spans="1:11" x14ac:dyDescent="0.25">
      <c r="A90" s="7" t="s">
        <v>43</v>
      </c>
      <c r="B90" s="7" t="s">
        <v>283</v>
      </c>
      <c r="C90" s="7">
        <v>1</v>
      </c>
      <c r="D90" s="7" t="s">
        <v>25</v>
      </c>
      <c r="E90" s="7" t="s">
        <v>26</v>
      </c>
      <c r="F90" s="33">
        <v>5500</v>
      </c>
      <c r="G90" s="33">
        <v>0</v>
      </c>
      <c r="H90" s="169" t="s">
        <v>499</v>
      </c>
      <c r="I90" s="10">
        <v>43769</v>
      </c>
      <c r="J90" s="10">
        <v>43769</v>
      </c>
      <c r="K90" s="93"/>
    </row>
    <row r="91" spans="1:11" x14ac:dyDescent="0.25">
      <c r="A91" s="7" t="s">
        <v>43</v>
      </c>
      <c r="B91" s="7" t="s">
        <v>284</v>
      </c>
      <c r="C91" s="7">
        <v>1</v>
      </c>
      <c r="D91" s="7" t="s">
        <v>25</v>
      </c>
      <c r="E91" s="7" t="s">
        <v>26</v>
      </c>
      <c r="F91" s="33">
        <v>5500</v>
      </c>
      <c r="G91" s="33">
        <v>0</v>
      </c>
      <c r="H91" s="169" t="s">
        <v>548</v>
      </c>
      <c r="I91" s="10">
        <v>43783</v>
      </c>
      <c r="J91" s="10">
        <v>43783</v>
      </c>
      <c r="K91" s="93"/>
    </row>
    <row r="92" spans="1:11" x14ac:dyDescent="0.25">
      <c r="A92" s="7" t="s">
        <v>43</v>
      </c>
      <c r="B92" s="7" t="s">
        <v>285</v>
      </c>
      <c r="C92" s="7">
        <v>1</v>
      </c>
      <c r="D92" s="7" t="s">
        <v>23</v>
      </c>
      <c r="E92" s="7" t="s">
        <v>24</v>
      </c>
      <c r="F92" s="33">
        <v>5500</v>
      </c>
      <c r="G92" s="33">
        <v>0</v>
      </c>
      <c r="H92" s="169" t="s">
        <v>549</v>
      </c>
      <c r="I92" s="10">
        <v>43601</v>
      </c>
      <c r="J92" s="10">
        <v>43601</v>
      </c>
      <c r="K92" s="93"/>
    </row>
    <row r="93" spans="1:11" x14ac:dyDescent="0.25">
      <c r="A93" s="7" t="s">
        <v>43</v>
      </c>
      <c r="B93" s="7" t="s">
        <v>335</v>
      </c>
      <c r="C93" s="7">
        <v>2</v>
      </c>
      <c r="D93" s="7" t="s">
        <v>293</v>
      </c>
      <c r="E93" s="7" t="s">
        <v>436</v>
      </c>
      <c r="F93" s="33">
        <v>5500</v>
      </c>
      <c r="G93" s="33">
        <v>0</v>
      </c>
      <c r="H93" s="169" t="s">
        <v>450</v>
      </c>
      <c r="I93" s="10">
        <v>43573</v>
      </c>
      <c r="J93" s="10">
        <v>43573</v>
      </c>
      <c r="K93" s="93"/>
    </row>
    <row r="94" spans="1:11" x14ac:dyDescent="0.25">
      <c r="A94" s="7" t="s">
        <v>43</v>
      </c>
      <c r="B94" s="7" t="s">
        <v>336</v>
      </c>
      <c r="C94" s="7">
        <v>2</v>
      </c>
      <c r="D94" s="7" t="s">
        <v>293</v>
      </c>
      <c r="E94" s="7" t="s">
        <v>436</v>
      </c>
      <c r="F94" s="33">
        <v>5500</v>
      </c>
      <c r="G94" s="33">
        <v>0</v>
      </c>
      <c r="H94" s="169" t="s">
        <v>453</v>
      </c>
      <c r="I94" s="10">
        <v>43595</v>
      </c>
      <c r="J94" s="10">
        <v>43595</v>
      </c>
      <c r="K94" s="93"/>
    </row>
    <row r="95" spans="1:11" x14ac:dyDescent="0.25">
      <c r="A95" s="7" t="s">
        <v>43</v>
      </c>
      <c r="B95" s="7" t="s">
        <v>337</v>
      </c>
      <c r="C95" s="7">
        <v>2</v>
      </c>
      <c r="D95" s="7" t="s">
        <v>293</v>
      </c>
      <c r="E95" s="7" t="s">
        <v>436</v>
      </c>
      <c r="F95" s="33">
        <v>5500</v>
      </c>
      <c r="G95" s="33">
        <v>0</v>
      </c>
      <c r="H95" s="169" t="s">
        <v>454</v>
      </c>
      <c r="I95" s="10">
        <v>43608</v>
      </c>
      <c r="J95" s="10">
        <v>43608</v>
      </c>
      <c r="K95" s="93"/>
    </row>
    <row r="96" spans="1:11" x14ac:dyDescent="0.25">
      <c r="A96" s="7" t="s">
        <v>43</v>
      </c>
      <c r="B96" s="7" t="s">
        <v>338</v>
      </c>
      <c r="C96" s="7">
        <v>1</v>
      </c>
      <c r="D96" s="7" t="s">
        <v>19</v>
      </c>
      <c r="E96" s="7" t="s">
        <v>20</v>
      </c>
      <c r="F96" s="33">
        <v>2750</v>
      </c>
      <c r="G96" s="33">
        <v>0</v>
      </c>
      <c r="H96" s="169" t="s">
        <v>397</v>
      </c>
      <c r="I96" s="10">
        <v>43622</v>
      </c>
      <c r="J96" s="10">
        <v>43622</v>
      </c>
      <c r="K96" s="93"/>
    </row>
    <row r="97" spans="1:11" x14ac:dyDescent="0.25">
      <c r="A97" s="7" t="s">
        <v>43</v>
      </c>
      <c r="B97" s="7" t="s">
        <v>339</v>
      </c>
      <c r="C97" s="7">
        <v>1</v>
      </c>
      <c r="D97" s="7" t="s">
        <v>28</v>
      </c>
      <c r="E97" s="7" t="s">
        <v>29</v>
      </c>
      <c r="F97" s="33">
        <v>2750</v>
      </c>
      <c r="G97" s="33">
        <v>0</v>
      </c>
      <c r="H97" s="169" t="s">
        <v>460</v>
      </c>
      <c r="I97" s="10">
        <v>43636</v>
      </c>
      <c r="J97" s="10">
        <v>43636</v>
      </c>
      <c r="K97" s="93"/>
    </row>
    <row r="98" spans="1:11" x14ac:dyDescent="0.25">
      <c r="A98" s="7" t="s">
        <v>43</v>
      </c>
      <c r="B98" s="7" t="s">
        <v>340</v>
      </c>
      <c r="C98" s="7">
        <v>1</v>
      </c>
      <c r="D98" s="7" t="s">
        <v>44</v>
      </c>
      <c r="E98" s="7" t="s">
        <v>27</v>
      </c>
      <c r="F98" s="33">
        <v>2750</v>
      </c>
      <c r="G98" s="33">
        <v>0</v>
      </c>
      <c r="H98" s="169" t="s">
        <v>398</v>
      </c>
      <c r="I98" s="10">
        <v>43769</v>
      </c>
      <c r="J98" s="10">
        <v>43769</v>
      </c>
      <c r="K98" s="93"/>
    </row>
    <row r="99" spans="1:11" x14ac:dyDescent="0.25">
      <c r="A99" s="7" t="s">
        <v>43</v>
      </c>
      <c r="B99" s="7" t="s">
        <v>346</v>
      </c>
      <c r="C99" s="7">
        <v>1</v>
      </c>
      <c r="D99" s="7" t="s">
        <v>31</v>
      </c>
      <c r="E99" s="7" t="s">
        <v>32</v>
      </c>
      <c r="F99" s="33">
        <v>3740</v>
      </c>
      <c r="G99" s="33">
        <v>0</v>
      </c>
      <c r="H99" s="169" t="s">
        <v>550</v>
      </c>
      <c r="I99" s="10">
        <v>43630</v>
      </c>
      <c r="J99" s="10">
        <v>43630</v>
      </c>
      <c r="K99" s="93"/>
    </row>
    <row r="100" spans="1:11" x14ac:dyDescent="0.25">
      <c r="A100" s="7" t="s">
        <v>43</v>
      </c>
      <c r="B100" s="7" t="s">
        <v>341</v>
      </c>
      <c r="C100" s="7">
        <v>2</v>
      </c>
      <c r="D100" s="7" t="s">
        <v>293</v>
      </c>
      <c r="E100" s="7" t="s">
        <v>436</v>
      </c>
      <c r="F100" s="33">
        <v>5500</v>
      </c>
      <c r="G100" s="33">
        <v>0</v>
      </c>
      <c r="H100" s="169" t="s">
        <v>457</v>
      </c>
      <c r="I100" s="10">
        <v>43614</v>
      </c>
      <c r="J100" s="10">
        <v>43614</v>
      </c>
      <c r="K100" s="93"/>
    </row>
    <row r="101" spans="1:11" x14ac:dyDescent="0.25">
      <c r="A101" s="7" t="s">
        <v>43</v>
      </c>
      <c r="B101" s="7" t="s">
        <v>347</v>
      </c>
      <c r="C101" s="7">
        <v>1</v>
      </c>
      <c r="D101" s="7" t="s">
        <v>25</v>
      </c>
      <c r="E101" s="7" t="s">
        <v>26</v>
      </c>
      <c r="F101" s="33">
        <v>5500</v>
      </c>
      <c r="G101" s="33">
        <v>0</v>
      </c>
      <c r="H101" s="169" t="s">
        <v>446</v>
      </c>
      <c r="I101" s="10">
        <v>43545</v>
      </c>
      <c r="J101" s="10">
        <v>43545</v>
      </c>
      <c r="K101" s="93"/>
    </row>
    <row r="102" spans="1:11" x14ac:dyDescent="0.25">
      <c r="A102" s="7" t="s">
        <v>43</v>
      </c>
      <c r="B102" s="7" t="s">
        <v>348</v>
      </c>
      <c r="C102" s="7">
        <v>1</v>
      </c>
      <c r="D102" s="7" t="s">
        <v>25</v>
      </c>
      <c r="E102" s="7" t="s">
        <v>26</v>
      </c>
      <c r="F102" s="33">
        <v>5500</v>
      </c>
      <c r="G102" s="33">
        <v>0</v>
      </c>
      <c r="H102" s="169" t="s">
        <v>551</v>
      </c>
      <c r="I102" s="10">
        <v>43559</v>
      </c>
      <c r="J102" s="10">
        <v>43559</v>
      </c>
      <c r="K102" s="93"/>
    </row>
    <row r="103" spans="1:11" x14ac:dyDescent="0.25">
      <c r="A103" s="7" t="s">
        <v>43</v>
      </c>
      <c r="B103" s="7" t="s">
        <v>349</v>
      </c>
      <c r="C103" s="7">
        <v>1</v>
      </c>
      <c r="D103" s="7" t="s">
        <v>25</v>
      </c>
      <c r="E103" s="7" t="s">
        <v>26</v>
      </c>
      <c r="F103" s="33">
        <v>5500</v>
      </c>
      <c r="G103" s="33">
        <v>0</v>
      </c>
      <c r="H103" s="169" t="s">
        <v>552</v>
      </c>
      <c r="I103" s="10">
        <v>43748</v>
      </c>
      <c r="J103" s="10">
        <v>43748</v>
      </c>
      <c r="K103" s="93"/>
    </row>
    <row r="104" spans="1:11" x14ac:dyDescent="0.25">
      <c r="A104" s="7" t="s">
        <v>43</v>
      </c>
      <c r="B104" s="7" t="s">
        <v>351</v>
      </c>
      <c r="C104" s="7">
        <v>1</v>
      </c>
      <c r="D104" s="7" t="s">
        <v>25</v>
      </c>
      <c r="E104" s="7" t="s">
        <v>26</v>
      </c>
      <c r="F104" s="33">
        <v>5500</v>
      </c>
      <c r="G104" s="33">
        <v>0</v>
      </c>
      <c r="H104" s="169" t="s">
        <v>553</v>
      </c>
      <c r="I104" s="10">
        <v>43636</v>
      </c>
      <c r="J104" s="10">
        <v>43636</v>
      </c>
      <c r="K104" s="93"/>
    </row>
    <row r="105" spans="1:11" x14ac:dyDescent="0.25">
      <c r="A105" s="7" t="s">
        <v>43</v>
      </c>
      <c r="B105" s="7" t="s">
        <v>342</v>
      </c>
      <c r="C105" s="7">
        <v>1</v>
      </c>
      <c r="D105" s="7" t="s">
        <v>28</v>
      </c>
      <c r="E105" s="7" t="s">
        <v>29</v>
      </c>
      <c r="F105" s="33">
        <v>2750</v>
      </c>
      <c r="G105" s="33">
        <v>0</v>
      </c>
      <c r="H105" s="169" t="s">
        <v>458</v>
      </c>
      <c r="I105" s="10">
        <v>43622</v>
      </c>
      <c r="J105" s="10">
        <v>43622</v>
      </c>
      <c r="K105" s="93"/>
    </row>
    <row r="106" spans="1:11" x14ac:dyDescent="0.25">
      <c r="A106" s="7" t="s">
        <v>43</v>
      </c>
      <c r="B106" s="7" t="s">
        <v>352</v>
      </c>
      <c r="C106" s="7">
        <v>1</v>
      </c>
      <c r="D106" s="7" t="s">
        <v>139</v>
      </c>
      <c r="E106" s="7" t="s">
        <v>24</v>
      </c>
      <c r="F106" s="33">
        <v>5500</v>
      </c>
      <c r="G106" s="33">
        <v>0</v>
      </c>
      <c r="H106" s="169" t="s">
        <v>554</v>
      </c>
      <c r="I106" s="10">
        <v>43657</v>
      </c>
      <c r="J106" s="10">
        <v>43657</v>
      </c>
      <c r="K106" s="93"/>
    </row>
    <row r="107" spans="1:11" x14ac:dyDescent="0.25">
      <c r="A107" s="7" t="s">
        <v>43</v>
      </c>
      <c r="B107" s="7" t="s">
        <v>343</v>
      </c>
      <c r="C107" s="7">
        <v>1</v>
      </c>
      <c r="D107" s="7" t="s">
        <v>294</v>
      </c>
      <c r="E107" s="7" t="s">
        <v>138</v>
      </c>
      <c r="F107" s="33">
        <v>520</v>
      </c>
      <c r="G107" s="33">
        <v>0</v>
      </c>
      <c r="H107" s="169" t="s">
        <v>399</v>
      </c>
      <c r="I107" s="10">
        <v>43531</v>
      </c>
      <c r="J107" s="10">
        <v>43531</v>
      </c>
      <c r="K107" s="93"/>
    </row>
    <row r="108" spans="1:11" x14ac:dyDescent="0.25">
      <c r="A108" s="7" t="s">
        <v>43</v>
      </c>
      <c r="B108" s="7" t="s">
        <v>400</v>
      </c>
      <c r="C108" s="7">
        <v>1</v>
      </c>
      <c r="D108" s="7" t="s">
        <v>19</v>
      </c>
      <c r="E108" s="7" t="s">
        <v>20</v>
      </c>
      <c r="F108" s="33">
        <v>2750</v>
      </c>
      <c r="G108" s="33">
        <v>0</v>
      </c>
      <c r="H108" s="169" t="s">
        <v>555</v>
      </c>
      <c r="I108" s="10">
        <v>43720</v>
      </c>
      <c r="J108" s="10">
        <v>43720</v>
      </c>
      <c r="K108" s="93"/>
    </row>
    <row r="109" spans="1:11" x14ac:dyDescent="0.25">
      <c r="A109" s="7" t="s">
        <v>43</v>
      </c>
      <c r="B109" s="7" t="s">
        <v>402</v>
      </c>
      <c r="C109" s="7">
        <v>1</v>
      </c>
      <c r="D109" s="7" t="s">
        <v>23</v>
      </c>
      <c r="E109" s="7" t="s">
        <v>24</v>
      </c>
      <c r="F109" s="33">
        <v>5500</v>
      </c>
      <c r="G109" s="33">
        <v>0</v>
      </c>
      <c r="H109" s="169" t="s">
        <v>556</v>
      </c>
      <c r="I109" s="10">
        <v>43622</v>
      </c>
      <c r="J109" s="10">
        <v>43622</v>
      </c>
      <c r="K109" s="93"/>
    </row>
    <row r="110" spans="1:11" x14ac:dyDescent="0.25">
      <c r="A110" s="7" t="s">
        <v>43</v>
      </c>
      <c r="B110" s="7" t="s">
        <v>403</v>
      </c>
      <c r="C110" s="7">
        <v>1</v>
      </c>
      <c r="D110" s="7" t="s">
        <v>23</v>
      </c>
      <c r="E110" s="7" t="s">
        <v>24</v>
      </c>
      <c r="F110" s="33">
        <v>5500</v>
      </c>
      <c r="G110" s="33">
        <v>0</v>
      </c>
      <c r="H110" s="169" t="s">
        <v>557</v>
      </c>
      <c r="I110" s="10">
        <v>43636</v>
      </c>
      <c r="J110" s="10">
        <v>43636</v>
      </c>
      <c r="K110" s="93"/>
    </row>
    <row r="111" spans="1:11" x14ac:dyDescent="0.25">
      <c r="A111" s="7" t="s">
        <v>43</v>
      </c>
      <c r="B111" s="7" t="s">
        <v>404</v>
      </c>
      <c r="C111" s="7">
        <v>1</v>
      </c>
      <c r="D111" s="7" t="s">
        <v>23</v>
      </c>
      <c r="E111" s="7" t="s">
        <v>24</v>
      </c>
      <c r="F111" s="33">
        <v>5500</v>
      </c>
      <c r="G111" s="33">
        <v>0</v>
      </c>
      <c r="H111" s="169" t="s">
        <v>558</v>
      </c>
      <c r="I111" s="10">
        <v>43650</v>
      </c>
      <c r="J111" s="10">
        <v>43650</v>
      </c>
      <c r="K111" s="93"/>
    </row>
    <row r="112" spans="1:11" x14ac:dyDescent="0.25">
      <c r="A112" s="7" t="s">
        <v>43</v>
      </c>
      <c r="B112" s="7" t="s">
        <v>405</v>
      </c>
      <c r="C112" s="7">
        <v>1</v>
      </c>
      <c r="D112" s="7" t="s">
        <v>33</v>
      </c>
      <c r="E112" s="7" t="s">
        <v>34</v>
      </c>
      <c r="F112" s="33">
        <v>5400</v>
      </c>
      <c r="G112" s="33">
        <v>0</v>
      </c>
      <c r="H112" s="169" t="s">
        <v>559</v>
      </c>
      <c r="I112" s="10">
        <v>43748</v>
      </c>
      <c r="J112" s="10">
        <v>43748</v>
      </c>
      <c r="K112" s="93"/>
    </row>
    <row r="113" spans="1:11" x14ac:dyDescent="0.25">
      <c r="A113" s="7" t="s">
        <v>43</v>
      </c>
      <c r="B113" s="7" t="s">
        <v>407</v>
      </c>
      <c r="C113" s="7">
        <v>1</v>
      </c>
      <c r="D113" s="7" t="s">
        <v>33</v>
      </c>
      <c r="E113" s="7" t="s">
        <v>34</v>
      </c>
      <c r="F113" s="33">
        <v>5400</v>
      </c>
      <c r="G113" s="33">
        <v>0</v>
      </c>
      <c r="H113" s="169" t="s">
        <v>560</v>
      </c>
      <c r="I113" s="10">
        <v>43720</v>
      </c>
      <c r="J113" s="10">
        <v>43720</v>
      </c>
      <c r="K113" s="93"/>
    </row>
    <row r="114" spans="1:11" x14ac:dyDescent="0.25">
      <c r="A114" s="7" t="s">
        <v>43</v>
      </c>
      <c r="B114" s="7" t="s">
        <v>408</v>
      </c>
      <c r="C114" s="7">
        <v>1</v>
      </c>
      <c r="D114" s="7" t="s">
        <v>31</v>
      </c>
      <c r="E114" s="7" t="s">
        <v>32</v>
      </c>
      <c r="F114" s="33">
        <v>3740</v>
      </c>
      <c r="G114" s="33">
        <v>0</v>
      </c>
      <c r="H114" s="169" t="s">
        <v>561</v>
      </c>
      <c r="I114" s="10">
        <v>43595</v>
      </c>
      <c r="J114" s="10">
        <v>43595</v>
      </c>
      <c r="K114" s="93"/>
    </row>
    <row r="115" spans="1:11" x14ac:dyDescent="0.25">
      <c r="A115" s="7" t="s">
        <v>43</v>
      </c>
      <c r="B115" s="7" t="s">
        <v>409</v>
      </c>
      <c r="C115" s="7">
        <v>1</v>
      </c>
      <c r="D115" s="7" t="s">
        <v>31</v>
      </c>
      <c r="E115" s="7" t="s">
        <v>32</v>
      </c>
      <c r="F115" s="33">
        <v>3740</v>
      </c>
      <c r="G115" s="33">
        <v>0</v>
      </c>
      <c r="H115" s="169" t="s">
        <v>562</v>
      </c>
      <c r="I115" s="10">
        <v>43566</v>
      </c>
      <c r="J115" s="10">
        <v>43566</v>
      </c>
      <c r="K115" s="93"/>
    </row>
    <row r="116" spans="1:11" x14ac:dyDescent="0.25">
      <c r="A116" s="7" t="s">
        <v>43</v>
      </c>
      <c r="B116" s="7" t="s">
        <v>410</v>
      </c>
      <c r="C116" s="7">
        <v>1</v>
      </c>
      <c r="D116" s="7" t="s">
        <v>25</v>
      </c>
      <c r="E116" s="7" t="s">
        <v>26</v>
      </c>
      <c r="F116" s="33">
        <v>5500</v>
      </c>
      <c r="G116" s="33">
        <v>0</v>
      </c>
      <c r="H116" s="169" t="s">
        <v>563</v>
      </c>
      <c r="I116" s="10">
        <v>43713</v>
      </c>
      <c r="J116" s="10">
        <v>43713</v>
      </c>
      <c r="K116" s="93"/>
    </row>
    <row r="117" spans="1:11" x14ac:dyDescent="0.25">
      <c r="A117" s="7" t="s">
        <v>43</v>
      </c>
      <c r="B117" s="7" t="s">
        <v>411</v>
      </c>
      <c r="C117" s="7">
        <v>1</v>
      </c>
      <c r="D117" s="7" t="s">
        <v>25</v>
      </c>
      <c r="E117" s="7" t="s">
        <v>26</v>
      </c>
      <c r="F117" s="33">
        <v>5500</v>
      </c>
      <c r="G117" s="33">
        <v>0</v>
      </c>
      <c r="H117" s="169" t="s">
        <v>564</v>
      </c>
      <c r="I117" s="10">
        <v>43720</v>
      </c>
      <c r="J117" s="10">
        <v>43720</v>
      </c>
      <c r="K117" s="93"/>
    </row>
    <row r="118" spans="1:11" x14ac:dyDescent="0.25">
      <c r="A118" s="32" t="s">
        <v>43</v>
      </c>
      <c r="B118" s="32" t="s">
        <v>412</v>
      </c>
      <c r="C118" s="7">
        <v>1</v>
      </c>
      <c r="D118" s="7" t="s">
        <v>25</v>
      </c>
      <c r="E118" s="7" t="s">
        <v>26</v>
      </c>
      <c r="F118" s="33">
        <v>5500</v>
      </c>
      <c r="G118" s="33">
        <v>0</v>
      </c>
      <c r="H118" s="169" t="s">
        <v>565</v>
      </c>
      <c r="I118" s="10">
        <v>43727</v>
      </c>
      <c r="J118" s="10">
        <v>43727</v>
      </c>
      <c r="K118" s="93"/>
    </row>
    <row r="119" spans="1:11" x14ac:dyDescent="0.25">
      <c r="A119" s="32" t="s">
        <v>43</v>
      </c>
      <c r="B119" s="32" t="s">
        <v>413</v>
      </c>
      <c r="C119" s="7">
        <v>1</v>
      </c>
      <c r="D119" s="7" t="s">
        <v>25</v>
      </c>
      <c r="E119" s="7" t="s">
        <v>26</v>
      </c>
      <c r="F119" s="33">
        <v>5500</v>
      </c>
      <c r="G119" s="33">
        <v>0</v>
      </c>
      <c r="H119" s="169" t="s">
        <v>566</v>
      </c>
      <c r="I119" s="10">
        <v>43734</v>
      </c>
      <c r="J119" s="10">
        <v>43734</v>
      </c>
      <c r="K119" s="93"/>
    </row>
    <row r="120" spans="1:11" x14ac:dyDescent="0.25">
      <c r="A120" s="32" t="s">
        <v>43</v>
      </c>
      <c r="B120" s="32" t="s">
        <v>414</v>
      </c>
      <c r="C120" s="7">
        <v>1</v>
      </c>
      <c r="D120" s="7" t="s">
        <v>25</v>
      </c>
      <c r="E120" s="7" t="s">
        <v>26</v>
      </c>
      <c r="F120" s="33">
        <v>5500</v>
      </c>
      <c r="G120" s="33">
        <v>0</v>
      </c>
      <c r="H120" s="169" t="s">
        <v>567</v>
      </c>
      <c r="I120" s="10">
        <v>43706</v>
      </c>
      <c r="J120" s="10">
        <v>43706</v>
      </c>
      <c r="K120" s="93"/>
    </row>
    <row r="121" spans="1:11" x14ac:dyDescent="0.25">
      <c r="A121" s="7" t="s">
        <v>43</v>
      </c>
      <c r="B121" s="7" t="s">
        <v>415</v>
      </c>
      <c r="C121" s="7">
        <v>1</v>
      </c>
      <c r="D121" s="7" t="s">
        <v>28</v>
      </c>
      <c r="E121" s="7" t="s">
        <v>29</v>
      </c>
      <c r="F121" s="33">
        <v>2750</v>
      </c>
      <c r="G121" s="33">
        <v>0</v>
      </c>
      <c r="H121" s="169" t="s">
        <v>568</v>
      </c>
      <c r="I121" s="10">
        <v>43713</v>
      </c>
      <c r="J121" s="10">
        <v>43713</v>
      </c>
      <c r="K121" s="93"/>
    </row>
    <row r="122" spans="1:11" x14ac:dyDescent="0.25">
      <c r="A122" s="7" t="s">
        <v>43</v>
      </c>
      <c r="B122" s="7" t="s">
        <v>416</v>
      </c>
      <c r="C122" s="7">
        <v>1</v>
      </c>
      <c r="D122" s="7" t="s">
        <v>28</v>
      </c>
      <c r="E122" s="7" t="s">
        <v>29</v>
      </c>
      <c r="F122" s="33">
        <v>2750</v>
      </c>
      <c r="G122" s="33">
        <v>0</v>
      </c>
      <c r="H122" s="169" t="s">
        <v>569</v>
      </c>
      <c r="I122" s="10">
        <v>43727</v>
      </c>
      <c r="J122" s="10">
        <v>43727</v>
      </c>
      <c r="K122" s="93"/>
    </row>
    <row r="123" spans="1:11" x14ac:dyDescent="0.25">
      <c r="A123" s="7" t="s">
        <v>43</v>
      </c>
      <c r="B123" s="7" t="s">
        <v>417</v>
      </c>
      <c r="C123" s="7">
        <v>1</v>
      </c>
      <c r="D123" s="7" t="s">
        <v>28</v>
      </c>
      <c r="E123" s="7" t="s">
        <v>29</v>
      </c>
      <c r="F123" s="33">
        <v>2750</v>
      </c>
      <c r="G123" s="33">
        <v>0</v>
      </c>
      <c r="H123" s="169" t="s">
        <v>570</v>
      </c>
      <c r="I123" s="10">
        <v>43650</v>
      </c>
      <c r="J123" s="10">
        <v>43650</v>
      </c>
      <c r="K123" s="93"/>
    </row>
    <row r="124" spans="1:11" x14ac:dyDescent="0.25">
      <c r="A124" s="7" t="s">
        <v>43</v>
      </c>
      <c r="B124" s="7" t="s">
        <v>418</v>
      </c>
      <c r="C124" s="7">
        <v>1</v>
      </c>
      <c r="D124" s="7" t="s">
        <v>293</v>
      </c>
      <c r="E124" s="7" t="s">
        <v>436</v>
      </c>
      <c r="F124" s="33">
        <v>5500</v>
      </c>
      <c r="G124" s="33">
        <v>0</v>
      </c>
      <c r="H124" s="169" t="s">
        <v>13</v>
      </c>
      <c r="I124" s="10">
        <v>43573</v>
      </c>
      <c r="J124" s="10">
        <v>43573</v>
      </c>
      <c r="K124" s="93"/>
    </row>
    <row r="125" spans="1:11" x14ac:dyDescent="0.25">
      <c r="A125" s="7" t="s">
        <v>43</v>
      </c>
      <c r="B125" s="7" t="s">
        <v>419</v>
      </c>
      <c r="C125" s="7">
        <v>1</v>
      </c>
      <c r="D125" s="7" t="s">
        <v>293</v>
      </c>
      <c r="E125" s="7" t="s">
        <v>436</v>
      </c>
      <c r="F125" s="33">
        <v>5500</v>
      </c>
      <c r="G125" s="33">
        <v>0</v>
      </c>
      <c r="H125" s="169" t="s">
        <v>13</v>
      </c>
      <c r="I125" s="10">
        <v>43629</v>
      </c>
      <c r="J125" s="10">
        <v>43629</v>
      </c>
      <c r="K125" s="93"/>
    </row>
    <row r="126" spans="1:11" x14ac:dyDescent="0.25">
      <c r="A126" s="7" t="s">
        <v>43</v>
      </c>
      <c r="B126" s="7" t="s">
        <v>421</v>
      </c>
      <c r="C126" s="7">
        <v>1</v>
      </c>
      <c r="D126" s="7" t="s">
        <v>23</v>
      </c>
      <c r="E126" s="7" t="s">
        <v>24</v>
      </c>
      <c r="F126" s="33">
        <v>5500</v>
      </c>
      <c r="G126" s="33">
        <v>0</v>
      </c>
      <c r="H126" s="169" t="s">
        <v>571</v>
      </c>
      <c r="I126" s="10">
        <v>43657</v>
      </c>
      <c r="J126" s="10">
        <v>43657</v>
      </c>
      <c r="K126" s="93"/>
    </row>
    <row r="127" spans="1:11" x14ac:dyDescent="0.25">
      <c r="A127" s="7" t="s">
        <v>43</v>
      </c>
      <c r="B127" s="7" t="s">
        <v>422</v>
      </c>
      <c r="C127" s="7">
        <v>1</v>
      </c>
      <c r="D127" s="7" t="s">
        <v>23</v>
      </c>
      <c r="E127" s="7" t="s">
        <v>24</v>
      </c>
      <c r="F127" s="33">
        <v>5500</v>
      </c>
      <c r="G127" s="33">
        <v>0</v>
      </c>
      <c r="H127" s="169" t="s">
        <v>572</v>
      </c>
      <c r="I127" s="10">
        <v>43664</v>
      </c>
      <c r="J127" s="10">
        <v>43664</v>
      </c>
      <c r="K127" s="93"/>
    </row>
    <row r="128" spans="1:11" x14ac:dyDescent="0.25">
      <c r="A128" s="7" t="s">
        <v>43</v>
      </c>
      <c r="B128" s="7" t="s">
        <v>423</v>
      </c>
      <c r="C128" s="7">
        <v>1</v>
      </c>
      <c r="D128" s="7" t="s">
        <v>23</v>
      </c>
      <c r="E128" s="7" t="s">
        <v>24</v>
      </c>
      <c r="F128" s="33">
        <v>5500</v>
      </c>
      <c r="G128" s="33">
        <v>0</v>
      </c>
      <c r="H128" s="169" t="s">
        <v>573</v>
      </c>
      <c r="I128" s="10">
        <v>43671</v>
      </c>
      <c r="J128" s="10">
        <v>43671</v>
      </c>
      <c r="K128" s="93"/>
    </row>
    <row r="129" spans="1:11" x14ac:dyDescent="0.25">
      <c r="A129" s="7" t="s">
        <v>43</v>
      </c>
      <c r="B129" s="7" t="s">
        <v>425</v>
      </c>
      <c r="C129" s="7">
        <v>1</v>
      </c>
      <c r="D129" s="7" t="s">
        <v>23</v>
      </c>
      <c r="E129" s="7" t="s">
        <v>24</v>
      </c>
      <c r="F129" s="33">
        <v>5500</v>
      </c>
      <c r="G129" s="33">
        <v>0</v>
      </c>
      <c r="H129" s="169" t="s">
        <v>589</v>
      </c>
      <c r="I129" s="10">
        <v>43706</v>
      </c>
      <c r="J129" s="10">
        <v>43706</v>
      </c>
      <c r="K129" s="93"/>
    </row>
    <row r="130" spans="1:11" x14ac:dyDescent="0.25">
      <c r="A130" s="7" t="s">
        <v>43</v>
      </c>
      <c r="B130" s="7" t="s">
        <v>426</v>
      </c>
      <c r="C130" s="7">
        <v>1</v>
      </c>
      <c r="D130" s="7" t="s">
        <v>23</v>
      </c>
      <c r="E130" s="7" t="s">
        <v>24</v>
      </c>
      <c r="F130" s="33">
        <v>5500</v>
      </c>
      <c r="G130" s="33">
        <v>0</v>
      </c>
      <c r="H130" s="169" t="s">
        <v>590</v>
      </c>
      <c r="I130" s="10">
        <v>43713</v>
      </c>
      <c r="J130" s="10">
        <v>43713</v>
      </c>
      <c r="K130" s="93"/>
    </row>
    <row r="131" spans="1:11" x14ac:dyDescent="0.25">
      <c r="A131" s="7" t="s">
        <v>43</v>
      </c>
      <c r="B131" s="7" t="s">
        <v>429</v>
      </c>
      <c r="C131" s="7">
        <v>1</v>
      </c>
      <c r="D131" s="7" t="s">
        <v>28</v>
      </c>
      <c r="E131" s="7" t="s">
        <v>29</v>
      </c>
      <c r="F131" s="33">
        <v>2750</v>
      </c>
      <c r="G131" s="33">
        <v>0</v>
      </c>
      <c r="H131" s="169" t="s">
        <v>591</v>
      </c>
      <c r="I131" s="10">
        <v>43720</v>
      </c>
      <c r="J131" s="10">
        <v>43720</v>
      </c>
      <c r="K131" s="93"/>
    </row>
    <row r="132" spans="1:11" x14ac:dyDescent="0.25">
      <c r="A132" s="7" t="s">
        <v>43</v>
      </c>
      <c r="B132" s="7" t="s">
        <v>430</v>
      </c>
      <c r="C132" s="7">
        <v>1</v>
      </c>
      <c r="D132" s="7" t="s">
        <v>28</v>
      </c>
      <c r="E132" s="7" t="s">
        <v>29</v>
      </c>
      <c r="F132" s="33">
        <v>2750</v>
      </c>
      <c r="G132" s="33">
        <v>0</v>
      </c>
      <c r="H132" s="169" t="s">
        <v>592</v>
      </c>
      <c r="I132" s="10">
        <v>43734</v>
      </c>
      <c r="J132" s="10">
        <v>43734</v>
      </c>
      <c r="K132" s="93"/>
    </row>
    <row r="133" spans="1:11" x14ac:dyDescent="0.25">
      <c r="A133" s="7" t="s">
        <v>43</v>
      </c>
      <c r="B133" s="7" t="s">
        <v>473</v>
      </c>
      <c r="C133" s="7">
        <v>1</v>
      </c>
      <c r="D133" s="7" t="s">
        <v>293</v>
      </c>
      <c r="E133" s="7" t="s">
        <v>436</v>
      </c>
      <c r="F133" s="33">
        <v>5500</v>
      </c>
      <c r="G133" s="33">
        <v>0</v>
      </c>
      <c r="H133" s="169" t="s">
        <v>13</v>
      </c>
      <c r="I133" s="10">
        <v>43650</v>
      </c>
      <c r="J133" s="10">
        <v>43650</v>
      </c>
      <c r="K133" s="93"/>
    </row>
    <row r="134" spans="1:11" x14ac:dyDescent="0.25">
      <c r="A134" s="7" t="s">
        <v>43</v>
      </c>
      <c r="B134" s="7" t="s">
        <v>474</v>
      </c>
      <c r="C134" s="7">
        <v>1</v>
      </c>
      <c r="D134" s="7" t="s">
        <v>293</v>
      </c>
      <c r="E134" s="7" t="s">
        <v>436</v>
      </c>
      <c r="F134" s="33">
        <v>5500</v>
      </c>
      <c r="G134" s="33">
        <v>0</v>
      </c>
      <c r="H134" s="169" t="s">
        <v>13</v>
      </c>
      <c r="I134" s="10">
        <v>43657</v>
      </c>
      <c r="J134" s="10">
        <v>43657</v>
      </c>
      <c r="K134" s="93"/>
    </row>
    <row r="135" spans="1:11" x14ac:dyDescent="0.25">
      <c r="A135" s="7" t="s">
        <v>43</v>
      </c>
      <c r="B135" s="7" t="s">
        <v>475</v>
      </c>
      <c r="C135" s="7">
        <v>1</v>
      </c>
      <c r="D135" s="7" t="s">
        <v>293</v>
      </c>
      <c r="E135" s="7" t="s">
        <v>436</v>
      </c>
      <c r="F135" s="33">
        <v>5500</v>
      </c>
      <c r="G135" s="33">
        <v>0</v>
      </c>
      <c r="H135" s="169" t="s">
        <v>13</v>
      </c>
      <c r="I135" s="10">
        <v>43664</v>
      </c>
      <c r="J135" s="10">
        <v>43664</v>
      </c>
      <c r="K135" s="93"/>
    </row>
    <row r="136" spans="1:11" x14ac:dyDescent="0.25">
      <c r="A136" s="7" t="s">
        <v>43</v>
      </c>
      <c r="B136" s="7" t="s">
        <v>476</v>
      </c>
      <c r="C136" s="7">
        <v>1</v>
      </c>
      <c r="D136" s="7" t="s">
        <v>293</v>
      </c>
      <c r="E136" s="7" t="s">
        <v>436</v>
      </c>
      <c r="F136" s="33">
        <v>5500</v>
      </c>
      <c r="G136" s="33">
        <v>0</v>
      </c>
      <c r="H136" s="169" t="s">
        <v>13</v>
      </c>
      <c r="I136" s="10">
        <v>43713</v>
      </c>
      <c r="J136" s="10">
        <v>43713</v>
      </c>
      <c r="K136" s="93"/>
    </row>
    <row r="137" spans="1:11" x14ac:dyDescent="0.25">
      <c r="A137" s="7" t="s">
        <v>43</v>
      </c>
      <c r="B137" s="7" t="s">
        <v>477</v>
      </c>
      <c r="C137" s="7">
        <v>2</v>
      </c>
      <c r="D137" s="7" t="s">
        <v>31</v>
      </c>
      <c r="E137" s="7" t="s">
        <v>32</v>
      </c>
      <c r="F137" s="33">
        <v>3740</v>
      </c>
      <c r="G137" s="33">
        <v>0</v>
      </c>
      <c r="H137" s="169" t="s">
        <v>13</v>
      </c>
      <c r="I137" s="10">
        <v>43720</v>
      </c>
      <c r="J137" s="10">
        <v>43720</v>
      </c>
      <c r="K137" s="93"/>
    </row>
    <row r="138" spans="1:11" x14ac:dyDescent="0.25">
      <c r="A138" s="7" t="s">
        <v>43</v>
      </c>
      <c r="B138" s="7" t="s">
        <v>478</v>
      </c>
      <c r="C138" s="7">
        <v>1</v>
      </c>
      <c r="D138" s="7" t="s">
        <v>293</v>
      </c>
      <c r="E138" s="7" t="s">
        <v>436</v>
      </c>
      <c r="F138" s="33">
        <v>5500</v>
      </c>
      <c r="G138" s="33">
        <v>0</v>
      </c>
      <c r="H138" s="169" t="s">
        <v>13</v>
      </c>
      <c r="I138" s="10">
        <v>43629</v>
      </c>
      <c r="J138" s="10">
        <v>43629</v>
      </c>
      <c r="K138" s="93"/>
    </row>
    <row r="139" spans="1:11" x14ac:dyDescent="0.25">
      <c r="A139" s="7" t="s">
        <v>43</v>
      </c>
      <c r="B139" s="7" t="s">
        <v>574</v>
      </c>
      <c r="C139" s="7">
        <v>1</v>
      </c>
      <c r="D139" s="7" t="s">
        <v>293</v>
      </c>
      <c r="E139" s="7" t="s">
        <v>436</v>
      </c>
      <c r="F139" s="33">
        <v>5500</v>
      </c>
      <c r="G139" s="33">
        <v>0</v>
      </c>
      <c r="H139" s="169" t="s">
        <v>13</v>
      </c>
      <c r="I139" s="10">
        <v>43755</v>
      </c>
      <c r="J139" s="10">
        <v>43755</v>
      </c>
      <c r="K139" s="93"/>
    </row>
    <row r="140" spans="1:11" x14ac:dyDescent="0.25">
      <c r="A140" s="7" t="s">
        <v>43</v>
      </c>
      <c r="B140" s="7" t="s">
        <v>479</v>
      </c>
      <c r="C140" s="7">
        <v>1</v>
      </c>
      <c r="D140" s="7" t="s">
        <v>31</v>
      </c>
      <c r="E140" s="7" t="s">
        <v>32</v>
      </c>
      <c r="F140" s="33">
        <v>3740</v>
      </c>
      <c r="G140" s="33">
        <v>0</v>
      </c>
      <c r="H140" s="169" t="s">
        <v>593</v>
      </c>
      <c r="I140" s="10">
        <v>43727</v>
      </c>
      <c r="J140" s="10">
        <v>43727</v>
      </c>
      <c r="K140" s="93"/>
    </row>
    <row r="141" spans="1:11" x14ac:dyDescent="0.25">
      <c r="A141" s="7" t="s">
        <v>43</v>
      </c>
      <c r="B141" s="7" t="s">
        <v>480</v>
      </c>
      <c r="C141" s="7">
        <v>1</v>
      </c>
      <c r="D141" s="7" t="s">
        <v>31</v>
      </c>
      <c r="E141" s="7" t="s">
        <v>32</v>
      </c>
      <c r="F141" s="33">
        <v>3740</v>
      </c>
      <c r="G141" s="33">
        <v>0</v>
      </c>
      <c r="H141" s="169" t="s">
        <v>594</v>
      </c>
      <c r="I141" s="10">
        <v>43734</v>
      </c>
      <c r="J141" s="10">
        <v>43734</v>
      </c>
      <c r="K141" s="93"/>
    </row>
    <row r="142" spans="1:11" x14ac:dyDescent="0.25">
      <c r="A142" s="7" t="s">
        <v>43</v>
      </c>
      <c r="B142" s="7" t="s">
        <v>575</v>
      </c>
      <c r="C142" s="7">
        <v>1</v>
      </c>
      <c r="D142" s="7" t="s">
        <v>33</v>
      </c>
      <c r="E142" s="7" t="s">
        <v>34</v>
      </c>
      <c r="F142" s="33">
        <v>5400</v>
      </c>
      <c r="G142" s="33">
        <v>0</v>
      </c>
      <c r="H142" s="169" t="s">
        <v>13</v>
      </c>
      <c r="I142" s="10">
        <v>43636</v>
      </c>
      <c r="J142" s="10">
        <v>43636</v>
      </c>
      <c r="K142" s="93"/>
    </row>
    <row r="143" spans="1:11" x14ac:dyDescent="0.25">
      <c r="A143" s="7" t="s">
        <v>43</v>
      </c>
      <c r="B143" s="7" t="s">
        <v>481</v>
      </c>
      <c r="C143" s="7">
        <v>1</v>
      </c>
      <c r="D143" s="7" t="s">
        <v>33</v>
      </c>
      <c r="E143" s="7" t="s">
        <v>34</v>
      </c>
      <c r="F143" s="33">
        <v>5400</v>
      </c>
      <c r="G143" s="33">
        <v>0</v>
      </c>
      <c r="H143" s="169" t="s">
        <v>595</v>
      </c>
      <c r="I143" s="10">
        <v>43734</v>
      </c>
      <c r="J143" s="10">
        <v>43734</v>
      </c>
      <c r="K143" s="93"/>
    </row>
    <row r="144" spans="1:11" x14ac:dyDescent="0.25">
      <c r="A144" s="7" t="s">
        <v>43</v>
      </c>
      <c r="B144" s="7" t="s">
        <v>482</v>
      </c>
      <c r="C144" s="7">
        <v>1</v>
      </c>
      <c r="D144" s="7" t="s">
        <v>33</v>
      </c>
      <c r="E144" s="7" t="s">
        <v>34</v>
      </c>
      <c r="F144" s="33">
        <v>5400</v>
      </c>
      <c r="G144" s="33">
        <v>0</v>
      </c>
      <c r="H144" s="169" t="s">
        <v>596</v>
      </c>
      <c r="I144" s="10">
        <v>43643</v>
      </c>
      <c r="J144" s="10">
        <v>43643</v>
      </c>
      <c r="K144" s="93"/>
    </row>
    <row r="145" spans="1:11" x14ac:dyDescent="0.25">
      <c r="A145" s="7" t="s">
        <v>43</v>
      </c>
      <c r="B145" s="7" t="s">
        <v>576</v>
      </c>
      <c r="C145" s="7">
        <v>1</v>
      </c>
      <c r="D145" s="7" t="s">
        <v>139</v>
      </c>
      <c r="E145" s="7" t="s">
        <v>24</v>
      </c>
      <c r="F145" s="33">
        <v>5500</v>
      </c>
      <c r="G145" s="33">
        <v>0</v>
      </c>
      <c r="H145" s="169" t="s">
        <v>13</v>
      </c>
      <c r="I145" s="10">
        <v>43734</v>
      </c>
      <c r="J145" s="10">
        <v>43734</v>
      </c>
      <c r="K145" s="93"/>
    </row>
    <row r="146" spans="1:11" x14ac:dyDescent="0.25">
      <c r="A146" s="7" t="s">
        <v>43</v>
      </c>
      <c r="B146" s="7" t="s">
        <v>577</v>
      </c>
      <c r="C146" s="7">
        <v>1</v>
      </c>
      <c r="D146" s="7" t="s">
        <v>23</v>
      </c>
      <c r="E146" s="7" t="s">
        <v>24</v>
      </c>
      <c r="F146" s="33">
        <v>5500</v>
      </c>
      <c r="G146" s="33">
        <v>0</v>
      </c>
      <c r="H146" s="169" t="s">
        <v>13</v>
      </c>
      <c r="I146" s="10">
        <v>43594</v>
      </c>
      <c r="J146" s="10">
        <v>43594</v>
      </c>
      <c r="K146" s="93"/>
    </row>
    <row r="147" spans="1:11" x14ac:dyDescent="0.25">
      <c r="A147" s="7" t="s">
        <v>43</v>
      </c>
      <c r="B147" s="7" t="s">
        <v>578</v>
      </c>
      <c r="C147" s="7">
        <v>1</v>
      </c>
      <c r="D147" s="7" t="s">
        <v>23</v>
      </c>
      <c r="E147" s="7" t="s">
        <v>24</v>
      </c>
      <c r="F147" s="33">
        <v>5500</v>
      </c>
      <c r="G147" s="33">
        <v>0</v>
      </c>
      <c r="H147" s="169" t="s">
        <v>13</v>
      </c>
      <c r="I147" s="10">
        <v>43615</v>
      </c>
      <c r="J147" s="10">
        <v>43615</v>
      </c>
      <c r="K147" s="93"/>
    </row>
    <row r="148" spans="1:11" x14ac:dyDescent="0.25">
      <c r="A148" s="7" t="s">
        <v>43</v>
      </c>
      <c r="B148" s="7" t="s">
        <v>579</v>
      </c>
      <c r="C148" s="7">
        <v>1</v>
      </c>
      <c r="D148" s="7" t="s">
        <v>23</v>
      </c>
      <c r="E148" s="7" t="s">
        <v>24</v>
      </c>
      <c r="F148" s="33">
        <v>5500</v>
      </c>
      <c r="G148" s="33">
        <v>0</v>
      </c>
      <c r="H148" s="169" t="s">
        <v>13</v>
      </c>
      <c r="I148" s="10">
        <v>43650</v>
      </c>
      <c r="J148" s="10">
        <v>43650</v>
      </c>
      <c r="K148" s="93"/>
    </row>
    <row r="149" spans="1:11" x14ac:dyDescent="0.25">
      <c r="A149" s="7" t="s">
        <v>43</v>
      </c>
      <c r="B149" s="7" t="s">
        <v>580</v>
      </c>
      <c r="C149" s="7">
        <v>1</v>
      </c>
      <c r="D149" s="7" t="s">
        <v>31</v>
      </c>
      <c r="E149" s="7" t="s">
        <v>32</v>
      </c>
      <c r="F149" s="33">
        <v>3740</v>
      </c>
      <c r="G149" s="33">
        <v>0</v>
      </c>
      <c r="H149" s="169" t="s">
        <v>13</v>
      </c>
      <c r="I149" s="10">
        <v>43615</v>
      </c>
      <c r="J149" s="10">
        <v>43615</v>
      </c>
      <c r="K149" s="93"/>
    </row>
    <row r="150" spans="1:11" x14ac:dyDescent="0.25">
      <c r="A150" s="7" t="s">
        <v>43</v>
      </c>
      <c r="B150" s="7" t="s">
        <v>581</v>
      </c>
      <c r="C150" s="7">
        <v>1</v>
      </c>
      <c r="D150" s="7" t="s">
        <v>31</v>
      </c>
      <c r="E150" s="7" t="s">
        <v>32</v>
      </c>
      <c r="F150" s="33">
        <v>3740</v>
      </c>
      <c r="G150" s="33">
        <v>0</v>
      </c>
      <c r="H150" s="169" t="s">
        <v>13</v>
      </c>
      <c r="I150" s="10">
        <v>43622</v>
      </c>
      <c r="J150" s="10">
        <v>43622</v>
      </c>
      <c r="K150" s="93"/>
    </row>
    <row r="151" spans="1:11" x14ac:dyDescent="0.25">
      <c r="A151" s="7" t="s">
        <v>43</v>
      </c>
      <c r="B151" s="7" t="s">
        <v>582</v>
      </c>
      <c r="C151" s="7">
        <v>1</v>
      </c>
      <c r="D151" s="7" t="s">
        <v>31</v>
      </c>
      <c r="E151" s="7" t="s">
        <v>32</v>
      </c>
      <c r="F151" s="33">
        <v>3740</v>
      </c>
      <c r="G151" s="33">
        <v>0</v>
      </c>
      <c r="H151" s="169" t="s">
        <v>13</v>
      </c>
      <c r="I151" s="10">
        <v>43657</v>
      </c>
      <c r="J151" s="10">
        <v>43657</v>
      </c>
      <c r="K151" s="93"/>
    </row>
    <row r="152" spans="1:11" x14ac:dyDescent="0.25">
      <c r="A152" s="7" t="s">
        <v>43</v>
      </c>
      <c r="B152" s="7" t="s">
        <v>583</v>
      </c>
      <c r="C152" s="7">
        <v>1</v>
      </c>
      <c r="D152" s="7" t="s">
        <v>31</v>
      </c>
      <c r="E152" s="7" t="s">
        <v>32</v>
      </c>
      <c r="F152" s="33">
        <v>3740</v>
      </c>
      <c r="G152" s="33">
        <v>0</v>
      </c>
      <c r="H152" s="169" t="s">
        <v>13</v>
      </c>
      <c r="I152" s="10">
        <v>43664</v>
      </c>
      <c r="J152" s="10">
        <v>43664</v>
      </c>
      <c r="K152" s="93"/>
    </row>
    <row r="153" spans="1:11" x14ac:dyDescent="0.25">
      <c r="A153" s="7" t="s">
        <v>43</v>
      </c>
      <c r="B153" s="7" t="s">
        <v>584</v>
      </c>
      <c r="C153" s="7">
        <v>1</v>
      </c>
      <c r="D153" s="7" t="s">
        <v>31</v>
      </c>
      <c r="E153" s="7" t="s">
        <v>32</v>
      </c>
      <c r="F153" s="33">
        <v>3740</v>
      </c>
      <c r="G153" s="33">
        <v>0</v>
      </c>
      <c r="H153" s="169" t="s">
        <v>13</v>
      </c>
      <c r="I153" s="10">
        <v>43741</v>
      </c>
      <c r="J153" s="10">
        <v>43741</v>
      </c>
      <c r="K153" s="93"/>
    </row>
    <row r="154" spans="1:11" x14ac:dyDescent="0.25">
      <c r="A154" s="7" t="s">
        <v>43</v>
      </c>
      <c r="B154" s="7" t="s">
        <v>585</v>
      </c>
      <c r="C154" s="7">
        <v>1</v>
      </c>
      <c r="D154" s="7" t="s">
        <v>31</v>
      </c>
      <c r="E154" s="7" t="s">
        <v>32</v>
      </c>
      <c r="F154" s="33">
        <v>3740</v>
      </c>
      <c r="G154" s="33">
        <v>0</v>
      </c>
      <c r="H154" s="169" t="s">
        <v>13</v>
      </c>
      <c r="I154" s="10">
        <v>43748</v>
      </c>
      <c r="J154" s="10">
        <v>43748</v>
      </c>
      <c r="K154" s="93"/>
    </row>
    <row r="155" spans="1:11" x14ac:dyDescent="0.25">
      <c r="A155" s="7" t="s">
        <v>43</v>
      </c>
      <c r="B155" s="7" t="s">
        <v>586</v>
      </c>
      <c r="C155" s="7">
        <v>1</v>
      </c>
      <c r="D155" s="7" t="s">
        <v>33</v>
      </c>
      <c r="E155" s="7" t="s">
        <v>34</v>
      </c>
      <c r="F155" s="33">
        <v>5400</v>
      </c>
      <c r="G155" s="33">
        <v>0</v>
      </c>
      <c r="H155" s="169" t="s">
        <v>13</v>
      </c>
      <c r="I155" s="10">
        <v>43713</v>
      </c>
      <c r="J155" s="10">
        <v>43713</v>
      </c>
      <c r="K155" s="93"/>
    </row>
    <row r="156" spans="1:11" x14ac:dyDescent="0.25">
      <c r="A156" s="7" t="s">
        <v>43</v>
      </c>
      <c r="B156" s="7" t="s">
        <v>587</v>
      </c>
      <c r="C156" s="7">
        <v>1</v>
      </c>
      <c r="D156" s="7" t="s">
        <v>293</v>
      </c>
      <c r="E156" s="7" t="s">
        <v>436</v>
      </c>
      <c r="F156" s="33">
        <v>5500</v>
      </c>
      <c r="G156" s="33">
        <v>0</v>
      </c>
      <c r="H156" s="169" t="s">
        <v>13</v>
      </c>
      <c r="I156" s="10">
        <v>43748</v>
      </c>
      <c r="J156" s="10">
        <v>43748</v>
      </c>
      <c r="K156" s="93"/>
    </row>
    <row r="157" spans="1:11" x14ac:dyDescent="0.25">
      <c r="A157" s="7" t="s">
        <v>43</v>
      </c>
      <c r="B157" s="7" t="s">
        <v>588</v>
      </c>
      <c r="C157" s="7">
        <v>1</v>
      </c>
      <c r="D157" s="7" t="s">
        <v>33</v>
      </c>
      <c r="E157" s="7" t="s">
        <v>34</v>
      </c>
      <c r="F157" s="33">
        <v>5400</v>
      </c>
      <c r="G157" s="33">
        <v>0</v>
      </c>
      <c r="H157" s="169" t="s">
        <v>13</v>
      </c>
      <c r="I157" s="10">
        <v>43720</v>
      </c>
      <c r="J157" s="10">
        <v>43720</v>
      </c>
      <c r="K157" s="93"/>
    </row>
  </sheetData>
  <autoFilter ref="A3:J15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10</vt:i4>
      </vt:variant>
    </vt:vector>
  </HeadingPairs>
  <TitlesOfParts>
    <vt:vector size="29" baseType="lpstr">
      <vt:lpstr>Conbid 15 mai</vt:lpstr>
      <vt:lpstr>Prévisions 15 mai</vt:lpstr>
      <vt:lpstr>Carnet 15 mai</vt:lpstr>
      <vt:lpstr>Conbid 18 avr</vt:lpstr>
      <vt:lpstr>Prévisions 18 avr</vt:lpstr>
      <vt:lpstr>Carnet 18 avr</vt:lpstr>
      <vt:lpstr>Conbid 05 mrs</vt:lpstr>
      <vt:lpstr>Prévisions 05 mrs</vt:lpstr>
      <vt:lpstr>Carnet 05 mrs</vt:lpstr>
      <vt:lpstr>Conbid 06fev</vt:lpstr>
      <vt:lpstr>Prévisions 06fev</vt:lpstr>
      <vt:lpstr>Carnet 06fev</vt:lpstr>
      <vt:lpstr>Conbid 23jan</vt:lpstr>
      <vt:lpstr>Prévisions 23jan</vt:lpstr>
      <vt:lpstr>Carnet 23jan</vt:lpstr>
      <vt:lpstr>Conbid 20dec2018</vt:lpstr>
      <vt:lpstr>Prévisions 20dec2018</vt:lpstr>
      <vt:lpstr>Carnet 20dec2018</vt:lpstr>
      <vt:lpstr>Ref Conbid</vt:lpstr>
      <vt:lpstr>'Conbid 05 mrs'!Zone_d_impression</vt:lpstr>
      <vt:lpstr>'Conbid 06fev'!Zone_d_impression</vt:lpstr>
      <vt:lpstr>'Conbid 15 mai'!Zone_d_impression</vt:lpstr>
      <vt:lpstr>'Conbid 18 avr'!Zone_d_impression</vt:lpstr>
      <vt:lpstr>'Conbid 23jan'!Zone_d_impression</vt:lpstr>
      <vt:lpstr>'Prévisions 05 mrs'!Zone_d_impression</vt:lpstr>
      <vt:lpstr>'Prévisions 06fev'!Zone_d_impression</vt:lpstr>
      <vt:lpstr>'Prévisions 15 mai'!Zone_d_impression</vt:lpstr>
      <vt:lpstr>'Prévisions 18 avr'!Zone_d_impression</vt:lpstr>
      <vt:lpstr>'Prévisions 23jan'!Zone_d_impression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Van driel</dc:creator>
  <cp:lastModifiedBy>Anne Van driel</cp:lastModifiedBy>
  <cp:lastPrinted>2019-05-15T13:24:51Z</cp:lastPrinted>
  <dcterms:created xsi:type="dcterms:W3CDTF">2017-08-10T07:34:12Z</dcterms:created>
  <dcterms:modified xsi:type="dcterms:W3CDTF">2019-05-15T13:25:16Z</dcterms:modified>
</cp:coreProperties>
</file>