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05" windowWidth="15240" windowHeight="7740"/>
  </bookViews>
  <sheets>
    <sheet name="Besoin Pamiers" sheetId="1" r:id="rId1"/>
    <sheet name="Origine Reliquats" sheetId="2" r:id="rId2"/>
  </sheets>
  <definedNames>
    <definedName name="_xlnm._FilterDatabase" localSheetId="0" hidden="1">'Besoin Pamiers'!$A$1:$L$17</definedName>
    <definedName name="_xlnm.Print_Area" localSheetId="0">'Besoin Pamiers'!$E$1:$L$17</definedName>
  </definedNames>
  <calcPr calcId="145621"/>
</workbook>
</file>

<file path=xl/calcChain.xml><?xml version="1.0" encoding="utf-8"?>
<calcChain xmlns="http://schemas.openxmlformats.org/spreadsheetml/2006/main">
  <c r="Q17" i="1" l="1"/>
  <c r="Q15" i="1"/>
  <c r="Q12" i="1"/>
  <c r="Q10" i="1"/>
  <c r="Q9" i="1"/>
  <c r="P19" i="1"/>
  <c r="P15" i="1"/>
  <c r="P17" i="1"/>
  <c r="P12" i="1"/>
  <c r="P10" i="1"/>
  <c r="P9" i="1"/>
  <c r="P7" i="1"/>
  <c r="P5" i="1"/>
  <c r="P3" i="1"/>
  <c r="O15" i="1"/>
  <c r="O17" i="1"/>
  <c r="O12" i="1"/>
  <c r="O10" i="1"/>
  <c r="O9" i="1"/>
  <c r="O7" i="1"/>
  <c r="O5" i="1"/>
  <c r="O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2" i="1"/>
  <c r="M1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2" i="1"/>
  <c r="G55" i="2" l="1"/>
  <c r="G49" i="2"/>
  <c r="G43" i="2"/>
  <c r="G36" i="2"/>
  <c r="G29" i="2"/>
  <c r="G22" i="2"/>
  <c r="G13" i="2"/>
</calcChain>
</file>

<file path=xl/sharedStrings.xml><?xml version="1.0" encoding="utf-8"?>
<sst xmlns="http://schemas.openxmlformats.org/spreadsheetml/2006/main" count="247" uniqueCount="83">
  <si>
    <t>Numéro d'article</t>
  </si>
  <si>
    <t>Désignation article</t>
  </si>
  <si>
    <t>Div.</t>
  </si>
  <si>
    <t>ES</t>
  </si>
  <si>
    <t>Lot</t>
  </si>
  <si>
    <t xml:space="preserve">     Utilis libre (kg)</t>
  </si>
  <si>
    <t>Date de livraison souhaité</t>
  </si>
  <si>
    <t>PF05PA00001ANO</t>
  </si>
  <si>
    <t>Article ANO Ø330 pour Pamiers - DZ=1.5mm</t>
  </si>
  <si>
    <t>PF01</t>
  </si>
  <si>
    <t>ACFW12</t>
  </si>
  <si>
    <t xml:space="preserve"> +/- 5</t>
  </si>
  <si>
    <t>début S28</t>
  </si>
  <si>
    <t>ACFW32</t>
  </si>
  <si>
    <t>H60480 (recomm S29) TL 4 p,T0518EB330ED</t>
  </si>
  <si>
    <t>ACJW12</t>
  </si>
  <si>
    <t>ACJW22</t>
  </si>
  <si>
    <t>ACRO12</t>
  </si>
  <si>
    <t>H60240 unitaire (recomm S29) TL 8 p, T0518EB330ED</t>
  </si>
  <si>
    <t xml:space="preserve"> +/- 2,5</t>
  </si>
  <si>
    <t>S27</t>
  </si>
  <si>
    <t>ACRO32</t>
  </si>
  <si>
    <t>ACTF22</t>
  </si>
  <si>
    <t>H60490 (recomm S29) TL 4 p, T0518EB330ED</t>
  </si>
  <si>
    <t>ACTF32</t>
  </si>
  <si>
    <t>ACTP12</t>
  </si>
  <si>
    <t>ACTP22</t>
  </si>
  <si>
    <t>ACUD12</t>
  </si>
  <si>
    <t>ACUD32</t>
  </si>
  <si>
    <t>ACUF12</t>
  </si>
  <si>
    <t>ACUF22</t>
  </si>
  <si>
    <t>ACUF32</t>
  </si>
  <si>
    <t>commentaires lancement interne</t>
  </si>
  <si>
    <t>PMO coupe souhaité (kg)</t>
  </si>
  <si>
    <t>ACFG12</t>
  </si>
  <si>
    <t>tolérance</t>
  </si>
  <si>
    <t>Diamètre</t>
  </si>
  <si>
    <t>Longueur</t>
  </si>
  <si>
    <t>ACJW</t>
  </si>
  <si>
    <t>ACTP</t>
  </si>
  <si>
    <t>ACFW</t>
  </si>
  <si>
    <t>ACRO</t>
  </si>
  <si>
    <t>ACFG</t>
  </si>
  <si>
    <t>ACUD</t>
  </si>
  <si>
    <t>ACUF</t>
  </si>
  <si>
    <t>ACTF</t>
  </si>
  <si>
    <t>Ecroutage</t>
  </si>
  <si>
    <t>PMO coupe 1 (avant écroutage)</t>
  </si>
  <si>
    <t>Poids livré par UKAD</t>
  </si>
  <si>
    <t>PMO coupe 2 (avant écroutage)</t>
  </si>
  <si>
    <t>TA6VK05S</t>
  </si>
  <si>
    <t xml:space="preserve">rep 1 </t>
  </si>
  <si>
    <t>OUI</t>
  </si>
  <si>
    <t>NC LCL 18/01</t>
  </si>
  <si>
    <t>CTRL FIN 10/01</t>
  </si>
  <si>
    <t>DAF-2017-01-26-00004</t>
  </si>
  <si>
    <t xml:space="preserve">TOTAL OF </t>
  </si>
  <si>
    <t>R330</t>
  </si>
  <si>
    <t>160022K05S</t>
  </si>
  <si>
    <t>Ré écroutage 05/01 + ATTENTE MAL Derog à programmer + mise à longueur.</t>
  </si>
  <si>
    <t>DAF-2017-01-04-00016</t>
  </si>
  <si>
    <t>EXP 16/01</t>
  </si>
  <si>
    <t>160041K05S</t>
  </si>
  <si>
    <t>rep 1</t>
  </si>
  <si>
    <t>DAF-2017-03-13-00008</t>
  </si>
  <si>
    <t>1 BARRE A COUPER 31 OK 14/03 SOLDE EC ET X EXP CE VENDREDI</t>
  </si>
  <si>
    <t>NON</t>
  </si>
  <si>
    <t>ACJW31 PA20120 P4</t>
  </si>
  <si>
    <t>ACJW1 ET ACJW 2 PA20677 P3</t>
  </si>
  <si>
    <t>SOLDE</t>
  </si>
  <si>
    <t>160177K05S</t>
  </si>
  <si>
    <t>DAF-2017-03-24-00008</t>
  </si>
  <si>
    <t>Ecrouté : PA20677/04</t>
  </si>
  <si>
    <t>Mis à longueur : PA20141/02</t>
  </si>
  <si>
    <t>160176K05S</t>
  </si>
  <si>
    <t>DAF-2017-05-22-00014</t>
  </si>
  <si>
    <t>160214K05S</t>
  </si>
  <si>
    <t>DAF-2017-04-21-00011</t>
  </si>
  <si>
    <t>160223K05S</t>
  </si>
  <si>
    <t>DAF-2017-05-31-00004</t>
  </si>
  <si>
    <t>160225K05S</t>
  </si>
  <si>
    <t>Perte</t>
  </si>
  <si>
    <t>Lingot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</si>
</sst>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g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7" fillId="0" borderId="0" applyFon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 applyFill="1" applyBorder="1"/>
    <xf numFmtId="1" fontId="6" fillId="0" borderId="0" xfId="0" applyNumberFormat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9" borderId="4" xfId="0" applyFont="1" applyFill="1" applyBorder="1"/>
    <xf numFmtId="0" fontId="6" fillId="9" borderId="5" xfId="0" applyFont="1" applyFill="1" applyBorder="1"/>
    <xf numFmtId="0" fontId="8" fillId="0" borderId="5" xfId="0" applyFont="1" applyFill="1" applyBorder="1" applyAlignment="1">
      <alignment horizontal="center"/>
    </xf>
    <xf numFmtId="0" fontId="5" fillId="0" borderId="6" xfId="0" applyFont="1" applyFill="1" applyBorder="1"/>
    <xf numFmtId="164" fontId="5" fillId="0" borderId="0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64" fontId="5" fillId="1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9" fillId="0" borderId="0" xfId="0" applyFont="1" applyFill="1" applyBorder="1"/>
    <xf numFmtId="164" fontId="5" fillId="10" borderId="1" xfId="0" applyNumberFormat="1" applyFont="1" applyFill="1" applyBorder="1" applyAlignment="1">
      <alignment horizontal="center" vertical="center"/>
    </xf>
    <xf numFmtId="1" fontId="6" fillId="11" borderId="0" xfId="0" applyNumberFormat="1" applyFont="1" applyFill="1" applyBorder="1" applyAlignment="1">
      <alignment horizontal="center" vertical="center"/>
    </xf>
    <xf numFmtId="164" fontId="7" fillId="11" borderId="0" xfId="0" applyNumberFormat="1" applyFont="1" applyFill="1" applyBorder="1" applyAlignment="1">
      <alignment horizontal="center"/>
    </xf>
    <xf numFmtId="0" fontId="5" fillId="12" borderId="0" xfId="0" applyFont="1" applyFill="1" applyBorder="1"/>
    <xf numFmtId="0" fontId="0" fillId="0" borderId="0" xfId="0" applyFont="1" applyFill="1" applyBorder="1"/>
    <xf numFmtId="2" fontId="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/>
    </xf>
    <xf numFmtId="1" fontId="12" fillId="3" borderId="8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164" fontId="0" fillId="7" borderId="1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13" fillId="0" borderId="0" xfId="0" applyNumberFormat="1" applyFont="1" applyFill="1" applyBorder="1" applyAlignment="1">
      <alignment horizontal="left" vertical="center"/>
    </xf>
    <xf numFmtId="0" fontId="14" fillId="0" borderId="0" xfId="0" applyFont="1"/>
    <xf numFmtId="1" fontId="6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/>
    </xf>
    <xf numFmtId="0" fontId="0" fillId="8" borderId="0" xfId="0" applyFont="1" applyFill="1"/>
    <xf numFmtId="0" fontId="6" fillId="0" borderId="4" xfId="0" applyFont="1" applyBorder="1"/>
    <xf numFmtId="0" fontId="6" fillId="0" borderId="5" xfId="0" applyFont="1" applyBorder="1"/>
    <xf numFmtId="0" fontId="15" fillId="0" borderId="5" xfId="0" applyFont="1" applyBorder="1" applyAlignment="1">
      <alignment horizontal="center"/>
    </xf>
    <xf numFmtId="0" fontId="0" fillId="0" borderId="6" xfId="0" applyFont="1" applyBorder="1"/>
    <xf numFmtId="0" fontId="4" fillId="0" borderId="0" xfId="0" applyFont="1"/>
    <xf numFmtId="2" fontId="0" fillId="0" borderId="1" xfId="0" applyNumberFormat="1" applyFont="1" applyFill="1" applyBorder="1" applyAlignment="1">
      <alignment horizontal="center"/>
    </xf>
    <xf numFmtId="0" fontId="16" fillId="0" borderId="0" xfId="0" applyFont="1"/>
    <xf numFmtId="0" fontId="10" fillId="0" borderId="0" xfId="0" applyFont="1"/>
    <xf numFmtId="0" fontId="0" fillId="0" borderId="1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Font="1" applyBorder="1"/>
    <xf numFmtId="164" fontId="10" fillId="0" borderId="1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 vertical="center" wrapText="1"/>
    </xf>
    <xf numFmtId="9" fontId="0" fillId="0" borderId="0" xfId="2" applyFont="1"/>
  </cellXfs>
  <cellStyles count="3">
    <cellStyle name="Normal" xfId="0" builtinId="0"/>
    <cellStyle name="Normal 3" xfId="1"/>
    <cellStyle name="Pourcentage" xfId="2" builtinId="5"/>
  </cellStyles>
  <dxfs count="19"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80" zoomScaleNormal="8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S7" sqref="S7"/>
    </sheetView>
  </sheetViews>
  <sheetFormatPr baseColWidth="10" defaultRowHeight="15" x14ac:dyDescent="0.25"/>
  <cols>
    <col min="1" max="1" width="16.85546875" style="2" hidden="1" customWidth="1"/>
    <col min="2" max="2" width="35.5703125" style="2" hidden="1" customWidth="1"/>
    <col min="3" max="3" width="4.42578125" style="2" hidden="1" customWidth="1"/>
    <col min="4" max="4" width="5.140625" style="2" hidden="1" customWidth="1"/>
    <col min="5" max="5" width="9" style="2" bestFit="1" customWidth="1"/>
    <col min="6" max="6" width="10.7109375" style="2" customWidth="1"/>
    <col min="9" max="10" width="11.42578125" style="11"/>
    <col min="11" max="11" width="31.28515625" style="7" customWidth="1"/>
    <col min="12" max="12" width="20.42578125" style="7" customWidth="1"/>
    <col min="13" max="13" width="32" customWidth="1"/>
  </cols>
  <sheetData>
    <row r="1" spans="1:17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36</v>
      </c>
      <c r="H1" s="1" t="s">
        <v>37</v>
      </c>
      <c r="I1" s="10" t="s">
        <v>33</v>
      </c>
      <c r="J1" s="10" t="s">
        <v>35</v>
      </c>
      <c r="K1" s="10" t="s">
        <v>32</v>
      </c>
      <c r="L1" s="10" t="s">
        <v>6</v>
      </c>
      <c r="M1" s="62" t="s">
        <v>81</v>
      </c>
      <c r="N1" s="62" t="s">
        <v>82</v>
      </c>
    </row>
    <row r="2" spans="1:17" ht="30" x14ac:dyDescent="0.25">
      <c r="A2" s="2" t="s">
        <v>7</v>
      </c>
      <c r="B2" s="2" t="s">
        <v>8</v>
      </c>
      <c r="C2" s="2">
        <v>100</v>
      </c>
      <c r="D2" s="2" t="s">
        <v>9</v>
      </c>
      <c r="E2" s="2" t="s">
        <v>15</v>
      </c>
      <c r="F2" s="3">
        <v>812</v>
      </c>
      <c r="G2" s="3">
        <v>329.1</v>
      </c>
      <c r="H2" s="3"/>
      <c r="I2" s="3">
        <v>628</v>
      </c>
      <c r="J2" s="3" t="s">
        <v>11</v>
      </c>
      <c r="K2" s="3" t="s">
        <v>14</v>
      </c>
      <c r="L2" s="12" t="s">
        <v>12</v>
      </c>
      <c r="M2">
        <f>F2-I2</f>
        <v>184</v>
      </c>
      <c r="N2" t="str">
        <f>LEFT(E2,4)</f>
        <v>ACJW</v>
      </c>
    </row>
    <row r="3" spans="1:17" ht="30" x14ac:dyDescent="0.25">
      <c r="A3" s="2" t="s">
        <v>7</v>
      </c>
      <c r="B3" s="2" t="s">
        <v>8</v>
      </c>
      <c r="C3" s="2">
        <v>100</v>
      </c>
      <c r="D3" s="2" t="s">
        <v>9</v>
      </c>
      <c r="E3" s="2" t="s">
        <v>16</v>
      </c>
      <c r="F3" s="4">
        <v>840</v>
      </c>
      <c r="G3" s="4">
        <v>328.9</v>
      </c>
      <c r="H3" s="4"/>
      <c r="I3" s="3">
        <v>628</v>
      </c>
      <c r="J3" s="3" t="s">
        <v>11</v>
      </c>
      <c r="K3" s="4" t="s">
        <v>14</v>
      </c>
      <c r="L3" s="12" t="s">
        <v>12</v>
      </c>
      <c r="M3">
        <f t="shared" ref="M3:M17" si="0">F3-I3</f>
        <v>212</v>
      </c>
      <c r="N3" t="str">
        <f t="shared" ref="N3:N17" si="1">LEFT(E3,4)</f>
        <v>ACJW</v>
      </c>
      <c r="O3" t="str">
        <f>N3</f>
        <v>ACJW</v>
      </c>
      <c r="P3">
        <f>M2+M3</f>
        <v>396</v>
      </c>
    </row>
    <row r="4" spans="1:17" ht="30" x14ac:dyDescent="0.25">
      <c r="A4" s="2" t="s">
        <v>7</v>
      </c>
      <c r="B4" s="2" t="s">
        <v>8</v>
      </c>
      <c r="C4" s="2">
        <v>100</v>
      </c>
      <c r="D4" s="2" t="s">
        <v>9</v>
      </c>
      <c r="E4" s="2" t="s">
        <v>25</v>
      </c>
      <c r="F4" s="3">
        <v>728</v>
      </c>
      <c r="G4" s="3">
        <v>324.10000000000002</v>
      </c>
      <c r="H4" s="3"/>
      <c r="I4" s="3">
        <v>628</v>
      </c>
      <c r="J4" s="3" t="s">
        <v>11</v>
      </c>
      <c r="K4" s="3" t="s">
        <v>14</v>
      </c>
      <c r="L4" s="12" t="s">
        <v>12</v>
      </c>
      <c r="M4">
        <f t="shared" si="0"/>
        <v>100</v>
      </c>
      <c r="N4" t="str">
        <f t="shared" si="1"/>
        <v>ACTP</v>
      </c>
    </row>
    <row r="5" spans="1:17" ht="30" x14ac:dyDescent="0.25">
      <c r="A5" s="2" t="s">
        <v>7</v>
      </c>
      <c r="B5" s="2" t="s">
        <v>8</v>
      </c>
      <c r="C5" s="2">
        <v>100</v>
      </c>
      <c r="D5" s="2" t="s">
        <v>9</v>
      </c>
      <c r="E5" s="2" t="s">
        <v>26</v>
      </c>
      <c r="F5" s="4">
        <v>856</v>
      </c>
      <c r="G5" s="4">
        <v>324.60000000000002</v>
      </c>
      <c r="H5" s="4"/>
      <c r="I5" s="3">
        <v>628</v>
      </c>
      <c r="J5" s="3" t="s">
        <v>11</v>
      </c>
      <c r="K5" s="4" t="s">
        <v>14</v>
      </c>
      <c r="L5" s="12" t="s">
        <v>12</v>
      </c>
      <c r="M5">
        <f t="shared" si="0"/>
        <v>228</v>
      </c>
      <c r="N5" t="str">
        <f t="shared" si="1"/>
        <v>ACTP</v>
      </c>
      <c r="O5" t="str">
        <f>N5</f>
        <v>ACTP</v>
      </c>
      <c r="P5">
        <f>M4+M5</f>
        <v>328</v>
      </c>
    </row>
    <row r="6" spans="1:17" ht="30" x14ac:dyDescent="0.25">
      <c r="A6" s="2" t="s">
        <v>7</v>
      </c>
      <c r="B6" s="2" t="s">
        <v>8</v>
      </c>
      <c r="C6" s="2">
        <v>100</v>
      </c>
      <c r="D6" s="2" t="s">
        <v>9</v>
      </c>
      <c r="E6" s="2" t="s">
        <v>10</v>
      </c>
      <c r="F6" s="5">
        <v>580</v>
      </c>
      <c r="G6" s="5">
        <v>324.2</v>
      </c>
      <c r="H6" s="5">
        <v>1580</v>
      </c>
      <c r="I6" s="5">
        <v>540</v>
      </c>
      <c r="J6" s="5" t="s">
        <v>19</v>
      </c>
      <c r="K6" s="5" t="s">
        <v>18</v>
      </c>
      <c r="L6" s="9" t="s">
        <v>20</v>
      </c>
      <c r="M6">
        <f t="shared" si="0"/>
        <v>40</v>
      </c>
      <c r="N6" t="str">
        <f t="shared" si="1"/>
        <v>ACFW</v>
      </c>
    </row>
    <row r="7" spans="1:17" ht="30" x14ac:dyDescent="0.25">
      <c r="A7" s="2" t="s">
        <v>7</v>
      </c>
      <c r="B7" s="2" t="s">
        <v>8</v>
      </c>
      <c r="C7" s="2">
        <v>100</v>
      </c>
      <c r="D7" s="2" t="s">
        <v>9</v>
      </c>
      <c r="E7" s="2" t="s">
        <v>13</v>
      </c>
      <c r="F7" s="5">
        <v>540</v>
      </c>
      <c r="G7" s="5">
        <v>324.2</v>
      </c>
      <c r="H7" s="5">
        <v>1470</v>
      </c>
      <c r="I7" s="5">
        <v>540</v>
      </c>
      <c r="J7" s="5" t="s">
        <v>19</v>
      </c>
      <c r="K7" s="5" t="s">
        <v>18</v>
      </c>
      <c r="L7" s="9" t="s">
        <v>20</v>
      </c>
      <c r="M7">
        <f t="shared" si="0"/>
        <v>0</v>
      </c>
      <c r="N7" t="str">
        <f t="shared" si="1"/>
        <v>ACFW</v>
      </c>
      <c r="O7" t="str">
        <f>N7</f>
        <v>ACFW</v>
      </c>
      <c r="P7">
        <f>M6+M7</f>
        <v>40</v>
      </c>
    </row>
    <row r="8" spans="1:17" ht="30" x14ac:dyDescent="0.25">
      <c r="A8" s="2" t="s">
        <v>7</v>
      </c>
      <c r="B8" s="2" t="s">
        <v>8</v>
      </c>
      <c r="C8" s="2">
        <v>100</v>
      </c>
      <c r="D8" s="2" t="s">
        <v>9</v>
      </c>
      <c r="E8" s="2" t="s">
        <v>17</v>
      </c>
      <c r="F8" s="5">
        <v>584</v>
      </c>
      <c r="G8" s="5">
        <v>325.5</v>
      </c>
      <c r="H8" s="5">
        <v>1599</v>
      </c>
      <c r="I8" s="5">
        <v>540</v>
      </c>
      <c r="J8" s="5" t="s">
        <v>19</v>
      </c>
      <c r="K8" s="5" t="s">
        <v>18</v>
      </c>
      <c r="L8" s="9" t="s">
        <v>20</v>
      </c>
      <c r="M8">
        <f t="shared" si="0"/>
        <v>44</v>
      </c>
      <c r="N8" t="str">
        <f t="shared" si="1"/>
        <v>ACRO</v>
      </c>
    </row>
    <row r="9" spans="1:17" ht="30" x14ac:dyDescent="0.25">
      <c r="A9" s="2" t="s">
        <v>7</v>
      </c>
      <c r="B9" s="2" t="s">
        <v>8</v>
      </c>
      <c r="C9" s="2">
        <v>100</v>
      </c>
      <c r="D9" s="2" t="s">
        <v>9</v>
      </c>
      <c r="E9" s="2" t="s">
        <v>21</v>
      </c>
      <c r="F9" s="6">
        <v>638</v>
      </c>
      <c r="G9" s="5"/>
      <c r="H9" s="5"/>
      <c r="I9" s="5">
        <v>540</v>
      </c>
      <c r="J9" s="5" t="s">
        <v>19</v>
      </c>
      <c r="K9" s="5" t="s">
        <v>18</v>
      </c>
      <c r="L9" s="9" t="s">
        <v>20</v>
      </c>
      <c r="M9">
        <f t="shared" si="0"/>
        <v>98</v>
      </c>
      <c r="N9" t="str">
        <f t="shared" si="1"/>
        <v>ACRO</v>
      </c>
      <c r="O9" t="str">
        <f>N9</f>
        <v>ACRO</v>
      </c>
      <c r="P9">
        <f>M8+M9</f>
        <v>142</v>
      </c>
      <c r="Q9" s="63">
        <f>P9/5000</f>
        <v>2.8400000000000002E-2</v>
      </c>
    </row>
    <row r="10" spans="1:17" ht="30" x14ac:dyDescent="0.25">
      <c r="A10" s="2" t="s">
        <v>7</v>
      </c>
      <c r="B10" s="2" t="s">
        <v>8</v>
      </c>
      <c r="C10" s="2">
        <v>100</v>
      </c>
      <c r="D10" s="2" t="s">
        <v>9</v>
      </c>
      <c r="E10" s="2" t="s">
        <v>34</v>
      </c>
      <c r="F10" s="5">
        <v>638</v>
      </c>
      <c r="G10" s="5"/>
      <c r="H10" s="5"/>
      <c r="I10" s="5">
        <v>540</v>
      </c>
      <c r="J10" s="5" t="s">
        <v>19</v>
      </c>
      <c r="K10" s="5" t="s">
        <v>18</v>
      </c>
      <c r="L10" s="9" t="s">
        <v>20</v>
      </c>
      <c r="M10">
        <f t="shared" si="0"/>
        <v>98</v>
      </c>
      <c r="N10" t="str">
        <f t="shared" si="1"/>
        <v>ACFG</v>
      </c>
      <c r="O10" t="str">
        <f>N10</f>
        <v>ACFG</v>
      </c>
      <c r="P10">
        <f>M10</f>
        <v>98</v>
      </c>
      <c r="Q10" s="63">
        <f>P10/5000</f>
        <v>1.9599999999999999E-2</v>
      </c>
    </row>
    <row r="11" spans="1:17" ht="30" x14ac:dyDescent="0.25">
      <c r="A11" s="2" t="s">
        <v>7</v>
      </c>
      <c r="B11" s="2" t="s">
        <v>8</v>
      </c>
      <c r="C11" s="2">
        <v>100</v>
      </c>
      <c r="D11" s="2" t="s">
        <v>9</v>
      </c>
      <c r="E11" s="2" t="s">
        <v>27</v>
      </c>
      <c r="F11" s="5">
        <v>604</v>
      </c>
      <c r="G11" s="5">
        <v>323.8</v>
      </c>
      <c r="H11" s="5">
        <v>1658</v>
      </c>
      <c r="I11" s="5">
        <v>540</v>
      </c>
      <c r="J11" s="5" t="s">
        <v>19</v>
      </c>
      <c r="K11" s="5" t="s">
        <v>18</v>
      </c>
      <c r="L11" s="9" t="s">
        <v>20</v>
      </c>
      <c r="M11">
        <f t="shared" si="0"/>
        <v>64</v>
      </c>
      <c r="N11" t="str">
        <f t="shared" si="1"/>
        <v>ACUD</v>
      </c>
    </row>
    <row r="12" spans="1:17" ht="30" x14ac:dyDescent="0.25">
      <c r="A12" s="2" t="s">
        <v>7</v>
      </c>
      <c r="B12" s="2" t="s">
        <v>8</v>
      </c>
      <c r="C12" s="2">
        <v>100</v>
      </c>
      <c r="D12" s="2" t="s">
        <v>9</v>
      </c>
      <c r="E12" s="2" t="s">
        <v>28</v>
      </c>
      <c r="F12" s="5">
        <v>594</v>
      </c>
      <c r="G12" s="5">
        <v>328.6</v>
      </c>
      <c r="H12" s="5">
        <v>1580</v>
      </c>
      <c r="I12" s="5">
        <v>540</v>
      </c>
      <c r="J12" s="5" t="s">
        <v>19</v>
      </c>
      <c r="K12" s="5" t="s">
        <v>18</v>
      </c>
      <c r="L12" s="9" t="s">
        <v>20</v>
      </c>
      <c r="M12">
        <f t="shared" si="0"/>
        <v>54</v>
      </c>
      <c r="N12" t="str">
        <f t="shared" si="1"/>
        <v>ACUD</v>
      </c>
      <c r="O12" t="str">
        <f>N12</f>
        <v>ACUD</v>
      </c>
      <c r="P12">
        <f>M11+M12</f>
        <v>118</v>
      </c>
      <c r="Q12" s="63">
        <f>P12/5000</f>
        <v>2.3599999999999999E-2</v>
      </c>
    </row>
    <row r="13" spans="1:17" ht="30" x14ac:dyDescent="0.25">
      <c r="A13" s="2" t="s">
        <v>7</v>
      </c>
      <c r="B13" s="2" t="s">
        <v>8</v>
      </c>
      <c r="C13" s="2">
        <v>100</v>
      </c>
      <c r="D13" s="2" t="s">
        <v>9</v>
      </c>
      <c r="E13" s="2" t="s">
        <v>31</v>
      </c>
      <c r="F13" s="5">
        <v>610</v>
      </c>
      <c r="G13" s="5">
        <v>327.5</v>
      </c>
      <c r="H13" s="5">
        <v>1646</v>
      </c>
      <c r="I13" s="5">
        <v>540</v>
      </c>
      <c r="J13" s="5" t="s">
        <v>19</v>
      </c>
      <c r="K13" s="5" t="s">
        <v>18</v>
      </c>
      <c r="L13" s="9" t="s">
        <v>20</v>
      </c>
      <c r="M13">
        <f t="shared" si="0"/>
        <v>70</v>
      </c>
      <c r="N13" t="str">
        <f t="shared" si="1"/>
        <v>ACUF</v>
      </c>
    </row>
    <row r="14" spans="1:17" ht="30" x14ac:dyDescent="0.25">
      <c r="A14" s="2" t="s">
        <v>7</v>
      </c>
      <c r="B14" s="2" t="s">
        <v>8</v>
      </c>
      <c r="C14" s="2">
        <v>100</v>
      </c>
      <c r="D14" s="2" t="s">
        <v>9</v>
      </c>
      <c r="E14" s="2" t="s">
        <v>29</v>
      </c>
      <c r="F14" s="8">
        <v>714</v>
      </c>
      <c r="G14" s="8">
        <v>325.3</v>
      </c>
      <c r="H14" s="8">
        <v>1959</v>
      </c>
      <c r="I14" s="8">
        <v>628</v>
      </c>
      <c r="J14" s="8" t="s">
        <v>11</v>
      </c>
      <c r="K14" s="8" t="s">
        <v>23</v>
      </c>
      <c r="L14" s="8" t="s">
        <v>12</v>
      </c>
      <c r="M14">
        <f t="shared" si="0"/>
        <v>86</v>
      </c>
      <c r="N14" t="str">
        <f t="shared" si="1"/>
        <v>ACUF</v>
      </c>
    </row>
    <row r="15" spans="1:17" ht="30" x14ac:dyDescent="0.25">
      <c r="A15" s="2" t="s">
        <v>7</v>
      </c>
      <c r="B15" s="2" t="s">
        <v>8</v>
      </c>
      <c r="C15" s="2">
        <v>100</v>
      </c>
      <c r="D15" s="2" t="s">
        <v>9</v>
      </c>
      <c r="E15" s="2" t="s">
        <v>30</v>
      </c>
      <c r="F15" s="8">
        <v>762</v>
      </c>
      <c r="G15" s="8">
        <v>324.10000000000002</v>
      </c>
      <c r="H15" s="8">
        <v>2083</v>
      </c>
      <c r="I15" s="8">
        <v>628</v>
      </c>
      <c r="J15" s="8" t="s">
        <v>11</v>
      </c>
      <c r="K15" s="8" t="s">
        <v>23</v>
      </c>
      <c r="L15" s="8" t="s">
        <v>12</v>
      </c>
      <c r="M15">
        <f t="shared" si="0"/>
        <v>134</v>
      </c>
      <c r="N15" t="str">
        <f t="shared" si="1"/>
        <v>ACUF</v>
      </c>
      <c r="O15" t="str">
        <f>N15</f>
        <v>ACUF</v>
      </c>
      <c r="P15">
        <f>M14+M15+M13</f>
        <v>290</v>
      </c>
      <c r="Q15" s="63">
        <f>P15/5000</f>
        <v>5.8000000000000003E-2</v>
      </c>
    </row>
    <row r="16" spans="1:17" ht="30" x14ac:dyDescent="0.25">
      <c r="A16" s="2" t="s">
        <v>7</v>
      </c>
      <c r="B16" s="2" t="s">
        <v>8</v>
      </c>
      <c r="C16" s="2">
        <v>100</v>
      </c>
      <c r="D16" s="2" t="s">
        <v>9</v>
      </c>
      <c r="E16" s="2" t="s">
        <v>22</v>
      </c>
      <c r="F16" s="8">
        <v>800</v>
      </c>
      <c r="G16" s="8">
        <v>327.5</v>
      </c>
      <c r="H16" s="8">
        <v>2164</v>
      </c>
      <c r="I16" s="8">
        <v>628</v>
      </c>
      <c r="J16" s="8" t="s">
        <v>11</v>
      </c>
      <c r="K16" s="13" t="s">
        <v>23</v>
      </c>
      <c r="L16" s="8" t="s">
        <v>12</v>
      </c>
      <c r="M16">
        <f t="shared" si="0"/>
        <v>172</v>
      </c>
      <c r="N16" t="str">
        <f t="shared" si="1"/>
        <v>ACTF</v>
      </c>
    </row>
    <row r="17" spans="1:17" ht="30" x14ac:dyDescent="0.25">
      <c r="A17" s="2" t="s">
        <v>7</v>
      </c>
      <c r="B17" s="2" t="s">
        <v>8</v>
      </c>
      <c r="C17" s="2">
        <v>100</v>
      </c>
      <c r="D17" s="2" t="s">
        <v>9</v>
      </c>
      <c r="E17" s="2" t="s">
        <v>24</v>
      </c>
      <c r="F17" s="8">
        <v>628</v>
      </c>
      <c r="G17" s="8">
        <v>327.7</v>
      </c>
      <c r="H17" s="8">
        <v>1690</v>
      </c>
      <c r="I17" s="8">
        <v>628</v>
      </c>
      <c r="J17" s="8" t="s">
        <v>11</v>
      </c>
      <c r="K17" s="8" t="s">
        <v>23</v>
      </c>
      <c r="L17" s="8" t="s">
        <v>12</v>
      </c>
      <c r="M17">
        <f t="shared" si="0"/>
        <v>0</v>
      </c>
      <c r="N17" t="str">
        <f t="shared" si="1"/>
        <v>ACTF</v>
      </c>
      <c r="O17" t="str">
        <f>N17</f>
        <v>ACTF</v>
      </c>
      <c r="P17">
        <f>M16+M17</f>
        <v>172</v>
      </c>
      <c r="Q17" s="63">
        <f>P17/5000</f>
        <v>3.44E-2</v>
      </c>
    </row>
    <row r="19" spans="1:17" x14ac:dyDescent="0.25">
      <c r="M19">
        <f>SUM(M2:M17)</f>
        <v>1584</v>
      </c>
      <c r="P19">
        <f>SUM(P2:P17)</f>
        <v>1584</v>
      </c>
    </row>
  </sheetData>
  <autoFilter ref="A1:L17"/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5"/>
  <sheetViews>
    <sheetView workbookViewId="0">
      <selection activeCell="N10" sqref="N10"/>
    </sheetView>
  </sheetViews>
  <sheetFormatPr baseColWidth="10" defaultRowHeight="15" x14ac:dyDescent="0.25"/>
  <cols>
    <col min="1" max="1" width="1.5703125" customWidth="1"/>
    <col min="2" max="3" width="11.42578125" style="14"/>
    <col min="4" max="4" width="13" style="14" bestFit="1" customWidth="1"/>
    <col min="5" max="12" width="11.42578125" style="14"/>
  </cols>
  <sheetData>
    <row r="3" spans="2:12" ht="45.75" thickBot="1" x14ac:dyDescent="0.3">
      <c r="B3" s="15"/>
      <c r="C3" s="15"/>
      <c r="D3" s="15"/>
      <c r="E3" s="15"/>
      <c r="F3" s="16"/>
      <c r="G3" s="15"/>
      <c r="H3" s="17" t="s">
        <v>46</v>
      </c>
      <c r="I3" s="17" t="s">
        <v>47</v>
      </c>
      <c r="J3" s="18" t="s">
        <v>48</v>
      </c>
      <c r="K3" s="17" t="s">
        <v>49</v>
      </c>
      <c r="L3" s="18" t="s">
        <v>48</v>
      </c>
    </row>
    <row r="4" spans="2:12" ht="15.75" thickBot="1" x14ac:dyDescent="0.3">
      <c r="B4" s="19" t="s">
        <v>42</v>
      </c>
      <c r="C4" s="20">
        <v>330</v>
      </c>
      <c r="D4" s="21" t="s">
        <v>50</v>
      </c>
      <c r="E4" s="22"/>
      <c r="F4" s="16" t="s">
        <v>51</v>
      </c>
      <c r="G4" s="23">
        <v>1640</v>
      </c>
      <c r="H4" s="24" t="s">
        <v>52</v>
      </c>
      <c r="I4" s="25">
        <v>1071</v>
      </c>
      <c r="J4" s="26">
        <v>1051</v>
      </c>
      <c r="K4" s="25"/>
      <c r="L4" s="26"/>
    </row>
    <row r="5" spans="2:12" x14ac:dyDescent="0.25">
      <c r="B5" s="15" t="s">
        <v>53</v>
      </c>
      <c r="C5" s="27"/>
      <c r="D5" s="15"/>
      <c r="E5" s="15"/>
      <c r="F5" s="16">
        <v>2</v>
      </c>
      <c r="G5" s="23">
        <v>1762</v>
      </c>
      <c r="H5" s="24" t="s">
        <v>52</v>
      </c>
      <c r="I5" s="25">
        <v>1071</v>
      </c>
      <c r="J5" s="26">
        <v>1051</v>
      </c>
      <c r="K5" s="28">
        <v>639</v>
      </c>
      <c r="L5" s="26">
        <v>628</v>
      </c>
    </row>
    <row r="6" spans="2:12" x14ac:dyDescent="0.25">
      <c r="B6" s="27" t="s">
        <v>54</v>
      </c>
      <c r="C6" s="15"/>
      <c r="D6" s="15"/>
      <c r="E6" s="15"/>
      <c r="F6" s="16">
        <v>3</v>
      </c>
      <c r="G6" s="23">
        <v>1718</v>
      </c>
      <c r="H6" s="24" t="s">
        <v>52</v>
      </c>
      <c r="I6" s="25">
        <v>1071</v>
      </c>
      <c r="J6" s="26">
        <v>1051</v>
      </c>
      <c r="K6" s="28">
        <v>639</v>
      </c>
      <c r="L6" s="26">
        <v>628</v>
      </c>
    </row>
    <row r="7" spans="2:12" x14ac:dyDescent="0.25">
      <c r="B7" s="27" t="s">
        <v>55</v>
      </c>
      <c r="C7" s="15"/>
      <c r="D7" s="15"/>
      <c r="E7" s="15"/>
      <c r="F7" s="29" t="s">
        <v>56</v>
      </c>
      <c r="G7" s="30">
        <v>5120</v>
      </c>
      <c r="H7" s="31"/>
      <c r="I7" s="15"/>
      <c r="J7" s="15"/>
      <c r="K7" s="15"/>
      <c r="L7" s="15"/>
    </row>
    <row r="9" spans="2:12" ht="45.75" thickBot="1" x14ac:dyDescent="0.3">
      <c r="F9" s="16"/>
      <c r="G9" s="32"/>
      <c r="H9" s="33" t="s">
        <v>46</v>
      </c>
      <c r="I9" s="33" t="s">
        <v>47</v>
      </c>
      <c r="J9" s="34" t="s">
        <v>48</v>
      </c>
      <c r="K9" s="33" t="s">
        <v>49</v>
      </c>
      <c r="L9" s="34" t="s">
        <v>48</v>
      </c>
    </row>
    <row r="10" spans="2:12" ht="15.75" thickBot="1" x14ac:dyDescent="0.3">
      <c r="B10" s="35" t="s">
        <v>40</v>
      </c>
      <c r="C10" s="35" t="s">
        <v>57</v>
      </c>
      <c r="D10" s="35" t="s">
        <v>50</v>
      </c>
      <c r="E10" s="36" t="s">
        <v>58</v>
      </c>
      <c r="F10" s="16" t="s">
        <v>51</v>
      </c>
      <c r="G10" s="37">
        <v>1664</v>
      </c>
      <c r="H10" s="38" t="s">
        <v>52</v>
      </c>
      <c r="I10" s="39">
        <v>1132</v>
      </c>
      <c r="J10" s="40">
        <v>1052</v>
      </c>
      <c r="K10" s="41">
        <v>0</v>
      </c>
      <c r="L10" s="40"/>
    </row>
    <row r="11" spans="2:12" x14ac:dyDescent="0.25">
      <c r="B11" s="14" t="s">
        <v>59</v>
      </c>
      <c r="F11" s="16">
        <v>2</v>
      </c>
      <c r="G11" s="37">
        <v>1810</v>
      </c>
      <c r="H11" s="42" t="s">
        <v>52</v>
      </c>
      <c r="I11" s="39">
        <v>1071</v>
      </c>
      <c r="J11" s="40">
        <v>1051</v>
      </c>
      <c r="K11" s="39">
        <v>639</v>
      </c>
      <c r="L11" s="40">
        <v>628</v>
      </c>
    </row>
    <row r="12" spans="2:12" x14ac:dyDescent="0.25">
      <c r="B12" s="43" t="s">
        <v>60</v>
      </c>
      <c r="F12" s="16">
        <v>3</v>
      </c>
      <c r="G12" s="37">
        <v>1624</v>
      </c>
      <c r="H12" s="38" t="s">
        <v>52</v>
      </c>
      <c r="I12" s="39">
        <v>1132</v>
      </c>
      <c r="J12" s="40">
        <v>1052</v>
      </c>
      <c r="K12" s="41">
        <v>0</v>
      </c>
      <c r="L12" s="40"/>
    </row>
    <row r="13" spans="2:12" x14ac:dyDescent="0.25">
      <c r="B13" s="44" t="s">
        <v>61</v>
      </c>
      <c r="F13" s="45" t="s">
        <v>56</v>
      </c>
      <c r="G13" s="46">
        <f>SUM(G10:G12)</f>
        <v>5098</v>
      </c>
      <c r="H13" s="47"/>
    </row>
    <row r="16" spans="2:12" ht="45.75" thickBot="1" x14ac:dyDescent="0.3">
      <c r="F16" s="16"/>
      <c r="G16" s="32"/>
      <c r="H16" s="33" t="s">
        <v>46</v>
      </c>
      <c r="I16" s="33" t="s">
        <v>47</v>
      </c>
      <c r="J16" s="34" t="s">
        <v>48</v>
      </c>
      <c r="K16" s="33" t="s">
        <v>49</v>
      </c>
    </row>
    <row r="17" spans="2:12" ht="15.75" thickBot="1" x14ac:dyDescent="0.3">
      <c r="B17" s="48" t="s">
        <v>38</v>
      </c>
      <c r="C17" s="49">
        <v>330</v>
      </c>
      <c r="D17" s="50" t="s">
        <v>50</v>
      </c>
      <c r="E17" s="51" t="s">
        <v>62</v>
      </c>
      <c r="F17" s="16" t="s">
        <v>63</v>
      </c>
      <c r="G17" s="37">
        <v>1898</v>
      </c>
      <c r="H17" s="42" t="s">
        <v>52</v>
      </c>
      <c r="I17" s="39">
        <v>1071</v>
      </c>
      <c r="J17" s="40">
        <v>1051</v>
      </c>
      <c r="K17" s="39">
        <v>0</v>
      </c>
    </row>
    <row r="18" spans="2:12" x14ac:dyDescent="0.25">
      <c r="B18" s="52" t="s">
        <v>64</v>
      </c>
      <c r="F18" s="16">
        <v>2</v>
      </c>
      <c r="G18" s="37">
        <v>1926</v>
      </c>
      <c r="H18" s="42" t="s">
        <v>52</v>
      </c>
      <c r="I18" s="39">
        <v>1071</v>
      </c>
      <c r="J18" s="40">
        <v>1051</v>
      </c>
      <c r="K18" s="39">
        <v>0</v>
      </c>
    </row>
    <row r="19" spans="2:12" x14ac:dyDescent="0.25">
      <c r="B19" s="52" t="s">
        <v>65</v>
      </c>
      <c r="F19" s="16">
        <v>31</v>
      </c>
      <c r="G19" s="37">
        <v>772</v>
      </c>
      <c r="H19" s="53" t="s">
        <v>66</v>
      </c>
      <c r="I19" s="39">
        <v>600</v>
      </c>
      <c r="J19" s="40">
        <v>600</v>
      </c>
      <c r="K19" s="39">
        <v>0</v>
      </c>
    </row>
    <row r="20" spans="2:12" x14ac:dyDescent="0.25">
      <c r="B20" s="54" t="s">
        <v>67</v>
      </c>
      <c r="F20" s="16">
        <v>32</v>
      </c>
      <c r="G20" s="37">
        <v>532</v>
      </c>
      <c r="H20" s="53"/>
      <c r="I20" s="39">
        <v>0</v>
      </c>
      <c r="J20" s="40"/>
      <c r="K20" s="39">
        <v>0</v>
      </c>
    </row>
    <row r="21" spans="2:12" x14ac:dyDescent="0.25">
      <c r="B21" s="54" t="s">
        <v>68</v>
      </c>
      <c r="F21" s="16">
        <v>33</v>
      </c>
      <c r="G21" s="37">
        <v>370</v>
      </c>
      <c r="H21" s="53"/>
      <c r="I21" s="39">
        <v>0</v>
      </c>
      <c r="J21" s="40"/>
      <c r="K21" s="39">
        <v>0</v>
      </c>
    </row>
    <row r="22" spans="2:12" x14ac:dyDescent="0.25">
      <c r="B22" s="55" t="s">
        <v>69</v>
      </c>
      <c r="F22" s="45" t="s">
        <v>56</v>
      </c>
      <c r="G22" s="46">
        <f>SUM(G17:G21)</f>
        <v>5498</v>
      </c>
      <c r="H22" s="47"/>
    </row>
    <row r="25" spans="2:12" ht="45.75" thickBot="1" x14ac:dyDescent="0.3">
      <c r="F25" s="16"/>
      <c r="G25" s="32"/>
      <c r="H25" s="33" t="s">
        <v>46</v>
      </c>
      <c r="I25" s="33" t="s">
        <v>47</v>
      </c>
      <c r="J25" s="34" t="s">
        <v>48</v>
      </c>
      <c r="K25" s="33" t="s">
        <v>49</v>
      </c>
      <c r="L25" s="34" t="s">
        <v>48</v>
      </c>
    </row>
    <row r="26" spans="2:12" ht="15.75" thickBot="1" x14ac:dyDescent="0.3">
      <c r="B26" s="48" t="s">
        <v>41</v>
      </c>
      <c r="C26" s="49">
        <v>330</v>
      </c>
      <c r="D26" s="50" t="s">
        <v>50</v>
      </c>
      <c r="E26" s="51" t="s">
        <v>70</v>
      </c>
      <c r="F26" s="16" t="s">
        <v>63</v>
      </c>
      <c r="G26" s="37">
        <v>1672</v>
      </c>
      <c r="H26" s="42" t="s">
        <v>52</v>
      </c>
      <c r="I26" s="39">
        <v>1071</v>
      </c>
      <c r="J26" s="40">
        <v>1051</v>
      </c>
      <c r="K26" s="39">
        <v>0</v>
      </c>
      <c r="L26" s="40">
        <v>0</v>
      </c>
    </row>
    <row r="27" spans="2:12" x14ac:dyDescent="0.25">
      <c r="B27" s="52" t="s">
        <v>71</v>
      </c>
      <c r="F27" s="16">
        <v>2</v>
      </c>
      <c r="G27" s="37">
        <v>1874</v>
      </c>
      <c r="H27" s="56" t="s">
        <v>66</v>
      </c>
      <c r="I27" s="39">
        <v>1162</v>
      </c>
      <c r="J27" s="40">
        <v>1162</v>
      </c>
      <c r="K27" s="39">
        <v>600</v>
      </c>
      <c r="L27" s="40">
        <v>600</v>
      </c>
    </row>
    <row r="28" spans="2:12" x14ac:dyDescent="0.25">
      <c r="B28" s="14" t="s">
        <v>72</v>
      </c>
      <c r="F28" s="16">
        <v>3</v>
      </c>
      <c r="G28" s="37">
        <v>1726</v>
      </c>
      <c r="H28" s="42" t="s">
        <v>52</v>
      </c>
      <c r="I28" s="39">
        <v>1071</v>
      </c>
      <c r="J28" s="40">
        <v>1051</v>
      </c>
      <c r="K28" s="39">
        <v>0</v>
      </c>
      <c r="L28" s="40">
        <v>0</v>
      </c>
    </row>
    <row r="29" spans="2:12" x14ac:dyDescent="0.25">
      <c r="B29" s="14" t="s">
        <v>73</v>
      </c>
      <c r="F29" s="45" t="s">
        <v>56</v>
      </c>
      <c r="G29" s="46">
        <f>SUM(G26:G28)</f>
        <v>5272</v>
      </c>
    </row>
    <row r="32" spans="2:12" ht="45.75" thickBot="1" x14ac:dyDescent="0.3">
      <c r="F32" s="16"/>
      <c r="G32" s="32"/>
      <c r="H32" s="33" t="s">
        <v>46</v>
      </c>
      <c r="I32" s="33" t="s">
        <v>47</v>
      </c>
      <c r="J32" s="34" t="s">
        <v>48</v>
      </c>
      <c r="K32" s="33" t="s">
        <v>49</v>
      </c>
      <c r="L32" s="34" t="s">
        <v>48</v>
      </c>
    </row>
    <row r="33" spans="2:12" ht="15.75" thickBot="1" x14ac:dyDescent="0.3">
      <c r="B33" s="48" t="s">
        <v>45</v>
      </c>
      <c r="C33" s="49">
        <v>330</v>
      </c>
      <c r="D33" s="50" t="s">
        <v>50</v>
      </c>
      <c r="E33" s="51" t="s">
        <v>74</v>
      </c>
      <c r="F33" s="16" t="s">
        <v>63</v>
      </c>
      <c r="G33" s="37">
        <v>1826</v>
      </c>
      <c r="H33" s="42" t="s">
        <v>52</v>
      </c>
      <c r="I33" s="39">
        <v>1071</v>
      </c>
      <c r="J33" s="40">
        <v>1051</v>
      </c>
      <c r="K33" s="39">
        <v>0</v>
      </c>
      <c r="L33" s="40">
        <v>0</v>
      </c>
    </row>
    <row r="34" spans="2:12" x14ac:dyDescent="0.25">
      <c r="B34" s="52" t="s">
        <v>75</v>
      </c>
      <c r="F34" s="16">
        <v>2</v>
      </c>
      <c r="G34" s="37">
        <v>1920</v>
      </c>
      <c r="H34" s="42" t="s">
        <v>52</v>
      </c>
      <c r="I34" s="39">
        <v>1071</v>
      </c>
      <c r="J34" s="40">
        <v>1051</v>
      </c>
      <c r="K34" s="39">
        <v>0</v>
      </c>
      <c r="L34" s="40">
        <v>0</v>
      </c>
    </row>
    <row r="35" spans="2:12" x14ac:dyDescent="0.25">
      <c r="F35" s="16">
        <v>3</v>
      </c>
      <c r="G35" s="37">
        <v>1728</v>
      </c>
      <c r="H35" s="42" t="s">
        <v>52</v>
      </c>
      <c r="I35" s="39">
        <v>1071</v>
      </c>
      <c r="J35" s="40">
        <v>1051</v>
      </c>
      <c r="K35" s="39">
        <v>0</v>
      </c>
      <c r="L35" s="40">
        <v>0</v>
      </c>
    </row>
    <row r="36" spans="2:12" x14ac:dyDescent="0.25">
      <c r="F36" s="45" t="s">
        <v>56</v>
      </c>
      <c r="G36" s="46">
        <f>SUM(G33:G35)</f>
        <v>5474</v>
      </c>
    </row>
    <row r="38" spans="2:12" ht="45.75" thickBot="1" x14ac:dyDescent="0.3">
      <c r="F38" s="16"/>
      <c r="G38" s="32"/>
      <c r="H38" s="33" t="s">
        <v>46</v>
      </c>
      <c r="I38" s="33" t="s">
        <v>47</v>
      </c>
      <c r="J38" s="34" t="s">
        <v>48</v>
      </c>
      <c r="K38" s="33" t="s">
        <v>49</v>
      </c>
      <c r="L38" s="34" t="s">
        <v>48</v>
      </c>
    </row>
    <row r="39" spans="2:12" ht="15.75" thickBot="1" x14ac:dyDescent="0.3">
      <c r="B39" s="48" t="s">
        <v>39</v>
      </c>
      <c r="C39" s="49">
        <v>330</v>
      </c>
      <c r="D39" s="50" t="s">
        <v>50</v>
      </c>
      <c r="E39" s="51" t="s">
        <v>76</v>
      </c>
      <c r="F39" s="16" t="s">
        <v>63</v>
      </c>
      <c r="G39" s="37">
        <v>1757</v>
      </c>
      <c r="H39" s="38" t="s">
        <v>52</v>
      </c>
      <c r="I39" s="39">
        <v>1010</v>
      </c>
      <c r="J39" s="40">
        <v>991</v>
      </c>
      <c r="K39" s="39"/>
      <c r="L39" s="40"/>
    </row>
    <row r="40" spans="2:12" x14ac:dyDescent="0.25">
      <c r="B40" s="52" t="s">
        <v>77</v>
      </c>
      <c r="F40" s="16">
        <v>2</v>
      </c>
      <c r="G40" s="37">
        <v>1924</v>
      </c>
      <c r="H40" s="38" t="s">
        <v>52</v>
      </c>
      <c r="I40" s="39">
        <v>1010</v>
      </c>
      <c r="J40" s="40">
        <v>991</v>
      </c>
      <c r="K40" s="39"/>
      <c r="L40" s="40"/>
    </row>
    <row r="41" spans="2:12" x14ac:dyDescent="0.25">
      <c r="B41" s="52"/>
      <c r="F41" s="16">
        <v>31</v>
      </c>
      <c r="G41" s="37">
        <v>913</v>
      </c>
      <c r="H41" s="53" t="s">
        <v>66</v>
      </c>
      <c r="I41" s="39">
        <v>900</v>
      </c>
      <c r="J41" s="40">
        <v>900</v>
      </c>
      <c r="K41" s="39"/>
      <c r="L41" s="40"/>
    </row>
    <row r="42" spans="2:12" x14ac:dyDescent="0.25">
      <c r="F42" s="16">
        <v>32</v>
      </c>
      <c r="G42" s="37">
        <v>716</v>
      </c>
      <c r="H42" s="56" t="s">
        <v>66</v>
      </c>
      <c r="I42" s="39">
        <v>716</v>
      </c>
      <c r="J42" s="40"/>
      <c r="K42" s="39"/>
      <c r="L42" s="40"/>
    </row>
    <row r="43" spans="2:12" x14ac:dyDescent="0.25">
      <c r="F43" s="45" t="s">
        <v>56</v>
      </c>
      <c r="G43" s="46">
        <f>SUM(G39:G42)</f>
        <v>5310</v>
      </c>
    </row>
    <row r="45" spans="2:12" ht="45.75" thickBot="1" x14ac:dyDescent="0.3">
      <c r="F45" s="16"/>
      <c r="G45" s="32"/>
      <c r="H45" s="33" t="s">
        <v>46</v>
      </c>
      <c r="I45" s="33" t="s">
        <v>47</v>
      </c>
      <c r="J45" s="34" t="s">
        <v>48</v>
      </c>
      <c r="K45" s="33" t="s">
        <v>49</v>
      </c>
      <c r="L45" s="34" t="s">
        <v>48</v>
      </c>
    </row>
    <row r="46" spans="2:12" ht="15.75" thickBot="1" x14ac:dyDescent="0.3">
      <c r="B46" s="48" t="s">
        <v>43</v>
      </c>
      <c r="C46" s="49">
        <v>330</v>
      </c>
      <c r="D46" s="50" t="s">
        <v>50</v>
      </c>
      <c r="E46" s="51" t="s">
        <v>78</v>
      </c>
      <c r="F46" s="16" t="s">
        <v>63</v>
      </c>
      <c r="G46" s="57">
        <v>1698</v>
      </c>
      <c r="H46" s="42" t="s">
        <v>52</v>
      </c>
      <c r="I46" s="39">
        <v>1071</v>
      </c>
      <c r="J46" s="40">
        <v>1051</v>
      </c>
      <c r="K46" s="39">
        <v>0</v>
      </c>
      <c r="L46" s="40">
        <v>0</v>
      </c>
    </row>
    <row r="47" spans="2:12" x14ac:dyDescent="0.25">
      <c r="B47" s="58" t="s">
        <v>79</v>
      </c>
      <c r="C47" s="58"/>
      <c r="D47" s="59"/>
      <c r="E47" s="60"/>
      <c r="F47" s="16">
        <v>2</v>
      </c>
      <c r="G47" s="37">
        <v>1836</v>
      </c>
      <c r="H47" s="56" t="s">
        <v>66</v>
      </c>
      <c r="I47" s="39">
        <v>781</v>
      </c>
      <c r="J47" s="61">
        <v>781</v>
      </c>
      <c r="K47" s="39">
        <v>781</v>
      </c>
      <c r="L47" s="61">
        <v>781</v>
      </c>
    </row>
    <row r="48" spans="2:12" x14ac:dyDescent="0.25">
      <c r="F48" s="16">
        <v>3</v>
      </c>
      <c r="G48" s="37">
        <v>1682</v>
      </c>
      <c r="H48" s="42" t="s">
        <v>52</v>
      </c>
      <c r="I48" s="39">
        <v>1071</v>
      </c>
      <c r="J48" s="40">
        <v>1051</v>
      </c>
      <c r="K48" s="39">
        <v>0</v>
      </c>
      <c r="L48" s="40">
        <v>0</v>
      </c>
    </row>
    <row r="49" spans="2:12" x14ac:dyDescent="0.25">
      <c r="F49" s="45" t="s">
        <v>56</v>
      </c>
      <c r="G49" s="46">
        <f>SUM(G46:G48)</f>
        <v>5216</v>
      </c>
    </row>
    <row r="51" spans="2:12" ht="45.75" thickBot="1" x14ac:dyDescent="0.3">
      <c r="F51" s="16"/>
      <c r="G51" s="32"/>
      <c r="H51" s="33" t="s">
        <v>46</v>
      </c>
      <c r="I51" s="33" t="s">
        <v>47</v>
      </c>
      <c r="J51" s="34" t="s">
        <v>48</v>
      </c>
      <c r="K51" s="33" t="s">
        <v>49</v>
      </c>
      <c r="L51" s="34" t="s">
        <v>48</v>
      </c>
    </row>
    <row r="52" spans="2:12" ht="15.75" thickBot="1" x14ac:dyDescent="0.3">
      <c r="B52" s="48" t="s">
        <v>44</v>
      </c>
      <c r="C52" s="49">
        <v>330</v>
      </c>
      <c r="D52" s="50" t="s">
        <v>50</v>
      </c>
      <c r="E52" s="51" t="s">
        <v>80</v>
      </c>
      <c r="F52" s="16" t="s">
        <v>63</v>
      </c>
      <c r="G52" s="57">
        <v>1742</v>
      </c>
      <c r="H52" s="38" t="s">
        <v>52</v>
      </c>
      <c r="I52" s="39">
        <v>1010</v>
      </c>
      <c r="J52" s="40">
        <v>991</v>
      </c>
      <c r="K52" s="39">
        <v>0</v>
      </c>
      <c r="L52" s="40">
        <v>0</v>
      </c>
    </row>
    <row r="53" spans="2:12" x14ac:dyDescent="0.25">
      <c r="B53" s="52"/>
      <c r="F53" s="16">
        <v>2</v>
      </c>
      <c r="G53" s="37">
        <v>1818</v>
      </c>
      <c r="H53" s="38" t="s">
        <v>52</v>
      </c>
      <c r="I53" s="39">
        <v>1010</v>
      </c>
      <c r="J53" s="40">
        <v>991</v>
      </c>
      <c r="K53" s="39">
        <v>0</v>
      </c>
      <c r="L53" s="40">
        <v>0</v>
      </c>
    </row>
    <row r="54" spans="2:12" x14ac:dyDescent="0.25">
      <c r="F54" s="16">
        <v>3</v>
      </c>
      <c r="G54" s="37">
        <v>1628</v>
      </c>
      <c r="H54" s="38" t="s">
        <v>52</v>
      </c>
      <c r="I54" s="39">
        <v>1010</v>
      </c>
      <c r="J54" s="40">
        <v>991</v>
      </c>
      <c r="K54" s="39">
        <v>0</v>
      </c>
      <c r="L54" s="40">
        <v>0</v>
      </c>
    </row>
    <row r="55" spans="2:12" x14ac:dyDescent="0.25">
      <c r="F55" s="45" t="s">
        <v>56</v>
      </c>
      <c r="G55" s="46">
        <f>SUM(G52:G54)</f>
        <v>5188</v>
      </c>
    </row>
  </sheetData>
  <conditionalFormatting sqref="F7">
    <cfRule type="expression" dxfId="18" priority="18">
      <formula>#REF!="O"</formula>
    </cfRule>
  </conditionalFormatting>
  <conditionalFormatting sqref="B12">
    <cfRule type="expression" dxfId="17" priority="13">
      <formula>#REF!="O"</formula>
    </cfRule>
  </conditionalFormatting>
  <conditionalFormatting sqref="F3:F6">
    <cfRule type="expression" dxfId="16" priority="19">
      <formula>#REF!="O"</formula>
    </cfRule>
  </conditionalFormatting>
  <conditionalFormatting sqref="F9:F12">
    <cfRule type="expression" dxfId="15" priority="17">
      <formula>#REF!="O"</formula>
    </cfRule>
  </conditionalFormatting>
  <conditionalFormatting sqref="F13">
    <cfRule type="expression" dxfId="14" priority="16">
      <formula>#REF!="O"</formula>
    </cfRule>
  </conditionalFormatting>
  <conditionalFormatting sqref="B10:D10">
    <cfRule type="expression" dxfId="13" priority="15">
      <formula>#REF!="O"</formula>
    </cfRule>
  </conditionalFormatting>
  <conditionalFormatting sqref="E10">
    <cfRule type="expression" dxfId="12" priority="14">
      <formula>#REF!="O"</formula>
    </cfRule>
  </conditionalFormatting>
  <conditionalFormatting sqref="F16:F21">
    <cfRule type="expression" dxfId="11" priority="12">
      <formula>#REF!="O"</formula>
    </cfRule>
  </conditionalFormatting>
  <conditionalFormatting sqref="F22">
    <cfRule type="expression" dxfId="10" priority="11">
      <formula>#REF!="O"</formula>
    </cfRule>
  </conditionalFormatting>
  <conditionalFormatting sqref="F25:F28">
    <cfRule type="expression" dxfId="9" priority="10">
      <formula>#REF!="O"</formula>
    </cfRule>
  </conditionalFormatting>
  <conditionalFormatting sqref="F29">
    <cfRule type="expression" dxfId="8" priority="9">
      <formula>#REF!="O"</formula>
    </cfRule>
  </conditionalFormatting>
  <conditionalFormatting sqref="F32:F35">
    <cfRule type="expression" dxfId="7" priority="8">
      <formula>#REF!="O"</formula>
    </cfRule>
  </conditionalFormatting>
  <conditionalFormatting sqref="F36">
    <cfRule type="expression" dxfId="6" priority="7">
      <formula>#REF!="O"</formula>
    </cfRule>
  </conditionalFormatting>
  <conditionalFormatting sqref="F38:F42">
    <cfRule type="expression" dxfId="5" priority="6">
      <formula>#REF!="O"</formula>
    </cfRule>
  </conditionalFormatting>
  <conditionalFormatting sqref="F43">
    <cfRule type="expression" dxfId="4" priority="5">
      <formula>#REF!="O"</formula>
    </cfRule>
  </conditionalFormatting>
  <conditionalFormatting sqref="F45:F48">
    <cfRule type="expression" dxfId="3" priority="4">
      <formula>#REF!="O"</formula>
    </cfRule>
  </conditionalFormatting>
  <conditionalFormatting sqref="F49">
    <cfRule type="expression" dxfId="2" priority="3">
      <formula>#REF!="O"</formula>
    </cfRule>
  </conditionalFormatting>
  <conditionalFormatting sqref="F51:F54">
    <cfRule type="expression" dxfId="1" priority="2">
      <formula>#REF!="O"</formula>
    </cfRule>
  </conditionalFormatting>
  <conditionalFormatting sqref="F55">
    <cfRule type="expression" dxfId="0" priority="1">
      <formula>#REF!="O"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Besoin Pamiers</vt:lpstr>
      <vt:lpstr>Origine Reliquats</vt:lpstr>
      <vt:lpstr>'Besoin Pamiers'!Zone_d_impression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Barrau</dc:creator>
  <cp:lastModifiedBy>Patrick Delaborde</cp:lastModifiedBy>
  <cp:lastPrinted>2017-06-29T16:48:51Z</cp:lastPrinted>
  <dcterms:created xsi:type="dcterms:W3CDTF">2017-06-21T11:24:33Z</dcterms:created>
  <dcterms:modified xsi:type="dcterms:W3CDTF">2017-07-11T20:56:14Z</dcterms:modified>
</cp:coreProperties>
</file>