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hidePivotFieldList="1" defaultThemeVersion="124226"/>
  <bookViews>
    <workbookView xWindow="-315" yWindow="-735" windowWidth="19815" windowHeight="7980" firstSheet="11" activeTab="14"/>
  </bookViews>
  <sheets>
    <sheet name="repondus" sheetId="4" r:id="rId1"/>
    <sheet name="arrives" sheetId="6" r:id="rId2"/>
    <sheet name="resultat" sheetId="7" r:id="rId3"/>
    <sheet name="Graph1" sheetId="8" r:id="rId4"/>
    <sheet name="2011 2012 2013" sheetId="1" r:id="rId5"/>
    <sheet name="Feuil1" sheetId="9" r:id="rId6"/>
    <sheet name="Devis 2013" sheetId="10" r:id="rId7"/>
    <sheet name="DEVIS 2014" sheetId="11" r:id="rId8"/>
    <sheet name="DEVIS 2015" sheetId="13" r:id="rId9"/>
    <sheet name="Graph2" sheetId="16" r:id="rId10"/>
    <sheet name="Graph3" sheetId="17" r:id="rId11"/>
    <sheet name="Graph4" sheetId="21" r:id="rId12"/>
    <sheet name="Graph5" sheetId="22" r:id="rId13"/>
    <sheet name="Donnés Liste" sheetId="12" r:id="rId14"/>
    <sheet name="DEVIS 2015-2016-2017" sheetId="18" r:id="rId15"/>
    <sheet name="Graph6" sheetId="25" r:id="rId16"/>
    <sheet name="Graph7" sheetId="26" r:id="rId17"/>
    <sheet name="Plan d'actions écart" sheetId="27" r:id="rId18"/>
  </sheets>
  <definedNames>
    <definedName name="_xlnm._FilterDatabase" localSheetId="4" hidden="1">'2011 2012 2013'!$A$1:$DQ$301</definedName>
    <definedName name="_xlnm._FilterDatabase" localSheetId="6" hidden="1">'Devis 2013'!$A$1:$DW$243</definedName>
    <definedName name="_xlnm._FilterDatabase" localSheetId="7" hidden="1">'DEVIS 2014'!$B$1:$DO$97</definedName>
    <definedName name="_xlnm._FilterDatabase" localSheetId="8" hidden="1">'DEVIS 2015'!$A$1:$DG$121</definedName>
    <definedName name="_xlnm._FilterDatabase" localSheetId="14" hidden="1">'DEVIS 2015-2016-2017'!$A$1:$DO$152</definedName>
    <definedName name="_xlnm._FilterDatabase" localSheetId="17" hidden="1">'Plan d''actions écart'!$A$6:$L$10</definedName>
    <definedName name="_xlnm.Print_Area" localSheetId="4">'2011 2012 2013'!$1:$1,'2011 2012 2013'!$30:$50</definedName>
    <definedName name="_xlnm.Print_Area" localSheetId="6">'Devis 2013'!$1:$1,'Devis 2013'!#REF!</definedName>
  </definedNames>
  <calcPr calcId="145621"/>
  <pivotCaches>
    <pivotCache cacheId="0" r:id="rId19"/>
    <pivotCache cacheId="1" r:id="rId20"/>
  </pivotCaches>
  <fileRecoveryPr autoRecover="0"/>
</workbook>
</file>

<file path=xl/calcChain.xml><?xml version="1.0" encoding="utf-8"?>
<calcChain xmlns="http://schemas.openxmlformats.org/spreadsheetml/2006/main">
  <c r="Z345" i="18" l="1"/>
  <c r="Z332" i="18"/>
  <c r="Z333" i="18"/>
  <c r="Z334" i="18"/>
  <c r="Z335" i="18"/>
  <c r="Z336" i="18"/>
  <c r="Z337" i="18"/>
  <c r="Z338" i="18"/>
  <c r="Z339" i="18"/>
  <c r="Z340" i="18"/>
  <c r="Z341" i="18"/>
  <c r="Z342" i="18"/>
  <c r="Z343" i="18"/>
  <c r="Z310" i="18"/>
  <c r="Z311" i="18"/>
  <c r="Z312" i="18"/>
  <c r="Z313" i="18"/>
  <c r="Z314" i="18"/>
  <c r="Z315" i="18"/>
  <c r="Z316" i="18"/>
  <c r="Z317" i="18"/>
  <c r="Z318" i="18"/>
  <c r="Z319" i="18"/>
  <c r="Z320" i="18"/>
  <c r="Z321" i="18"/>
  <c r="Z322" i="18"/>
  <c r="Z323" i="18"/>
  <c r="Z324" i="18"/>
  <c r="Z325" i="18"/>
  <c r="Z326" i="18"/>
  <c r="Z327" i="18"/>
  <c r="Z328" i="18"/>
  <c r="Z329" i="18"/>
  <c r="Z330" i="18"/>
  <c r="Z331" i="18"/>
  <c r="Y346" i="18" l="1"/>
  <c r="Z346" i="18" s="1"/>
  <c r="Y345" i="18" l="1"/>
  <c r="Y344" i="18"/>
  <c r="Z344" i="18" s="1"/>
  <c r="Y343" i="18" l="1"/>
  <c r="Y342" i="18"/>
  <c r="Y341" i="18"/>
  <c r="Y337" i="18" l="1"/>
  <c r="Y339" i="18"/>
  <c r="Y340" i="18" l="1"/>
  <c r="Y336" i="18"/>
  <c r="Y335" i="18"/>
  <c r="Y334" i="18"/>
  <c r="Y333" i="18" l="1"/>
  <c r="Y332" i="18"/>
  <c r="Y330" i="18" l="1"/>
  <c r="N322" i="18"/>
  <c r="N328" i="18"/>
  <c r="N321" i="18"/>
  <c r="N325" i="18"/>
  <c r="Y327" i="18" l="1"/>
  <c r="Y328" i="18"/>
  <c r="N317" i="18" l="1"/>
  <c r="N316" i="18"/>
  <c r="N318" i="18"/>
  <c r="N304" i="18" l="1"/>
  <c r="N299" i="18"/>
  <c r="Z300" i="18" l="1"/>
  <c r="Z308" i="18"/>
  <c r="Y322" i="18"/>
  <c r="Y323" i="18"/>
  <c r="Y324" i="18"/>
  <c r="Y325" i="18"/>
  <c r="Y326" i="18"/>
  <c r="Y329" i="18"/>
  <c r="Y331" i="18"/>
  <c r="Y318" i="18"/>
  <c r="Y319" i="18"/>
  <c r="Y320" i="18"/>
  <c r="Y321" i="18"/>
  <c r="N314" i="18" l="1"/>
  <c r="N315" i="18"/>
  <c r="N313" i="18" l="1"/>
  <c r="Y316" i="18" l="1"/>
  <c r="Y315" i="18"/>
  <c r="Y317" i="18"/>
  <c r="AO196" i="18" l="1"/>
  <c r="AO197" i="18"/>
  <c r="AO198" i="18"/>
  <c r="AO199" i="18"/>
  <c r="AO200" i="18"/>
  <c r="AO201" i="18"/>
  <c r="AO202" i="18"/>
  <c r="AO203" i="18"/>
  <c r="AO204" i="18"/>
  <c r="AO205" i="18"/>
  <c r="AO206" i="18"/>
  <c r="AL196" i="18"/>
  <c r="AL197" i="18"/>
  <c r="AL198" i="18"/>
  <c r="AL199" i="18"/>
  <c r="AL200" i="18"/>
  <c r="AL201" i="18"/>
  <c r="AL202" i="18"/>
  <c r="AL203" i="18"/>
  <c r="AL204" i="18"/>
  <c r="AL205" i="18"/>
  <c r="AL206" i="18"/>
  <c r="AL195" i="18"/>
  <c r="AD206" i="18"/>
  <c r="AD205" i="18"/>
  <c r="AD204" i="18"/>
  <c r="AD203" i="18"/>
  <c r="AD202" i="18"/>
  <c r="AD200" i="18"/>
  <c r="AD201" i="18"/>
  <c r="AD199" i="18"/>
  <c r="AD198" i="18"/>
  <c r="AD197" i="18"/>
  <c r="AD196" i="18"/>
  <c r="AD195" i="18"/>
  <c r="AN199" i="18" l="1"/>
  <c r="AN202" i="18"/>
  <c r="AP203" i="18"/>
  <c r="Z298" i="18"/>
  <c r="Z296" i="18"/>
  <c r="Z295" i="18"/>
  <c r="Z294" i="18"/>
  <c r="Z293" i="18"/>
  <c r="Z287" i="18"/>
  <c r="Z286" i="18"/>
  <c r="Z284" i="18"/>
  <c r="Z283" i="18"/>
  <c r="Z282" i="18"/>
  <c r="Z290" i="18"/>
  <c r="Z278" i="18"/>
  <c r="Z279" i="18"/>
  <c r="Z280" i="18"/>
  <c r="Z274" i="18"/>
  <c r="N307" i="18"/>
  <c r="N312" i="18"/>
  <c r="N310" i="18"/>
  <c r="N311" i="18"/>
  <c r="N309" i="18"/>
  <c r="N306" i="18"/>
  <c r="N305" i="18"/>
  <c r="Y294" i="18"/>
  <c r="Y295" i="18"/>
  <c r="Y296" i="18"/>
  <c r="Y297" i="18"/>
  <c r="Z297" i="18" s="1"/>
  <c r="Y298" i="18"/>
  <c r="Y299" i="18"/>
  <c r="Z299" i="18" s="1"/>
  <c r="Y300" i="18"/>
  <c r="Y301" i="18"/>
  <c r="Z301" i="18" s="1"/>
  <c r="Y302" i="18"/>
  <c r="Z302" i="18" s="1"/>
  <c r="Y303" i="18"/>
  <c r="Z303" i="18" s="1"/>
  <c r="Y304" i="18"/>
  <c r="Z304" i="18" s="1"/>
  <c r="Y305" i="18"/>
  <c r="Z305" i="18" s="1"/>
  <c r="Y306" i="18"/>
  <c r="Z306" i="18" s="1"/>
  <c r="Y307" i="18"/>
  <c r="Z307" i="18" s="1"/>
  <c r="Y308" i="18"/>
  <c r="Y309" i="18"/>
  <c r="Z309" i="18" s="1"/>
  <c r="Y310" i="18"/>
  <c r="Y311" i="18"/>
  <c r="Y312" i="18"/>
  <c r="Y313" i="18"/>
  <c r="Y314" i="18"/>
  <c r="N297" i="18" l="1"/>
  <c r="N303" i="18" l="1"/>
  <c r="N302" i="18"/>
  <c r="N301" i="18"/>
  <c r="N294" i="18" l="1"/>
  <c r="N295" i="18"/>
  <c r="N296" i="18"/>
  <c r="N298" i="18"/>
  <c r="N300" i="18"/>
  <c r="Y196" i="18" l="1"/>
  <c r="AE210" i="18"/>
  <c r="AH196" i="18"/>
  <c r="AH197" i="18" l="1"/>
  <c r="AH198" i="18" s="1"/>
  <c r="AH199" i="18" s="1"/>
  <c r="AH200" i="18" s="1"/>
  <c r="AH201" i="18" s="1"/>
  <c r="AH202" i="18" s="1"/>
  <c r="AH203" i="18" s="1"/>
  <c r="AH204" i="18" s="1"/>
  <c r="AG4" i="13"/>
  <c r="AD6" i="18"/>
  <c r="AD7" i="18"/>
  <c r="AD8" i="18"/>
  <c r="AD9" i="18"/>
  <c r="AD10" i="18"/>
  <c r="AD11" i="18"/>
  <c r="AD12" i="18"/>
  <c r="AD13" i="18"/>
  <c r="AD14" i="18"/>
  <c r="AD15" i="18"/>
  <c r="AD5" i="18"/>
  <c r="AD4" i="18"/>
  <c r="Z4" i="13"/>
  <c r="AB4" i="13"/>
  <c r="AN195" i="18" l="1"/>
  <c r="AQ195" i="18"/>
  <c r="AQ196" i="18" s="1"/>
  <c r="N293" i="18"/>
  <c r="AR196" i="18" l="1"/>
  <c r="AQ197" i="18"/>
  <c r="N292" i="18"/>
  <c r="N291" i="18"/>
  <c r="N290" i="18"/>
  <c r="N289" i="18"/>
  <c r="N288" i="18"/>
  <c r="N287" i="18"/>
  <c r="N286" i="18"/>
  <c r="N285" i="18"/>
  <c r="AQ198" i="18" l="1"/>
  <c r="AR197" i="18"/>
  <c r="H288" i="18"/>
  <c r="AB287" i="18"/>
  <c r="Y287" i="18"/>
  <c r="AB288" i="18"/>
  <c r="Y288" i="18"/>
  <c r="Z288" i="18" s="1"/>
  <c r="AB289" i="18"/>
  <c r="Y289" i="18"/>
  <c r="Z289" i="18" s="1"/>
  <c r="AB290" i="18"/>
  <c r="Y290" i="18"/>
  <c r="AB291" i="18"/>
  <c r="Y291" i="18"/>
  <c r="Z291" i="18" s="1"/>
  <c r="AB302" i="18"/>
  <c r="AB293" i="18"/>
  <c r="Y293" i="18"/>
  <c r="AB292" i="18"/>
  <c r="Y292" i="18"/>
  <c r="Z292" i="18" s="1"/>
  <c r="AQ199" i="18" l="1"/>
  <c r="AQ200" i="18" s="1"/>
  <c r="AR200" i="18" s="1"/>
  <c r="AR198" i="18"/>
  <c r="Y286" i="18"/>
  <c r="AB286" i="18"/>
  <c r="AR199" i="18" l="1"/>
  <c r="Y285" i="18"/>
  <c r="Z285" i="18" s="1"/>
  <c r="AB285" i="18"/>
  <c r="Y284" i="18"/>
  <c r="AB284" i="18"/>
  <c r="Y283" i="18"/>
  <c r="AB283" i="18"/>
  <c r="N282" i="18"/>
  <c r="AQ201" i="18" l="1"/>
  <c r="Y282" i="18"/>
  <c r="AB282" i="18"/>
  <c r="N281" i="18"/>
  <c r="Y281" i="18"/>
  <c r="Z281" i="18" s="1"/>
  <c r="AB281" i="18"/>
  <c r="N280" i="18"/>
  <c r="Y280" i="18"/>
  <c r="AB280" i="18"/>
  <c r="AQ202" i="18" l="1"/>
  <c r="AR202" i="18" s="1"/>
  <c r="AR201" i="18"/>
  <c r="N279" i="18"/>
  <c r="Y279" i="18"/>
  <c r="AB279" i="18"/>
  <c r="AQ203" i="18" l="1"/>
  <c r="N278" i="18"/>
  <c r="Y278" i="18"/>
  <c r="AB278" i="18"/>
  <c r="N277" i="18"/>
  <c r="Y277" i="18"/>
  <c r="Z277" i="18" s="1"/>
  <c r="AB277" i="18"/>
  <c r="N276" i="18"/>
  <c r="Y276" i="18"/>
  <c r="Z276" i="18" s="1"/>
  <c r="AB276" i="18"/>
  <c r="N274" i="18"/>
  <c r="N275" i="18"/>
  <c r="Y275" i="18"/>
  <c r="Z275" i="18" s="1"/>
  <c r="AB275" i="18"/>
  <c r="AQ204" i="18" l="1"/>
  <c r="AR203" i="18"/>
  <c r="Y274" i="18"/>
  <c r="AB274" i="18"/>
  <c r="N273" i="18"/>
  <c r="Y273" i="18"/>
  <c r="Z273" i="18" s="1"/>
  <c r="AB273" i="18"/>
  <c r="AQ205" i="18" l="1"/>
  <c r="AQ206" i="18" s="1"/>
  <c r="AR204" i="18"/>
  <c r="N272" i="18"/>
  <c r="Y272" i="18"/>
  <c r="Z272" i="18"/>
  <c r="AB272" i="18"/>
  <c r="N271" i="18"/>
  <c r="N270" i="18"/>
  <c r="Y271" i="18"/>
  <c r="Z271" i="18"/>
  <c r="AB271" i="18"/>
  <c r="Y270" i="18"/>
  <c r="Z270" i="18"/>
  <c r="AB270" i="18"/>
  <c r="N269" i="18" l="1"/>
  <c r="Y269" i="18" l="1"/>
  <c r="Z269" i="18" s="1"/>
  <c r="AB269" i="18"/>
  <c r="N268" i="18" l="1"/>
  <c r="Y268" i="18"/>
  <c r="Z268" i="18"/>
  <c r="AB268" i="18"/>
  <c r="N266" i="18" l="1"/>
  <c r="Y266" i="18"/>
  <c r="Z266" i="18" s="1"/>
  <c r="AB266" i="18"/>
  <c r="N265" i="18"/>
  <c r="Y265" i="18"/>
  <c r="Z265" i="18" s="1"/>
  <c r="AB265" i="18"/>
  <c r="N264" i="18"/>
  <c r="N252" i="18" l="1"/>
  <c r="Y252" i="18"/>
  <c r="Z252" i="18" s="1"/>
  <c r="AB252" i="18"/>
  <c r="Y267" i="18" l="1"/>
  <c r="Z267" i="18"/>
  <c r="AB267" i="18"/>
  <c r="Y264" i="18"/>
  <c r="Z264" i="18"/>
  <c r="AB264" i="18"/>
  <c r="N263" i="18" l="1"/>
  <c r="Y263" i="18"/>
  <c r="Z263" i="18" s="1"/>
  <c r="AB263" i="18"/>
  <c r="N262" i="18" l="1"/>
  <c r="Y262" i="18"/>
  <c r="Z262" i="18"/>
  <c r="AB262" i="18"/>
  <c r="N261" i="18" l="1"/>
  <c r="Y261" i="18"/>
  <c r="Z261" i="18" s="1"/>
  <c r="AB261" i="18"/>
  <c r="N259" i="18"/>
  <c r="N260" i="18" l="1"/>
  <c r="Y260" i="18"/>
  <c r="Z260" i="18" s="1"/>
  <c r="AB260" i="18"/>
  <c r="Y259" i="18" l="1"/>
  <c r="Z259" i="18"/>
  <c r="AB259" i="18"/>
  <c r="N219" i="18" l="1"/>
  <c r="Y200" i="18" l="1"/>
  <c r="Z200" i="18"/>
  <c r="AB200" i="18"/>
  <c r="N258" i="18"/>
  <c r="Y258" i="18"/>
  <c r="Z258" i="18" s="1"/>
  <c r="N257" i="18" l="1"/>
  <c r="Y257" i="18"/>
  <c r="Z257" i="18" s="1"/>
  <c r="N256" i="18"/>
  <c r="Y256" i="18"/>
  <c r="Z256" i="18"/>
  <c r="N255" i="18"/>
  <c r="Y255" i="18"/>
  <c r="Z255" i="18" s="1"/>
  <c r="N254" i="18" l="1"/>
  <c r="Y254" i="18"/>
  <c r="Z254" i="18"/>
  <c r="N253" i="18"/>
  <c r="Y253" i="18"/>
  <c r="Z253" i="18" s="1"/>
  <c r="Y197" i="18" l="1"/>
  <c r="Z197" i="18"/>
  <c r="N251" i="18" l="1"/>
  <c r="Y251" i="18"/>
  <c r="Z251" i="18" s="1"/>
  <c r="N250" i="18"/>
  <c r="Y250" i="18"/>
  <c r="Z250" i="18" s="1"/>
  <c r="N249" i="18" l="1"/>
  <c r="Y249" i="18"/>
  <c r="Z249" i="18" s="1"/>
  <c r="AO195" i="18" l="1"/>
  <c r="AF90" i="18"/>
  <c r="AE90" i="18"/>
  <c r="AM88" i="18"/>
  <c r="AM77" i="18"/>
  <c r="AM78" i="18"/>
  <c r="AM79" i="18"/>
  <c r="AM80" i="18"/>
  <c r="AM81" i="18"/>
  <c r="AM82" i="18"/>
  <c r="AM83" i="18"/>
  <c r="AM84" i="18"/>
  <c r="AM85" i="18"/>
  <c r="AM86" i="18"/>
  <c r="AM87" i="18"/>
  <c r="AM76" i="18"/>
  <c r="AJ77" i="18"/>
  <c r="AJ78" i="18"/>
  <c r="AJ79" i="18"/>
  <c r="AJ80" i="18"/>
  <c r="AJ81" i="18"/>
  <c r="AJ82" i="18"/>
  <c r="AJ83" i="18"/>
  <c r="AJ84" i="18"/>
  <c r="AJ85" i="18"/>
  <c r="AJ86" i="18"/>
  <c r="AJ87" i="18"/>
  <c r="AJ76" i="18"/>
  <c r="AH4" i="18"/>
  <c r="O3" i="18"/>
  <c r="O7" i="18"/>
  <c r="O15" i="18"/>
  <c r="O19" i="18"/>
  <c r="O20" i="18"/>
  <c r="O21" i="18"/>
  <c r="O23" i="18"/>
  <c r="O24" i="18"/>
  <c r="O27" i="18"/>
  <c r="O30" i="18"/>
  <c r="O40" i="18"/>
  <c r="O44" i="18"/>
  <c r="O49" i="18"/>
  <c r="O124" i="18"/>
  <c r="O125" i="18"/>
  <c r="O126" i="18"/>
  <c r="O127" i="18"/>
  <c r="O131" i="18"/>
  <c r="O132" i="18"/>
  <c r="O133" i="18"/>
  <c r="O134" i="18"/>
  <c r="O135" i="18"/>
  <c r="O142" i="18"/>
  <c r="O145" i="18"/>
  <c r="O147" i="18"/>
  <c r="O148" i="18"/>
  <c r="O150" i="18"/>
  <c r="O151" i="18"/>
  <c r="O152" i="18"/>
  <c r="O153" i="18"/>
  <c r="O156" i="18"/>
  <c r="O159" i="18"/>
  <c r="N248" i="18" l="1"/>
  <c r="Y248" i="18"/>
  <c r="Z248" i="18" s="1"/>
  <c r="N246" i="18"/>
  <c r="Y246" i="18"/>
  <c r="Z246" i="18" s="1"/>
  <c r="N247" i="18" l="1"/>
  <c r="Y247" i="18"/>
  <c r="Z247" i="18" s="1"/>
  <c r="N245" i="18" l="1"/>
  <c r="Y245" i="18"/>
  <c r="Z245" i="18" s="1"/>
  <c r="N243" i="18" l="1"/>
  <c r="Y244" i="18"/>
  <c r="Z244" i="18"/>
  <c r="Y243" i="18"/>
  <c r="Z243" i="18"/>
  <c r="N242" i="18" l="1"/>
  <c r="Y242" i="18"/>
  <c r="Z242" i="18" s="1"/>
  <c r="N241" i="18"/>
  <c r="Y241" i="18"/>
  <c r="Z241" i="18" s="1"/>
  <c r="N240" i="18" l="1"/>
  <c r="Y240" i="18"/>
  <c r="Z240" i="18" s="1"/>
  <c r="N239" i="18" l="1"/>
  <c r="Y239" i="18"/>
  <c r="Z239" i="18" s="1"/>
  <c r="N238" i="18" l="1"/>
  <c r="Y238" i="18"/>
  <c r="Z238" i="18" s="1"/>
  <c r="N237" i="18"/>
  <c r="Y237" i="18"/>
  <c r="Z237" i="18" s="1"/>
  <c r="N195" i="18" l="1"/>
  <c r="Y195" i="18" l="1"/>
  <c r="Z195" i="18" s="1"/>
  <c r="N236" i="18"/>
  <c r="Y236" i="18"/>
  <c r="Z236" i="18" s="1"/>
  <c r="N226" i="18" l="1"/>
  <c r="N235" i="18" l="1"/>
  <c r="Y235" i="18"/>
  <c r="Z235" i="18" s="1"/>
  <c r="N234" i="18"/>
  <c r="Y234" i="18"/>
  <c r="Z234" i="18" s="1"/>
  <c r="N233" i="18"/>
  <c r="Y233" i="18"/>
  <c r="Z233" i="18" s="1"/>
  <c r="N232" i="18" l="1"/>
  <c r="Y232" i="18"/>
  <c r="Z232" i="18"/>
  <c r="N231" i="18" l="1"/>
  <c r="Y231" i="18"/>
  <c r="Z231" i="18" s="1"/>
  <c r="N230" i="18" l="1"/>
  <c r="Y230" i="18" l="1"/>
  <c r="Z230" i="18" s="1"/>
  <c r="N228" i="18" l="1"/>
  <c r="N229" i="18" l="1"/>
  <c r="Y229" i="18"/>
  <c r="Z229" i="18" s="1"/>
  <c r="Y228" i="18"/>
  <c r="Z228" i="18"/>
  <c r="N227" i="18" l="1"/>
  <c r="Y227" i="18"/>
  <c r="Z227" i="18" s="1"/>
  <c r="Y226" i="18" l="1"/>
  <c r="Z226" i="18" s="1"/>
  <c r="N225" i="18" l="1"/>
  <c r="Z221" i="18" l="1"/>
  <c r="Z222" i="18"/>
  <c r="Z224" i="18"/>
  <c r="Z225" i="18"/>
  <c r="Z3" i="18"/>
  <c r="Z7" i="18"/>
  <c r="Z15" i="18"/>
  <c r="Z19" i="18"/>
  <c r="Z20" i="18"/>
  <c r="Z21" i="18"/>
  <c r="Z23" i="18"/>
  <c r="Z24" i="18"/>
  <c r="Z27" i="18"/>
  <c r="Z30" i="18"/>
  <c r="Z44" i="18"/>
  <c r="Z49" i="18"/>
  <c r="Z52" i="18"/>
  <c r="Z61" i="18"/>
  <c r="Z62" i="18"/>
  <c r="Z64" i="18"/>
  <c r="Z65" i="18"/>
  <c r="Z66" i="18"/>
  <c r="Z67" i="18"/>
  <c r="Z68" i="18"/>
  <c r="Z69" i="18"/>
  <c r="Z70" i="18"/>
  <c r="Z71" i="18"/>
  <c r="Z72" i="18"/>
  <c r="Z73" i="18"/>
  <c r="Z89" i="18"/>
  <c r="Z97" i="18"/>
  <c r="Z98" i="18"/>
  <c r="Z124" i="18"/>
  <c r="Z125" i="18"/>
  <c r="Z126" i="18"/>
  <c r="Z127" i="18"/>
  <c r="Z128" i="18"/>
  <c r="Z129" i="18"/>
  <c r="Z130" i="18"/>
  <c r="Z132" i="18"/>
  <c r="Z133" i="18"/>
  <c r="Z134" i="18"/>
  <c r="Z135" i="18"/>
  <c r="Z142" i="18"/>
  <c r="Z145" i="18"/>
  <c r="Z147" i="18"/>
  <c r="Z152" i="18"/>
  <c r="Z153" i="18"/>
  <c r="Z160" i="18"/>
  <c r="Z169" i="18"/>
  <c r="Z171" i="18"/>
  <c r="Z172" i="18"/>
  <c r="Z176" i="18"/>
  <c r="Z177" i="18"/>
  <c r="Z178" i="18"/>
  <c r="Z181" i="18"/>
  <c r="Z182" i="18"/>
  <c r="Z183" i="18"/>
  <c r="Z184" i="18"/>
  <c r="Z188" i="18"/>
  <c r="Z208" i="18"/>
  <c r="Z210" i="18"/>
  <c r="Z212" i="18"/>
  <c r="Z213" i="18"/>
  <c r="Z216" i="18"/>
  <c r="Z217" i="18"/>
  <c r="Y225" i="18" l="1"/>
  <c r="N191" i="18" l="1"/>
  <c r="AF210" i="18"/>
  <c r="AP198" i="18"/>
  <c r="AF211" i="18" l="1"/>
  <c r="N224" i="18"/>
  <c r="Y224" i="18" l="1"/>
  <c r="N223" i="18" l="1"/>
  <c r="Y223" i="18"/>
  <c r="Z223" i="18" s="1"/>
  <c r="N222" i="18" l="1"/>
  <c r="Y222" i="18" l="1"/>
  <c r="Y182" i="18" l="1"/>
  <c r="N221" i="18"/>
  <c r="Y221" i="18" l="1"/>
  <c r="N220" i="18" l="1"/>
  <c r="Y220" i="18"/>
  <c r="Z220" i="18" s="1"/>
  <c r="Y219" i="18" l="1"/>
  <c r="Z219" i="18" s="1"/>
  <c r="N218" i="18" l="1"/>
  <c r="Y218" i="18"/>
  <c r="Z218" i="18" s="1"/>
  <c r="N198" i="18" l="1"/>
  <c r="Y198" i="18"/>
  <c r="Z198" i="18" s="1"/>
  <c r="N217" i="18" l="1"/>
  <c r="Y216" i="18" l="1"/>
  <c r="Y217" i="18"/>
  <c r="N208" i="18"/>
  <c r="Y208" i="18"/>
  <c r="N193" i="18"/>
  <c r="Y193" i="18"/>
  <c r="Z193" i="18" s="1"/>
  <c r="N214" i="18" l="1"/>
  <c r="N213" i="18"/>
  <c r="N212" i="18"/>
  <c r="N215" i="18" l="1"/>
  <c r="Y215" i="18"/>
  <c r="Z215" i="18" s="1"/>
  <c r="Y214" i="18" l="1"/>
  <c r="Z214" i="18" s="1"/>
  <c r="Y213" i="18"/>
  <c r="Y212" i="18"/>
  <c r="N209" i="18"/>
  <c r="N210" i="18"/>
  <c r="N211" i="18"/>
  <c r="Y211" i="18"/>
  <c r="Z211" i="18" s="1"/>
  <c r="Y210" i="18"/>
  <c r="N207" i="18" l="1"/>
  <c r="Y207" i="18"/>
  <c r="Z207" i="18" s="1"/>
  <c r="AF91" i="18" l="1"/>
  <c r="N206" i="18"/>
  <c r="N205" i="18" l="1"/>
  <c r="N204" i="18" l="1"/>
  <c r="N203" i="18" l="1"/>
  <c r="N202" i="18"/>
  <c r="N201" i="18"/>
  <c r="N199" i="18"/>
  <c r="N196" i="18"/>
  <c r="N194" i="18"/>
  <c r="Y191" i="18"/>
  <c r="Z191" i="18" s="1"/>
  <c r="Y192" i="18"/>
  <c r="Z192" i="18" s="1"/>
  <c r="Y194" i="18"/>
  <c r="Z194" i="18" s="1"/>
  <c r="N192" i="18" l="1"/>
  <c r="N190" i="18"/>
  <c r="Y190" i="18" l="1"/>
  <c r="Z190" i="18" s="1"/>
  <c r="AN203" i="18" l="1"/>
  <c r="AN200" i="18"/>
  <c r="AP200" i="18"/>
  <c r="AN205" i="18"/>
  <c r="AP205" i="18"/>
  <c r="AN206" i="18"/>
  <c r="AP206" i="18"/>
  <c r="AN204" i="18"/>
  <c r="AP204" i="18"/>
  <c r="AP201" i="18"/>
  <c r="AN201" i="18"/>
  <c r="AP202" i="18"/>
  <c r="Y73" i="18"/>
  <c r="N73" i="18"/>
  <c r="Y72" i="18"/>
  <c r="N72" i="18"/>
  <c r="Y71" i="18"/>
  <c r="N71" i="18"/>
  <c r="Y70" i="18"/>
  <c r="Y69" i="18"/>
  <c r="N69" i="18"/>
  <c r="Y68" i="18"/>
  <c r="N68" i="18"/>
  <c r="Y67" i="18"/>
  <c r="N67" i="18"/>
  <c r="Y66" i="18"/>
  <c r="N66" i="18"/>
  <c r="Y65" i="18"/>
  <c r="N65" i="18"/>
  <c r="Y64" i="18"/>
  <c r="N64" i="18"/>
  <c r="Y63" i="18"/>
  <c r="Z63" i="18" s="1"/>
  <c r="N63" i="18"/>
  <c r="Y62" i="18"/>
  <c r="N62" i="18"/>
  <c r="Y61" i="18"/>
  <c r="N61" i="18"/>
  <c r="Y60" i="18"/>
  <c r="Z60" i="18" s="1"/>
  <c r="N60" i="18"/>
  <c r="Y59" i="18"/>
  <c r="Z59" i="18" s="1"/>
  <c r="N59" i="18"/>
  <c r="Y58" i="18"/>
  <c r="Z58" i="18" s="1"/>
  <c r="N58" i="18"/>
  <c r="Y57" i="18"/>
  <c r="Z57" i="18" s="1"/>
  <c r="N57" i="18"/>
  <c r="Y56" i="18"/>
  <c r="Z56" i="18" s="1"/>
  <c r="N56" i="18"/>
  <c r="Y55" i="18"/>
  <c r="Z55" i="18" s="1"/>
  <c r="N55" i="18"/>
  <c r="Y54" i="18"/>
  <c r="Z54" i="18" s="1"/>
  <c r="N54" i="18"/>
  <c r="Y53" i="18"/>
  <c r="Z53" i="18" s="1"/>
  <c r="N53" i="18"/>
  <c r="Y52" i="18"/>
  <c r="N52" i="18"/>
  <c r="Y51" i="18"/>
  <c r="Z51" i="18" s="1"/>
  <c r="N51" i="18"/>
  <c r="Y50" i="18"/>
  <c r="Z50" i="18" s="1"/>
  <c r="N50" i="18"/>
  <c r="Y49" i="18"/>
  <c r="Y48" i="18"/>
  <c r="Z48" i="18" s="1"/>
  <c r="N48" i="18"/>
  <c r="Y47" i="18"/>
  <c r="Z47" i="18" s="1"/>
  <c r="N47" i="18"/>
  <c r="Y46" i="18"/>
  <c r="Z46" i="18" s="1"/>
  <c r="N46" i="18"/>
  <c r="Y45" i="18"/>
  <c r="Z45" i="18" s="1"/>
  <c r="N45" i="18"/>
  <c r="Y44" i="18"/>
  <c r="N44" i="18"/>
  <c r="Y43" i="18"/>
  <c r="Z43" i="18" s="1"/>
  <c r="N43" i="18"/>
  <c r="Y42" i="18"/>
  <c r="Z42" i="18" s="1"/>
  <c r="N42" i="18"/>
  <c r="Y41" i="18"/>
  <c r="Z41" i="18" s="1"/>
  <c r="N41" i="18"/>
  <c r="Y40" i="18"/>
  <c r="Z40" i="18" s="1"/>
  <c r="N40" i="18"/>
  <c r="Y39" i="18"/>
  <c r="Z39" i="18" s="1"/>
  <c r="N39" i="18"/>
  <c r="Y38" i="18"/>
  <c r="Z38" i="18" s="1"/>
  <c r="N38" i="18"/>
  <c r="Y37" i="18"/>
  <c r="Z37" i="18" s="1"/>
  <c r="Y36" i="18"/>
  <c r="Z36" i="18" s="1"/>
  <c r="N36" i="18"/>
  <c r="Y35" i="18"/>
  <c r="Z35" i="18" s="1"/>
  <c r="N35" i="18"/>
  <c r="Y34" i="18"/>
  <c r="Z34" i="18" s="1"/>
  <c r="N34" i="18"/>
  <c r="Y33" i="18"/>
  <c r="Z33" i="18" s="1"/>
  <c r="N33" i="18"/>
  <c r="Y32" i="18"/>
  <c r="Z32" i="18" s="1"/>
  <c r="N32" i="18"/>
  <c r="Y31" i="18"/>
  <c r="Z31" i="18" s="1"/>
  <c r="N31" i="18"/>
  <c r="Y30" i="18"/>
  <c r="Y29" i="18"/>
  <c r="Z29" i="18" s="1"/>
  <c r="N29" i="18"/>
  <c r="Y28" i="18"/>
  <c r="Z28" i="18" s="1"/>
  <c r="N28" i="18"/>
  <c r="Y27" i="18"/>
  <c r="N27" i="18"/>
  <c r="Y26" i="18"/>
  <c r="Z26" i="18" s="1"/>
  <c r="N26" i="18"/>
  <c r="Y25" i="18"/>
  <c r="Z25" i="18" s="1"/>
  <c r="N25" i="18"/>
  <c r="Y24" i="18"/>
  <c r="N24" i="18"/>
  <c r="Y23" i="18"/>
  <c r="N23" i="18"/>
  <c r="Y22" i="18"/>
  <c r="Z22" i="18" s="1"/>
  <c r="N22" i="18"/>
  <c r="Y21" i="18"/>
  <c r="N21" i="18"/>
  <c r="Y20" i="18"/>
  <c r="N20" i="18"/>
  <c r="Y19" i="18"/>
  <c r="N19" i="18"/>
  <c r="Y18" i="18"/>
  <c r="Z18" i="18" s="1"/>
  <c r="N18" i="18"/>
  <c r="Y17" i="18"/>
  <c r="Z17" i="18" s="1"/>
  <c r="N17" i="18"/>
  <c r="Y16" i="18"/>
  <c r="Z16" i="18" s="1"/>
  <c r="N16" i="18"/>
  <c r="AJ15" i="18"/>
  <c r="AH15" i="18"/>
  <c r="Y15" i="18"/>
  <c r="N15" i="18"/>
  <c r="AJ14" i="18"/>
  <c r="AH14" i="18"/>
  <c r="Y14" i="18"/>
  <c r="Z14" i="18" s="1"/>
  <c r="N14" i="18"/>
  <c r="AJ13" i="18"/>
  <c r="AH13" i="18"/>
  <c r="Y13" i="18"/>
  <c r="Z13" i="18" s="1"/>
  <c r="N13" i="18"/>
  <c r="AJ12" i="18"/>
  <c r="AH12" i="18"/>
  <c r="Y12" i="18"/>
  <c r="Z12" i="18" s="1"/>
  <c r="N12" i="18"/>
  <c r="AJ11" i="18"/>
  <c r="AH11" i="18"/>
  <c r="Y11" i="18"/>
  <c r="Z11" i="18" s="1"/>
  <c r="N11" i="18"/>
  <c r="AJ10" i="18"/>
  <c r="AH10" i="18"/>
  <c r="Y10" i="18"/>
  <c r="Z10" i="18" s="1"/>
  <c r="N10" i="18"/>
  <c r="AJ9" i="18"/>
  <c r="AH9" i="18"/>
  <c r="Y9" i="18"/>
  <c r="Z9" i="18" s="1"/>
  <c r="N9" i="18"/>
  <c r="AJ8" i="18"/>
  <c r="AH8" i="18"/>
  <c r="Y8" i="18"/>
  <c r="Z8" i="18" s="1"/>
  <c r="N8" i="18"/>
  <c r="AJ7" i="18"/>
  <c r="AH7" i="18"/>
  <c r="Y7" i="18"/>
  <c r="AJ6" i="18"/>
  <c r="AH6" i="18"/>
  <c r="Y6" i="18"/>
  <c r="Z6" i="18" s="1"/>
  <c r="N6" i="18"/>
  <c r="AJ5" i="18"/>
  <c r="AH5" i="18"/>
  <c r="Y5" i="18"/>
  <c r="Z5" i="18" s="1"/>
  <c r="N5" i="18"/>
  <c r="AJ4" i="18"/>
  <c r="Y4" i="18"/>
  <c r="Z4" i="18" s="1"/>
  <c r="N4" i="18"/>
  <c r="Y3" i="18"/>
  <c r="N3" i="18"/>
  <c r="Y2" i="18"/>
  <c r="Z2" i="18" s="1"/>
  <c r="AI7" i="18" l="1"/>
  <c r="AI12" i="18"/>
  <c r="AK12" i="18"/>
  <c r="AK14" i="18"/>
  <c r="AK5" i="18"/>
  <c r="AI14" i="18"/>
  <c r="AK13" i="18"/>
  <c r="AI10" i="18"/>
  <c r="AK15" i="18"/>
  <c r="AH16" i="18"/>
  <c r="AI11" i="18"/>
  <c r="AK4" i="18"/>
  <c r="AI5" i="18"/>
  <c r="AI15" i="18"/>
  <c r="AI6" i="18"/>
  <c r="AI8" i="18"/>
  <c r="AK9" i="18"/>
  <c r="AK10" i="18"/>
  <c r="AK6" i="18"/>
  <c r="AK8" i="18"/>
  <c r="AK7" i="18"/>
  <c r="AI9" i="18"/>
  <c r="AK11" i="18"/>
  <c r="AI13" i="18"/>
  <c r="AI4" i="18"/>
  <c r="AI16" i="18" l="1"/>
  <c r="Y199" i="18"/>
  <c r="Z199" i="18" s="1"/>
  <c r="Y201" i="18"/>
  <c r="Z201" i="18" s="1"/>
  <c r="Y202" i="18"/>
  <c r="Z202" i="18" s="1"/>
  <c r="Y203" i="18"/>
  <c r="Z203" i="18" s="1"/>
  <c r="Y204" i="18"/>
  <c r="Z204" i="18" s="1"/>
  <c r="Y205" i="18"/>
  <c r="Z205" i="18" s="1"/>
  <c r="Y206" i="18"/>
  <c r="Z206" i="18" s="1"/>
  <c r="Y209" i="18"/>
  <c r="Z209" i="18" s="1"/>
  <c r="Z196" i="18" l="1"/>
  <c r="AE197" i="18" l="1"/>
  <c r="AE202" i="18"/>
  <c r="AE195" i="18"/>
  <c r="AE201" i="18"/>
  <c r="AG201" i="18" s="1"/>
  <c r="AE206" i="18"/>
  <c r="AE196" i="18"/>
  <c r="AE205" i="18"/>
  <c r="AE199" i="18"/>
  <c r="AE200" i="18"/>
  <c r="AE198" i="18"/>
  <c r="AE203" i="18"/>
  <c r="AE204" i="18"/>
  <c r="N186" i="18"/>
  <c r="N187" i="18"/>
  <c r="N188" i="18"/>
  <c r="N189" i="18"/>
  <c r="AE207" i="18" l="1"/>
  <c r="Y189" i="18"/>
  <c r="Z189" i="18" s="1"/>
  <c r="Y188" i="18"/>
  <c r="Y187" i="18" l="1"/>
  <c r="Z187" i="18" s="1"/>
  <c r="Y186" i="18" l="1"/>
  <c r="Z186" i="18" s="1"/>
  <c r="Y159" i="18" l="1"/>
  <c r="Z159" i="18" s="1"/>
  <c r="Y160" i="18"/>
  <c r="Y130" i="18"/>
  <c r="Y129" i="18"/>
  <c r="Y128" i="18"/>
  <c r="Y127" i="18"/>
  <c r="Y125" i="18"/>
  <c r="Y124" i="18"/>
  <c r="Y89" i="18"/>
  <c r="N185" i="18" l="1"/>
  <c r="Y185" i="18"/>
  <c r="Z185" i="18" s="1"/>
  <c r="N184" i="18"/>
  <c r="Y184" i="18"/>
  <c r="N171" i="18" l="1"/>
  <c r="N172" i="18"/>
  <c r="Y183" i="18" l="1"/>
  <c r="N182" i="18" l="1"/>
  <c r="Y181" i="18" l="1"/>
  <c r="N180" i="18" l="1"/>
  <c r="Y180" i="18"/>
  <c r="Z180" i="18" s="1"/>
  <c r="N179" i="18" l="1"/>
  <c r="Y179" i="18"/>
  <c r="Z179" i="18" s="1"/>
  <c r="AN196" i="18" l="1"/>
  <c r="AP196" i="18"/>
  <c r="AP195" i="18"/>
  <c r="AR195" i="18" s="1"/>
  <c r="AP199" i="18"/>
  <c r="AN198" i="18"/>
  <c r="AN197" i="18"/>
  <c r="AP197" i="18"/>
  <c r="Z15" i="13"/>
  <c r="Y175" i="18" l="1"/>
  <c r="Z175" i="18" s="1"/>
  <c r="AJ88" i="18" l="1"/>
  <c r="N178" i="18"/>
  <c r="Y178" i="18"/>
  <c r="AL88" i="18" l="1"/>
  <c r="N177" i="18"/>
  <c r="Y177" i="18"/>
  <c r="Y126" i="18" l="1"/>
  <c r="Y172" i="18" l="1"/>
  <c r="N176" i="18" l="1"/>
  <c r="Y176" i="18"/>
  <c r="N175" i="18" l="1"/>
  <c r="N174" i="18"/>
  <c r="N173" i="18" l="1"/>
  <c r="Y174" i="18"/>
  <c r="Z174" i="18" s="1"/>
  <c r="Y173" i="18"/>
  <c r="Z173" i="18" s="1"/>
  <c r="Y171" i="18" l="1"/>
  <c r="Y170" i="18" l="1"/>
  <c r="Z170" i="18" s="1"/>
  <c r="N170" i="18"/>
  <c r="N165" i="18" l="1"/>
  <c r="N169" i="18" l="1"/>
  <c r="Y169" i="18"/>
  <c r="N168" i="18" l="1"/>
  <c r="Y168" i="18"/>
  <c r="Z168" i="18" s="1"/>
  <c r="N167" i="18" l="1"/>
  <c r="Y167" i="18"/>
  <c r="Z167" i="18" s="1"/>
  <c r="AB258" i="18" l="1"/>
  <c r="AB257" i="18"/>
  <c r="AB256" i="18"/>
  <c r="AB255" i="18"/>
  <c r="AB197" i="18"/>
  <c r="AB254" i="18"/>
  <c r="AB253" i="18"/>
  <c r="AB251" i="18"/>
  <c r="AB250" i="18"/>
  <c r="AB249" i="18"/>
  <c r="AB248" i="18"/>
  <c r="AB246" i="18"/>
  <c r="AB247" i="18"/>
  <c r="AB245" i="18"/>
  <c r="AB244" i="18"/>
  <c r="AB243" i="18"/>
  <c r="AB242" i="18"/>
  <c r="AB241" i="18"/>
  <c r="AB240" i="18"/>
  <c r="AB239" i="18"/>
  <c r="AB238" i="18"/>
  <c r="AB237" i="18"/>
  <c r="AB195" i="18"/>
  <c r="AB236" i="18"/>
  <c r="AB235" i="18"/>
  <c r="AB234" i="18"/>
  <c r="AB233" i="18"/>
  <c r="AB232" i="18"/>
  <c r="AB231" i="18"/>
  <c r="AB230" i="18"/>
  <c r="AB229" i="18"/>
  <c r="AB228" i="18"/>
  <c r="AB227" i="18"/>
  <c r="AB226" i="18"/>
  <c r="AB225" i="18"/>
  <c r="AB224" i="18"/>
  <c r="AB223" i="18"/>
  <c r="AB222" i="18"/>
  <c r="AB221" i="18"/>
  <c r="AB220" i="18"/>
  <c r="AB219" i="18"/>
  <c r="AB218" i="18"/>
  <c r="AB198" i="18"/>
  <c r="AB216" i="18"/>
  <c r="AB217" i="18"/>
  <c r="AB208" i="18"/>
  <c r="AB193" i="18"/>
  <c r="AB215" i="18"/>
  <c r="AB214" i="18"/>
  <c r="AB213" i="18"/>
  <c r="AB212" i="18"/>
  <c r="AB211" i="18"/>
  <c r="AB210" i="18"/>
  <c r="AB207" i="18"/>
  <c r="AB191" i="18"/>
  <c r="AB190" i="18"/>
  <c r="AB192" i="18"/>
  <c r="AB202" i="18"/>
  <c r="AB204" i="18"/>
  <c r="AB196" i="18"/>
  <c r="AB199" i="18"/>
  <c r="AB201" i="18"/>
  <c r="AB203" i="18"/>
  <c r="AB205" i="18"/>
  <c r="AB206" i="18"/>
  <c r="AB209" i="18"/>
  <c r="AB194" i="18"/>
  <c r="AB189" i="18"/>
  <c r="AB188" i="18"/>
  <c r="AB187" i="18"/>
  <c r="AB186" i="18"/>
  <c r="AB185" i="18"/>
  <c r="AB184" i="18"/>
  <c r="AB183" i="18"/>
  <c r="AB181" i="18"/>
  <c r="AB180" i="18"/>
  <c r="AB179" i="18"/>
  <c r="AB178" i="18"/>
  <c r="AB177" i="18"/>
  <c r="AB175" i="18"/>
  <c r="AB172" i="18"/>
  <c r="AB176" i="18"/>
  <c r="AB174" i="18"/>
  <c r="AB173" i="18"/>
  <c r="AB171" i="18"/>
  <c r="AB170" i="18"/>
  <c r="AB169" i="18"/>
  <c r="AB168" i="18"/>
  <c r="AB167" i="18"/>
  <c r="N108" i="18"/>
  <c r="N166" i="18"/>
  <c r="Y166" i="18" l="1"/>
  <c r="Z166" i="18" s="1"/>
  <c r="N164" i="18" l="1"/>
  <c r="Y165" i="18"/>
  <c r="Z165" i="18" s="1"/>
  <c r="Y164" i="18"/>
  <c r="Z164" i="18" s="1"/>
  <c r="N160" i="18" l="1"/>
  <c r="N161" i="18"/>
  <c r="N162" i="18"/>
  <c r="N163" i="18"/>
  <c r="Y163" i="18" l="1"/>
  <c r="Z163" i="18" s="1"/>
  <c r="Y162" i="18"/>
  <c r="Z162" i="18" s="1"/>
  <c r="Y161" i="18"/>
  <c r="Z161" i="18" s="1"/>
  <c r="N159" i="18" l="1"/>
  <c r="Y158" i="18" l="1"/>
  <c r="Z158" i="18" s="1"/>
  <c r="N158" i="18"/>
  <c r="N135" i="18" l="1"/>
  <c r="N125" i="18" l="1"/>
  <c r="N157" i="18" l="1"/>
  <c r="Y157" i="18"/>
  <c r="Z157" i="18" s="1"/>
  <c r="N156" i="18"/>
  <c r="N154" i="18"/>
  <c r="N155" i="18"/>
  <c r="AB166" i="18" l="1"/>
  <c r="AB165" i="18"/>
  <c r="AB164" i="18"/>
  <c r="AB163" i="18"/>
  <c r="AB162" i="18"/>
  <c r="AB161" i="18"/>
  <c r="AB159" i="18"/>
  <c r="AB158" i="18"/>
  <c r="AB157" i="18"/>
  <c r="Y156" i="18" l="1"/>
  <c r="Z156" i="18" s="1"/>
  <c r="AB75" i="18" l="1"/>
  <c r="AB77" i="18"/>
  <c r="AB79" i="18"/>
  <c r="AB81" i="18"/>
  <c r="AB83" i="18"/>
  <c r="AB85" i="18"/>
  <c r="AB87" i="18"/>
  <c r="AB89" i="18"/>
  <c r="AB91" i="18"/>
  <c r="AB93" i="18"/>
  <c r="AB95" i="18"/>
  <c r="AB97" i="18"/>
  <c r="AB99" i="18"/>
  <c r="AB101" i="18"/>
  <c r="AB103" i="18"/>
  <c r="AB105" i="18"/>
  <c r="AB107" i="18"/>
  <c r="AB109" i="18"/>
  <c r="AB111" i="18"/>
  <c r="AB113" i="18"/>
  <c r="AB115" i="18"/>
  <c r="AB117" i="18"/>
  <c r="AB119" i="18"/>
  <c r="AB121" i="18"/>
  <c r="AB123" i="18"/>
  <c r="AB125" i="18"/>
  <c r="AB127" i="18"/>
  <c r="AB129" i="18"/>
  <c r="AB131" i="18"/>
  <c r="AB133" i="18"/>
  <c r="AB135" i="18"/>
  <c r="AB137" i="18"/>
  <c r="AB139" i="18"/>
  <c r="AB141" i="18"/>
  <c r="AB143" i="18"/>
  <c r="AB145" i="18"/>
  <c r="AB147" i="18"/>
  <c r="AB149" i="18"/>
  <c r="AB151" i="18"/>
  <c r="AB153" i="18"/>
  <c r="AB155" i="18"/>
  <c r="AB74" i="18"/>
  <c r="AB76" i="18"/>
  <c r="AB78" i="18"/>
  <c r="AB80" i="18"/>
  <c r="AB82" i="18"/>
  <c r="AB84" i="18"/>
  <c r="AB86" i="18"/>
  <c r="AB88" i="18"/>
  <c r="AB90" i="18"/>
  <c r="AB92" i="18"/>
  <c r="AB94" i="18"/>
  <c r="AB96" i="18"/>
  <c r="AB98" i="18"/>
  <c r="AB100" i="18"/>
  <c r="AB102" i="18"/>
  <c r="AB104" i="18"/>
  <c r="AB106" i="18"/>
  <c r="AB108" i="18"/>
  <c r="AB110" i="18"/>
  <c r="AB112" i="18"/>
  <c r="AB114" i="18"/>
  <c r="AB116" i="18"/>
  <c r="AB118" i="18"/>
  <c r="AB120" i="18"/>
  <c r="AB122" i="18"/>
  <c r="AB124" i="18"/>
  <c r="AB126" i="18"/>
  <c r="AB128" i="18"/>
  <c r="AB130" i="18"/>
  <c r="AB132" i="18"/>
  <c r="AB134" i="18"/>
  <c r="AB136" i="18"/>
  <c r="AB138" i="18"/>
  <c r="AB140" i="18"/>
  <c r="AB142" i="18"/>
  <c r="AB144" i="18"/>
  <c r="AB146" i="18"/>
  <c r="AB148" i="18"/>
  <c r="AB150" i="18"/>
  <c r="AB152" i="18"/>
  <c r="AB154" i="18"/>
  <c r="AB156" i="18"/>
  <c r="N98" i="18"/>
  <c r="Y74" i="18" l="1"/>
  <c r="Z74" i="18" s="1"/>
  <c r="AE4" i="18" s="1"/>
  <c r="Y75" i="18" l="1"/>
  <c r="Z75" i="18" s="1"/>
  <c r="Y76" i="18"/>
  <c r="Z76" i="18" s="1"/>
  <c r="Y77" i="18"/>
  <c r="Z77" i="18" s="1"/>
  <c r="Y78" i="18"/>
  <c r="Z78" i="18" s="1"/>
  <c r="Y79" i="18"/>
  <c r="Z79" i="18" s="1"/>
  <c r="Y80" i="18"/>
  <c r="Z80" i="18" s="1"/>
  <c r="Y81" i="18"/>
  <c r="Z81" i="18" s="1"/>
  <c r="Y82" i="18"/>
  <c r="Z82" i="18" s="1"/>
  <c r="Y83" i="18"/>
  <c r="Z83" i="18" s="1"/>
  <c r="Y84" i="18"/>
  <c r="Z84" i="18" s="1"/>
  <c r="Y85" i="18"/>
  <c r="Z85" i="18" s="1"/>
  <c r="Y86" i="18"/>
  <c r="Z86" i="18" s="1"/>
  <c r="Y87" i="18"/>
  <c r="Z87" i="18" s="1"/>
  <c r="Y88" i="18"/>
  <c r="Z88" i="18" s="1"/>
  <c r="Y90" i="18"/>
  <c r="Z90" i="18" s="1"/>
  <c r="AE5" i="18" s="1"/>
  <c r="Y91" i="18"/>
  <c r="Z91" i="18" s="1"/>
  <c r="Y92" i="18"/>
  <c r="Z92" i="18" s="1"/>
  <c r="Y93" i="18"/>
  <c r="Z93" i="18" s="1"/>
  <c r="Y94" i="18"/>
  <c r="Z94" i="18" s="1"/>
  <c r="Y95" i="18"/>
  <c r="Z95" i="18" s="1"/>
  <c r="Y96" i="18"/>
  <c r="Z96" i="18" s="1"/>
  <c r="Y97" i="18"/>
  <c r="Y98" i="18"/>
  <c r="Y99" i="18"/>
  <c r="Z99" i="18" s="1"/>
  <c r="Y100" i="18"/>
  <c r="Z100" i="18" s="1"/>
  <c r="Y101" i="18"/>
  <c r="Z101" i="18" s="1"/>
  <c r="Y102" i="18"/>
  <c r="Z102" i="18" s="1"/>
  <c r="Y103" i="18"/>
  <c r="Z103" i="18" s="1"/>
  <c r="Y104" i="18"/>
  <c r="Z104" i="18" s="1"/>
  <c r="Y105" i="18"/>
  <c r="Z105" i="18" s="1"/>
  <c r="Y106" i="18"/>
  <c r="Z106" i="18" s="1"/>
  <c r="Y107" i="18"/>
  <c r="Z107" i="18" s="1"/>
  <c r="Y108" i="18"/>
  <c r="Z108" i="18" s="1"/>
  <c r="Y109" i="18"/>
  <c r="Z109" i="18" s="1"/>
  <c r="Y110" i="18"/>
  <c r="Z110" i="18" s="1"/>
  <c r="Y111" i="18"/>
  <c r="Z111" i="18" s="1"/>
  <c r="Y112" i="18"/>
  <c r="Z112" i="18" s="1"/>
  <c r="Y113" i="18"/>
  <c r="Z113" i="18" s="1"/>
  <c r="Y114" i="18"/>
  <c r="Z114" i="18" s="1"/>
  <c r="Y115" i="18"/>
  <c r="Z115" i="18" s="1"/>
  <c r="Y116" i="18"/>
  <c r="Z116" i="18" s="1"/>
  <c r="Y117" i="18"/>
  <c r="Z117" i="18" s="1"/>
  <c r="Y118" i="18"/>
  <c r="Z118" i="18" s="1"/>
  <c r="Y119" i="18"/>
  <c r="Z119" i="18" s="1"/>
  <c r="Y120" i="18"/>
  <c r="Z120" i="18" s="1"/>
  <c r="Y121" i="18"/>
  <c r="Z121" i="18" s="1"/>
  <c r="Y122" i="18"/>
  <c r="Z122" i="18" s="1"/>
  <c r="Y123" i="18"/>
  <c r="Z123" i="18" s="1"/>
  <c r="Y131" i="18"/>
  <c r="Z131" i="18" s="1"/>
  <c r="Y132" i="18"/>
  <c r="Y133" i="18"/>
  <c r="Y134" i="18"/>
  <c r="Y135" i="18"/>
  <c r="Y136" i="18"/>
  <c r="Z136" i="18" s="1"/>
  <c r="Y137" i="18"/>
  <c r="Z137" i="18" s="1"/>
  <c r="Y138" i="18"/>
  <c r="Z138" i="18" s="1"/>
  <c r="Y139" i="18"/>
  <c r="Z139" i="18" s="1"/>
  <c r="Y140" i="18"/>
  <c r="Z140" i="18" s="1"/>
  <c r="Y141" i="18"/>
  <c r="Z141" i="18" s="1"/>
  <c r="Y142" i="18"/>
  <c r="Y143" i="18"/>
  <c r="Z143" i="18" s="1"/>
  <c r="Y144" i="18"/>
  <c r="Z144" i="18" s="1"/>
  <c r="Y145" i="18"/>
  <c r="Y146" i="18"/>
  <c r="Z146" i="18" s="1"/>
  <c r="Y147" i="18"/>
  <c r="Y148" i="18"/>
  <c r="Z148" i="18" s="1"/>
  <c r="Y149" i="18"/>
  <c r="Z149" i="18" s="1"/>
  <c r="Y150" i="18"/>
  <c r="Z150" i="18" s="1"/>
  <c r="Y151" i="18"/>
  <c r="Z151" i="18" s="1"/>
  <c r="Y152" i="18"/>
  <c r="Y153" i="18"/>
  <c r="Y154" i="18"/>
  <c r="Z154" i="18" s="1"/>
  <c r="Y155" i="18"/>
  <c r="Z155" i="18" s="1"/>
  <c r="AG204" i="18" l="1"/>
  <c r="AG200" i="18"/>
  <c r="AG199" i="18"/>
  <c r="AG203" i="18"/>
  <c r="AG197" i="18"/>
  <c r="AG198" i="18"/>
  <c r="AG205" i="18"/>
  <c r="AG196" i="18"/>
  <c r="AG206" i="18"/>
  <c r="AG202" i="18"/>
  <c r="AE209" i="18"/>
  <c r="AE211" i="18" s="1"/>
  <c r="AE87" i="18"/>
  <c r="AG87" i="18" s="1"/>
  <c r="AE83" i="18"/>
  <c r="AG83" i="18" s="1"/>
  <c r="AE79" i="18"/>
  <c r="AG79" i="18" s="1"/>
  <c r="AE89" i="18"/>
  <c r="AE86" i="18"/>
  <c r="AG86" i="18" s="1"/>
  <c r="AE82" i="18"/>
  <c r="AG82" i="18" s="1"/>
  <c r="AE78" i="18"/>
  <c r="AG78" i="18" s="1"/>
  <c r="AE85" i="18"/>
  <c r="AG85" i="18" s="1"/>
  <c r="AE81" i="18"/>
  <c r="AG81" i="18" s="1"/>
  <c r="AE77" i="18"/>
  <c r="AG77" i="18" s="1"/>
  <c r="AE76" i="18"/>
  <c r="AG76" i="18" s="1"/>
  <c r="AE84" i="18"/>
  <c r="AG84" i="18" s="1"/>
  <c r="AE80" i="18"/>
  <c r="AG80" i="18" s="1"/>
  <c r="AE8" i="18"/>
  <c r="AF8" i="18" s="1"/>
  <c r="AE11" i="18"/>
  <c r="AF11" i="18" s="1"/>
  <c r="AE14" i="18"/>
  <c r="AF14" i="18" s="1"/>
  <c r="AE6" i="18"/>
  <c r="AF6" i="18" s="1"/>
  <c r="AE9" i="18"/>
  <c r="AF9" i="18" s="1"/>
  <c r="AE12" i="18"/>
  <c r="AF12" i="18" s="1"/>
  <c r="AE15" i="18"/>
  <c r="AF15" i="18" s="1"/>
  <c r="AE7" i="18"/>
  <c r="AF7" i="18" s="1"/>
  <c r="AE10" i="18"/>
  <c r="AF10" i="18" s="1"/>
  <c r="AE13" i="18"/>
  <c r="AF13" i="18" s="1"/>
  <c r="AF5" i="18"/>
  <c r="N150" i="18"/>
  <c r="AI195" i="18" l="1"/>
  <c r="AG195" i="18"/>
  <c r="AE91" i="18"/>
  <c r="AF4" i="18"/>
  <c r="AE16" i="18"/>
  <c r="AF16" i="18" s="1"/>
  <c r="N83" i="18"/>
  <c r="AJ195" i="18" l="1"/>
  <c r="AI196" i="18"/>
  <c r="N151" i="18"/>
  <c r="N152" i="18"/>
  <c r="N153" i="18"/>
  <c r="AJ196" i="18" l="1"/>
  <c r="AI197" i="18"/>
  <c r="N143" i="18"/>
  <c r="N149" i="18"/>
  <c r="N148" i="18"/>
  <c r="N146" i="18"/>
  <c r="N144" i="18"/>
  <c r="AI198" i="18" l="1"/>
  <c r="AJ197" i="18"/>
  <c r="N142" i="18"/>
  <c r="AJ198" i="18" l="1"/>
  <c r="AI199" i="18"/>
  <c r="N141" i="18"/>
  <c r="AI200" i="18" l="1"/>
  <c r="AJ199" i="18"/>
  <c r="N140" i="18"/>
  <c r="AJ200" i="18" l="1"/>
  <c r="AI201" i="18"/>
  <c r="N139" i="18"/>
  <c r="AJ201" i="18" l="1"/>
  <c r="AI202" i="18"/>
  <c r="N131" i="18"/>
  <c r="N130" i="18"/>
  <c r="N129" i="18"/>
  <c r="N128" i="18"/>
  <c r="N138" i="18"/>
  <c r="N111" i="18"/>
  <c r="N112" i="18"/>
  <c r="AJ202" i="18" l="1"/>
  <c r="AI203" i="18"/>
  <c r="N115" i="18"/>
  <c r="AJ203" i="18" l="1"/>
  <c r="AI204" i="18"/>
  <c r="AJ204" i="18" s="1"/>
  <c r="N123" i="18"/>
  <c r="N137" i="18" l="1"/>
  <c r="N136" i="18" l="1"/>
  <c r="N122" i="18" l="1"/>
  <c r="N121" i="18"/>
  <c r="N120" i="18"/>
  <c r="N119" i="18" l="1"/>
  <c r="N118" i="18"/>
  <c r="N117" i="18" l="1"/>
  <c r="N116" i="18"/>
  <c r="N114" i="18" l="1"/>
  <c r="N113" i="18" l="1"/>
  <c r="N109" i="18" l="1"/>
  <c r="N110" i="18" l="1"/>
  <c r="N107" i="18"/>
  <c r="N106" i="18"/>
  <c r="N105" i="18"/>
  <c r="N104" i="18"/>
  <c r="N103" i="18"/>
  <c r="N102" i="18"/>
  <c r="N101" i="18"/>
  <c r="N100" i="18"/>
  <c r="N99" i="18"/>
  <c r="N97" i="18"/>
  <c r="N96" i="18"/>
  <c r="N95" i="18"/>
  <c r="N94" i="18"/>
  <c r="N93" i="18"/>
  <c r="N92" i="18"/>
  <c r="N91" i="18"/>
  <c r="N90" i="18"/>
  <c r="N89" i="18"/>
  <c r="N88" i="18"/>
  <c r="N87" i="18"/>
  <c r="AD8" i="13"/>
  <c r="N86" i="18"/>
  <c r="N85" i="18"/>
  <c r="N84" i="18"/>
  <c r="N82" i="18"/>
  <c r="N81" i="18"/>
  <c r="N80" i="18"/>
  <c r="N79" i="18"/>
  <c r="N78" i="18"/>
  <c r="N77" i="18"/>
  <c r="N75" i="18"/>
  <c r="N76" i="18"/>
  <c r="N74" i="18"/>
  <c r="N73" i="13"/>
  <c r="T73" i="13"/>
  <c r="N72" i="13"/>
  <c r="T72" i="13"/>
  <c r="N71" i="13"/>
  <c r="T71" i="13"/>
  <c r="T70" i="13"/>
  <c r="N32" i="13"/>
  <c r="N69" i="13"/>
  <c r="T69" i="13"/>
  <c r="N68" i="13"/>
  <c r="T68" i="13"/>
  <c r="N67" i="13"/>
  <c r="N66" i="13"/>
  <c r="N64" i="13"/>
  <c r="N65" i="13"/>
  <c r="N63" i="13"/>
  <c r="N62" i="13"/>
  <c r="N61" i="13"/>
  <c r="N60" i="13"/>
  <c r="N59" i="13"/>
  <c r="N58" i="13"/>
  <c r="AF5" i="13"/>
  <c r="AF6" i="13"/>
  <c r="AF7" i="13"/>
  <c r="AF8" i="13"/>
  <c r="AF9" i="13"/>
  <c r="AF10" i="13"/>
  <c r="AF11" i="13"/>
  <c r="AF12" i="13"/>
  <c r="AF13" i="13"/>
  <c r="AF14" i="13"/>
  <c r="AF15" i="13"/>
  <c r="AG15" i="13" s="1"/>
  <c r="AF4" i="13"/>
  <c r="AD5" i="13"/>
  <c r="AD6" i="13"/>
  <c r="AD7" i="13"/>
  <c r="AD9" i="13"/>
  <c r="AD10" i="13"/>
  <c r="AD11" i="13"/>
  <c r="AD12" i="13"/>
  <c r="AD13" i="13"/>
  <c r="AD14" i="13"/>
  <c r="AD15" i="13"/>
  <c r="AE15" i="13" s="1"/>
  <c r="AD4" i="13"/>
  <c r="Z5" i="13"/>
  <c r="Z6" i="13"/>
  <c r="AG6" i="13" s="1"/>
  <c r="Z7" i="13"/>
  <c r="Z8" i="13"/>
  <c r="AG8" i="13" s="1"/>
  <c r="Z9" i="13"/>
  <c r="AE9" i="13" s="1"/>
  <c r="Z10" i="13"/>
  <c r="AE10" i="13" s="1"/>
  <c r="Z11" i="13"/>
  <c r="Z12" i="13"/>
  <c r="AG12" i="13" s="1"/>
  <c r="Z13" i="13"/>
  <c r="AE13" i="13" s="1"/>
  <c r="Z14" i="13"/>
  <c r="AE14" i="13" s="1"/>
  <c r="N57" i="13"/>
  <c r="N56" i="13"/>
  <c r="N55" i="13"/>
  <c r="N54" i="13"/>
  <c r="N53" i="13"/>
  <c r="N52" i="13"/>
  <c r="N29" i="13"/>
  <c r="N23" i="13"/>
  <c r="N21" i="13"/>
  <c r="N19" i="13"/>
  <c r="N20" i="13"/>
  <c r="N15" i="13"/>
  <c r="N3" i="13"/>
  <c r="T24" i="13"/>
  <c r="N24" i="13"/>
  <c r="N47" i="13"/>
  <c r="N48" i="13"/>
  <c r="N27" i="13"/>
  <c r="N51" i="13"/>
  <c r="N50" i="13"/>
  <c r="T43" i="13"/>
  <c r="U43" i="13" s="1"/>
  <c r="N45" i="13"/>
  <c r="N44" i="13"/>
  <c r="N46" i="13"/>
  <c r="N41" i="13"/>
  <c r="N42" i="13"/>
  <c r="N43" i="13"/>
  <c r="T42" i="13"/>
  <c r="U42" i="13" s="1"/>
  <c r="T40" i="13"/>
  <c r="U40" i="13" s="1"/>
  <c r="N22" i="13"/>
  <c r="N36" i="13"/>
  <c r="N35" i="13"/>
  <c r="U21" i="13"/>
  <c r="N34" i="13"/>
  <c r="N25" i="13"/>
  <c r="T28" i="13"/>
  <c r="U28" i="13" s="1"/>
  <c r="N26" i="13"/>
  <c r="N28" i="13"/>
  <c r="T23" i="13"/>
  <c r="N18" i="13"/>
  <c r="N17" i="13"/>
  <c r="N16" i="13"/>
  <c r="N39" i="13"/>
  <c r="N40" i="13"/>
  <c r="U7" i="13"/>
  <c r="U3" i="13"/>
  <c r="T3" i="13"/>
  <c r="T4" i="13"/>
  <c r="U4" i="13" s="1"/>
  <c r="T5" i="13"/>
  <c r="U5" i="13" s="1"/>
  <c r="T7" i="13"/>
  <c r="T6" i="13"/>
  <c r="U6" i="13" s="1"/>
  <c r="T8" i="13"/>
  <c r="U8" i="13" s="1"/>
  <c r="T9" i="13"/>
  <c r="U9" i="13" s="1"/>
  <c r="T10" i="13"/>
  <c r="U10" i="13" s="1"/>
  <c r="T11" i="13"/>
  <c r="U11" i="13" s="1"/>
  <c r="T12" i="13"/>
  <c r="U12" i="13" s="1"/>
  <c r="T13" i="13"/>
  <c r="U13" i="13" s="1"/>
  <c r="T14" i="13"/>
  <c r="U14" i="13" s="1"/>
  <c r="T15" i="13"/>
  <c r="T16" i="13"/>
  <c r="U16" i="13" s="1"/>
  <c r="T17" i="13"/>
  <c r="U17" i="13" s="1"/>
  <c r="T18" i="13"/>
  <c r="U18" i="13" s="1"/>
  <c r="T19" i="13"/>
  <c r="T20" i="13"/>
  <c r="T21" i="13"/>
  <c r="T22" i="13"/>
  <c r="U22" i="13" s="1"/>
  <c r="T25" i="13"/>
  <c r="U25" i="13" s="1"/>
  <c r="T26" i="13"/>
  <c r="U26" i="13" s="1"/>
  <c r="T27" i="13"/>
  <c r="T29" i="13"/>
  <c r="U29" i="13" s="1"/>
  <c r="T30" i="13"/>
  <c r="T31" i="13"/>
  <c r="U31" i="13" s="1"/>
  <c r="T32" i="13"/>
  <c r="U32" i="13" s="1"/>
  <c r="T33" i="13"/>
  <c r="U33" i="13" s="1"/>
  <c r="T34" i="13"/>
  <c r="U34" i="13" s="1"/>
  <c r="T35" i="13"/>
  <c r="U35" i="13" s="1"/>
  <c r="T36" i="13"/>
  <c r="U36" i="13" s="1"/>
  <c r="T37" i="13"/>
  <c r="U37" i="13" s="1"/>
  <c r="T38" i="13"/>
  <c r="U38" i="13" s="1"/>
  <c r="T39" i="13"/>
  <c r="U39" i="13" s="1"/>
  <c r="T41" i="13"/>
  <c r="U41" i="13" s="1"/>
  <c r="T44" i="13"/>
  <c r="T45" i="13"/>
  <c r="U45" i="13" s="1"/>
  <c r="T46" i="13"/>
  <c r="U46" i="13" s="1"/>
  <c r="T47" i="13"/>
  <c r="U47" i="13" s="1"/>
  <c r="T48" i="13"/>
  <c r="U48" i="13" s="1"/>
  <c r="T49" i="13"/>
  <c r="T50" i="13"/>
  <c r="U50" i="13" s="1"/>
  <c r="T51" i="13"/>
  <c r="U51" i="13" s="1"/>
  <c r="T52" i="13"/>
  <c r="T53" i="13"/>
  <c r="U53" i="13" s="1"/>
  <c r="T54" i="13"/>
  <c r="U54" i="13" s="1"/>
  <c r="T55" i="13"/>
  <c r="U55" i="13" s="1"/>
  <c r="T56" i="13"/>
  <c r="U56" i="13" s="1"/>
  <c r="T57" i="13"/>
  <c r="U57" i="13" s="1"/>
  <c r="T58" i="13"/>
  <c r="U58" i="13" s="1"/>
  <c r="T59" i="13"/>
  <c r="U59" i="13" s="1"/>
  <c r="T60" i="13"/>
  <c r="U60" i="13" s="1"/>
  <c r="T61" i="13"/>
  <c r="T62" i="13"/>
  <c r="T63" i="13"/>
  <c r="U63" i="13" s="1"/>
  <c r="T64" i="13"/>
  <c r="T65" i="13"/>
  <c r="T66" i="13"/>
  <c r="T67" i="13"/>
  <c r="T2" i="13"/>
  <c r="U2" i="13" s="1"/>
  <c r="N4" i="13"/>
  <c r="N38" i="13"/>
  <c r="N33" i="13"/>
  <c r="N31" i="13"/>
  <c r="N14" i="13"/>
  <c r="N13" i="13"/>
  <c r="N12" i="13"/>
  <c r="N11" i="13"/>
  <c r="N10" i="13"/>
  <c r="N9" i="13"/>
  <c r="N8" i="13"/>
  <c r="A8" i="13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N6" i="13"/>
  <c r="N5" i="13"/>
  <c r="T10" i="11"/>
  <c r="W10" i="11" s="1"/>
  <c r="T97" i="11"/>
  <c r="T95" i="11"/>
  <c r="T96" i="11"/>
  <c r="N96" i="11"/>
  <c r="T92" i="11"/>
  <c r="T93" i="11"/>
  <c r="T94" i="11"/>
  <c r="N94" i="11"/>
  <c r="N93" i="11"/>
  <c r="N92" i="11"/>
  <c r="T82" i="11"/>
  <c r="T83" i="11"/>
  <c r="T84" i="11"/>
  <c r="T85" i="11"/>
  <c r="T86" i="11"/>
  <c r="T87" i="11"/>
  <c r="T91" i="11"/>
  <c r="W91" i="11" s="1"/>
  <c r="N82" i="11"/>
  <c r="N83" i="11"/>
  <c r="N84" i="11"/>
  <c r="N85" i="11"/>
  <c r="N86" i="11"/>
  <c r="N87" i="11"/>
  <c r="N91" i="11"/>
  <c r="T36" i="11"/>
  <c r="T38" i="11"/>
  <c r="T42" i="11"/>
  <c r="T43" i="11"/>
  <c r="W43" i="11" s="1"/>
  <c r="T44" i="11"/>
  <c r="W44" i="11" s="1"/>
  <c r="T46" i="11"/>
  <c r="W46" i="11" s="1"/>
  <c r="T48" i="11"/>
  <c r="T50" i="11"/>
  <c r="T51" i="11"/>
  <c r="T54" i="11"/>
  <c r="W54" i="11" s="1"/>
  <c r="T55" i="11"/>
  <c r="T57" i="11"/>
  <c r="W57" i="11" s="1"/>
  <c r="T58" i="11"/>
  <c r="T59" i="11"/>
  <c r="W59" i="11" s="1"/>
  <c r="T60" i="11"/>
  <c r="W60" i="11" s="1"/>
  <c r="T61" i="11"/>
  <c r="T63" i="11"/>
  <c r="T64" i="11"/>
  <c r="T65" i="11"/>
  <c r="W65" i="11" s="1"/>
  <c r="T66" i="11"/>
  <c r="T68" i="11"/>
  <c r="W68" i="11" s="1"/>
  <c r="T69" i="11"/>
  <c r="W69" i="11" s="1"/>
  <c r="T70" i="11"/>
  <c r="W70" i="11" s="1"/>
  <c r="T71" i="11"/>
  <c r="T72" i="11"/>
  <c r="W72" i="11" s="1"/>
  <c r="T73" i="11"/>
  <c r="W73" i="11" s="1"/>
  <c r="T75" i="11"/>
  <c r="T77" i="11"/>
  <c r="W77" i="11" s="1"/>
  <c r="T78" i="11"/>
  <c r="T79" i="11"/>
  <c r="T80" i="11"/>
  <c r="T81" i="11"/>
  <c r="N70" i="11"/>
  <c r="N71" i="11"/>
  <c r="N72" i="11"/>
  <c r="N73" i="11"/>
  <c r="N74" i="11"/>
  <c r="N75" i="11"/>
  <c r="N76" i="11"/>
  <c r="N77" i="11"/>
  <c r="N78" i="11"/>
  <c r="N79" i="11"/>
  <c r="N80" i="11"/>
  <c r="N81" i="11"/>
  <c r="N19" i="11"/>
  <c r="N20" i="11"/>
  <c r="N21" i="11"/>
  <c r="N22" i="11"/>
  <c r="N23" i="11"/>
  <c r="N24" i="11"/>
  <c r="N25" i="11"/>
  <c r="N26" i="11"/>
  <c r="N27" i="11"/>
  <c r="N28" i="11"/>
  <c r="N29" i="11"/>
  <c r="N30" i="11"/>
  <c r="N31" i="11"/>
  <c r="N32" i="11"/>
  <c r="N33" i="11"/>
  <c r="N34" i="11"/>
  <c r="N35" i="11"/>
  <c r="N36" i="11"/>
  <c r="N37" i="11"/>
  <c r="N38" i="11"/>
  <c r="N39" i="11"/>
  <c r="N40" i="11"/>
  <c r="N41" i="11"/>
  <c r="N42" i="11"/>
  <c r="N43" i="11"/>
  <c r="N44" i="11"/>
  <c r="N45" i="11"/>
  <c r="N46" i="11"/>
  <c r="N47" i="11"/>
  <c r="N48" i="11"/>
  <c r="N49" i="11"/>
  <c r="N50" i="11"/>
  <c r="N51" i="11"/>
  <c r="N52" i="11"/>
  <c r="N53" i="11"/>
  <c r="N54" i="11"/>
  <c r="N55" i="11"/>
  <c r="N56" i="11"/>
  <c r="N57" i="11"/>
  <c r="N58" i="11"/>
  <c r="N59" i="11"/>
  <c r="N60" i="11"/>
  <c r="N61" i="11"/>
  <c r="N62" i="11"/>
  <c r="N63" i="11"/>
  <c r="N64" i="11"/>
  <c r="N65" i="11"/>
  <c r="N66" i="11"/>
  <c r="N67" i="11"/>
  <c r="N68" i="11"/>
  <c r="N69" i="11"/>
  <c r="T17" i="11"/>
  <c r="T18" i="11"/>
  <c r="W18" i="11" s="1"/>
  <c r="T19" i="11"/>
  <c r="T20" i="11"/>
  <c r="T21" i="11"/>
  <c r="T22" i="11"/>
  <c r="W22" i="11" s="1"/>
  <c r="T23" i="11"/>
  <c r="W23" i="11" s="1"/>
  <c r="T24" i="11"/>
  <c r="T25" i="11"/>
  <c r="T26" i="11"/>
  <c r="T27" i="11"/>
  <c r="T28" i="11"/>
  <c r="W28" i="11" s="1"/>
  <c r="T29" i="11"/>
  <c r="T30" i="11"/>
  <c r="W30" i="11" s="1"/>
  <c r="T31" i="11"/>
  <c r="T32" i="11"/>
  <c r="T33" i="11"/>
  <c r="T35" i="11"/>
  <c r="W35" i="11" s="1"/>
  <c r="N2" i="11"/>
  <c r="T2" i="11"/>
  <c r="N3" i="11"/>
  <c r="T3" i="11"/>
  <c r="N4" i="11"/>
  <c r="T4" i="11"/>
  <c r="W4" i="11" s="1"/>
  <c r="N5" i="11"/>
  <c r="T5" i="11"/>
  <c r="N6" i="11"/>
  <c r="T6" i="11"/>
  <c r="W6" i="11" s="1"/>
  <c r="N7" i="11"/>
  <c r="T7" i="11"/>
  <c r="N8" i="11"/>
  <c r="T8" i="11"/>
  <c r="N9" i="11"/>
  <c r="T9" i="11"/>
  <c r="N10" i="11"/>
  <c r="N11" i="11"/>
  <c r="N12" i="11"/>
  <c r="N13" i="11"/>
  <c r="N14" i="11"/>
  <c r="T14" i="11"/>
  <c r="W14" i="11" s="1"/>
  <c r="N15" i="11"/>
  <c r="N16" i="11"/>
  <c r="T16" i="11"/>
  <c r="N17" i="11"/>
  <c r="N18" i="11"/>
  <c r="L2" i="10"/>
  <c r="R2" i="10" s="1"/>
  <c r="P2" i="10"/>
  <c r="Q2" i="10"/>
  <c r="S2" i="10"/>
  <c r="L3" i="10"/>
  <c r="R3" i="10" s="1"/>
  <c r="P3" i="10"/>
  <c r="S3" i="10" s="1"/>
  <c r="Q3" i="10"/>
  <c r="L4" i="10"/>
  <c r="R4" i="10" s="1"/>
  <c r="P4" i="10"/>
  <c r="S4" i="10" s="1"/>
  <c r="Q4" i="10"/>
  <c r="L6" i="10"/>
  <c r="R6" i="10" s="1"/>
  <c r="P6" i="10"/>
  <c r="S6" i="10" s="1"/>
  <c r="Q6" i="10"/>
  <c r="L7" i="10"/>
  <c r="R7" i="10" s="1"/>
  <c r="P7" i="10"/>
  <c r="S7" i="10" s="1"/>
  <c r="Q7" i="10"/>
  <c r="L8" i="10"/>
  <c r="R8" i="10" s="1"/>
  <c r="P8" i="10"/>
  <c r="S8" i="10" s="1"/>
  <c r="Q8" i="10"/>
  <c r="L9" i="10"/>
  <c r="R9" i="10" s="1"/>
  <c r="P9" i="10"/>
  <c r="S9" i="10" s="1"/>
  <c r="Q9" i="10"/>
  <c r="L10" i="10"/>
  <c r="R10" i="10" s="1"/>
  <c r="P10" i="10"/>
  <c r="S10" i="10" s="1"/>
  <c r="Q10" i="10"/>
  <c r="L11" i="10"/>
  <c r="R11" i="10" s="1"/>
  <c r="P11" i="10"/>
  <c r="Q11" i="10"/>
  <c r="S11" i="10"/>
  <c r="L12" i="10"/>
  <c r="R12" i="10" s="1"/>
  <c r="P12" i="10"/>
  <c r="S12" i="10" s="1"/>
  <c r="Q12" i="10"/>
  <c r="L13" i="10"/>
  <c r="R13" i="10" s="1"/>
  <c r="P13" i="10"/>
  <c r="S13" i="10" s="1"/>
  <c r="Q13" i="10"/>
  <c r="L14" i="10"/>
  <c r="R14" i="10" s="1"/>
  <c r="P14" i="10"/>
  <c r="S14" i="10" s="1"/>
  <c r="Q14" i="10"/>
  <c r="L15" i="10"/>
  <c r="R15" i="10" s="1"/>
  <c r="P15" i="10"/>
  <c r="S15" i="10" s="1"/>
  <c r="Q15" i="10"/>
  <c r="L16" i="10"/>
  <c r="R16" i="10" s="1"/>
  <c r="P16" i="10"/>
  <c r="S16" i="10" s="1"/>
  <c r="Q16" i="10"/>
  <c r="L17" i="10"/>
  <c r="R17" i="10" s="1"/>
  <c r="P17" i="10"/>
  <c r="S17" i="10" s="1"/>
  <c r="Q17" i="10"/>
  <c r="L18" i="10"/>
  <c r="R18" i="10" s="1"/>
  <c r="P18" i="10"/>
  <c r="S18" i="10" s="1"/>
  <c r="Q18" i="10"/>
  <c r="L19" i="10"/>
  <c r="R19" i="10" s="1"/>
  <c r="P19" i="10"/>
  <c r="S19" i="10" s="1"/>
  <c r="Q19" i="10"/>
  <c r="L20" i="10"/>
  <c r="R20" i="10" s="1"/>
  <c r="P20" i="10"/>
  <c r="S20" i="10" s="1"/>
  <c r="Q20" i="10"/>
  <c r="L21" i="10"/>
  <c r="R21" i="10" s="1"/>
  <c r="P21" i="10"/>
  <c r="S21" i="10" s="1"/>
  <c r="Q21" i="10"/>
  <c r="L22" i="10"/>
  <c r="R22" i="10" s="1"/>
  <c r="P22" i="10"/>
  <c r="S22" i="10" s="1"/>
  <c r="Q22" i="10"/>
  <c r="L23" i="10"/>
  <c r="R23" i="10" s="1"/>
  <c r="P23" i="10"/>
  <c r="S23" i="10" s="1"/>
  <c r="Q23" i="10"/>
  <c r="L24" i="10"/>
  <c r="R24" i="10" s="1"/>
  <c r="P24" i="10"/>
  <c r="S24" i="10" s="1"/>
  <c r="Q24" i="10"/>
  <c r="L25" i="10"/>
  <c r="R25" i="10" s="1"/>
  <c r="P25" i="10"/>
  <c r="S25" i="10" s="1"/>
  <c r="Q25" i="10"/>
  <c r="L26" i="10"/>
  <c r="R26" i="10" s="1"/>
  <c r="P26" i="10"/>
  <c r="S26" i="10" s="1"/>
  <c r="Q26" i="10"/>
  <c r="L27" i="10"/>
  <c r="R27" i="10" s="1"/>
  <c r="P27" i="10"/>
  <c r="Q27" i="10"/>
  <c r="S27" i="10"/>
  <c r="L28" i="10"/>
  <c r="R28" i="10" s="1"/>
  <c r="P28" i="10"/>
  <c r="S28" i="10" s="1"/>
  <c r="Q28" i="10"/>
  <c r="L29" i="10"/>
  <c r="R29" i="10" s="1"/>
  <c r="P29" i="10"/>
  <c r="S29" i="10" s="1"/>
  <c r="Q29" i="10"/>
  <c r="L30" i="10"/>
  <c r="R30" i="10" s="1"/>
  <c r="P30" i="10"/>
  <c r="S30" i="10" s="1"/>
  <c r="Q30" i="10"/>
  <c r="L31" i="10"/>
  <c r="R31" i="10" s="1"/>
  <c r="P31" i="10"/>
  <c r="S31" i="10" s="1"/>
  <c r="Q31" i="10"/>
  <c r="L32" i="10"/>
  <c r="R32" i="10" s="1"/>
  <c r="P32" i="10"/>
  <c r="Q32" i="10"/>
  <c r="S32" i="10"/>
  <c r="L33" i="10"/>
  <c r="R33" i="10" s="1"/>
  <c r="P33" i="10"/>
  <c r="S33" i="10" s="1"/>
  <c r="Q33" i="10"/>
  <c r="L34" i="10"/>
  <c r="R34" i="10" s="1"/>
  <c r="P34" i="10"/>
  <c r="S34" i="10" s="1"/>
  <c r="Q34" i="10"/>
  <c r="L35" i="10"/>
  <c r="R35" i="10" s="1"/>
  <c r="P35" i="10"/>
  <c r="S35" i="10" s="1"/>
  <c r="Q35" i="10"/>
  <c r="L36" i="10"/>
  <c r="R36" i="10" s="1"/>
  <c r="P36" i="10"/>
  <c r="S36" i="10" s="1"/>
  <c r="Q36" i="10"/>
  <c r="L37" i="10"/>
  <c r="R37" i="10" s="1"/>
  <c r="P37" i="10"/>
  <c r="S37" i="10" s="1"/>
  <c r="Q37" i="10"/>
  <c r="L38" i="10"/>
  <c r="R38" i="10" s="1"/>
  <c r="P38" i="10"/>
  <c r="S38" i="10" s="1"/>
  <c r="Q38" i="10"/>
  <c r="L39" i="10"/>
  <c r="R39" i="10" s="1"/>
  <c r="P39" i="10"/>
  <c r="S39" i="10" s="1"/>
  <c r="Q39" i="10"/>
  <c r="L40" i="10"/>
  <c r="R40" i="10" s="1"/>
  <c r="P40" i="10"/>
  <c r="S40" i="10" s="1"/>
  <c r="Q40" i="10"/>
  <c r="L41" i="10"/>
  <c r="R41" i="10" s="1"/>
  <c r="P41" i="10"/>
  <c r="S41" i="10" s="1"/>
  <c r="Q41" i="10"/>
  <c r="L42" i="10"/>
  <c r="R42" i="10" s="1"/>
  <c r="P42" i="10"/>
  <c r="S42" i="10" s="1"/>
  <c r="Q42" i="10"/>
  <c r="L43" i="10"/>
  <c r="R43" i="10" s="1"/>
  <c r="P43" i="10"/>
  <c r="S43" i="10" s="1"/>
  <c r="Q43" i="10"/>
  <c r="L44" i="10"/>
  <c r="R44" i="10" s="1"/>
  <c r="P44" i="10"/>
  <c r="S44" i="10" s="1"/>
  <c r="Q44" i="10"/>
  <c r="L45" i="10"/>
  <c r="R45" i="10" s="1"/>
  <c r="P45" i="10"/>
  <c r="S45" i="10" s="1"/>
  <c r="Q45" i="10"/>
  <c r="L46" i="10"/>
  <c r="R46" i="10" s="1"/>
  <c r="P46" i="10"/>
  <c r="S46" i="10" s="1"/>
  <c r="Q46" i="10"/>
  <c r="L47" i="10"/>
  <c r="R47" i="10" s="1"/>
  <c r="P47" i="10"/>
  <c r="S47" i="10" s="1"/>
  <c r="Q47" i="10"/>
  <c r="L48" i="10"/>
  <c r="R48" i="10" s="1"/>
  <c r="P48" i="10"/>
  <c r="S48" i="10" s="1"/>
  <c r="Q48" i="10"/>
  <c r="L49" i="10"/>
  <c r="R49" i="10" s="1"/>
  <c r="P49" i="10"/>
  <c r="S49" i="10" s="1"/>
  <c r="Q49" i="10"/>
  <c r="L50" i="10"/>
  <c r="R50" i="10" s="1"/>
  <c r="P50" i="10"/>
  <c r="S50" i="10" s="1"/>
  <c r="Q50" i="10"/>
  <c r="L51" i="10"/>
  <c r="R51" i="10" s="1"/>
  <c r="P51" i="10"/>
  <c r="S51" i="10" s="1"/>
  <c r="Q51" i="10"/>
  <c r="L52" i="10"/>
  <c r="R52" i="10" s="1"/>
  <c r="P52" i="10"/>
  <c r="S52" i="10" s="1"/>
  <c r="Q52" i="10"/>
  <c r="L53" i="10"/>
  <c r="R53" i="10" s="1"/>
  <c r="P53" i="10"/>
  <c r="S53" i="10" s="1"/>
  <c r="Q53" i="10"/>
  <c r="L54" i="10"/>
  <c r="R54" i="10" s="1"/>
  <c r="P54" i="10"/>
  <c r="S54" i="10" s="1"/>
  <c r="Q54" i="10"/>
  <c r="L55" i="10"/>
  <c r="R55" i="10" s="1"/>
  <c r="P55" i="10"/>
  <c r="S55" i="10" s="1"/>
  <c r="Q55" i="10"/>
  <c r="L56" i="10"/>
  <c r="R56" i="10" s="1"/>
  <c r="P56" i="10"/>
  <c r="Q56" i="10"/>
  <c r="S56" i="10"/>
  <c r="L57" i="10"/>
  <c r="R57" i="10" s="1"/>
  <c r="P57" i="10"/>
  <c r="Q57" i="10"/>
  <c r="S57" i="10"/>
  <c r="L58" i="10"/>
  <c r="R58" i="10" s="1"/>
  <c r="P58" i="10"/>
  <c r="S58" i="10" s="1"/>
  <c r="Q58" i="10"/>
  <c r="L59" i="10"/>
  <c r="R59" i="10" s="1"/>
  <c r="P59" i="10"/>
  <c r="S59" i="10" s="1"/>
  <c r="Q59" i="10"/>
  <c r="L60" i="10"/>
  <c r="R60" i="10" s="1"/>
  <c r="P60" i="10"/>
  <c r="S60" i="10" s="1"/>
  <c r="Q60" i="10"/>
  <c r="L61" i="10"/>
  <c r="R61" i="10" s="1"/>
  <c r="P61" i="10"/>
  <c r="S61" i="10" s="1"/>
  <c r="Q61" i="10"/>
  <c r="L62" i="10"/>
  <c r="R62" i="10" s="1"/>
  <c r="P62" i="10"/>
  <c r="S62" i="10" s="1"/>
  <c r="Q62" i="10"/>
  <c r="L63" i="10"/>
  <c r="R63" i="10" s="1"/>
  <c r="P63" i="10"/>
  <c r="S63" i="10" s="1"/>
  <c r="Q63" i="10"/>
  <c r="L64" i="10"/>
  <c r="R64" i="10" s="1"/>
  <c r="P64" i="10"/>
  <c r="S64" i="10" s="1"/>
  <c r="Q64" i="10"/>
  <c r="L65" i="10"/>
  <c r="R65" i="10" s="1"/>
  <c r="P65" i="10"/>
  <c r="S65" i="10" s="1"/>
  <c r="Q65" i="10"/>
  <c r="L66" i="10"/>
  <c r="R66" i="10" s="1"/>
  <c r="P66" i="10"/>
  <c r="S66" i="10" s="1"/>
  <c r="Q66" i="10"/>
  <c r="L67" i="10"/>
  <c r="R67" i="10" s="1"/>
  <c r="P67" i="10"/>
  <c r="S67" i="10" s="1"/>
  <c r="Q67" i="10"/>
  <c r="L68" i="10"/>
  <c r="R68" i="10" s="1"/>
  <c r="P68" i="10"/>
  <c r="S68" i="10" s="1"/>
  <c r="Q68" i="10"/>
  <c r="L69" i="10"/>
  <c r="R69" i="10" s="1"/>
  <c r="P69" i="10"/>
  <c r="S69" i="10" s="1"/>
  <c r="Q69" i="10"/>
  <c r="L70" i="10"/>
  <c r="R70" i="10" s="1"/>
  <c r="P70" i="10"/>
  <c r="S70" i="10" s="1"/>
  <c r="Q70" i="10"/>
  <c r="L71" i="10"/>
  <c r="R71" i="10" s="1"/>
  <c r="P71" i="10"/>
  <c r="S71" i="10" s="1"/>
  <c r="Q71" i="10"/>
  <c r="L72" i="10"/>
  <c r="R72" i="10" s="1"/>
  <c r="P72" i="10"/>
  <c r="S72" i="10" s="1"/>
  <c r="Q72" i="10"/>
  <c r="L73" i="10"/>
  <c r="R73" i="10" s="1"/>
  <c r="P73" i="10"/>
  <c r="S73" i="10" s="1"/>
  <c r="Q73" i="10"/>
  <c r="L74" i="10"/>
  <c r="R74" i="10" s="1"/>
  <c r="P74" i="10"/>
  <c r="S74" i="10" s="1"/>
  <c r="Q74" i="10"/>
  <c r="L75" i="10"/>
  <c r="R75" i="10" s="1"/>
  <c r="P75" i="10"/>
  <c r="S75" i="10" s="1"/>
  <c r="Q75" i="10"/>
  <c r="L76" i="10"/>
  <c r="R76" i="10" s="1"/>
  <c r="P76" i="10"/>
  <c r="S76" i="10" s="1"/>
  <c r="Q76" i="10"/>
  <c r="L77" i="10"/>
  <c r="R77" i="10" s="1"/>
  <c r="P77" i="10"/>
  <c r="S77" i="10" s="1"/>
  <c r="Q77" i="10"/>
  <c r="L78" i="10"/>
  <c r="R78" i="10" s="1"/>
  <c r="P78" i="10"/>
  <c r="S78" i="10" s="1"/>
  <c r="Q78" i="10"/>
  <c r="L79" i="10"/>
  <c r="R79" i="10" s="1"/>
  <c r="P79" i="10"/>
  <c r="S79" i="10" s="1"/>
  <c r="Q79" i="10"/>
  <c r="L80" i="10"/>
  <c r="R80" i="10" s="1"/>
  <c r="P80" i="10"/>
  <c r="S80" i="10" s="1"/>
  <c r="Q80" i="10"/>
  <c r="L81" i="10"/>
  <c r="R81" i="10" s="1"/>
  <c r="P81" i="10"/>
  <c r="S81" i="10" s="1"/>
  <c r="Q81" i="10"/>
  <c r="L82" i="10"/>
  <c r="R82" i="10" s="1"/>
  <c r="P82" i="10"/>
  <c r="S82" i="10" s="1"/>
  <c r="Q82" i="10"/>
  <c r="L83" i="10"/>
  <c r="R83" i="10" s="1"/>
  <c r="P83" i="10"/>
  <c r="S83" i="10" s="1"/>
  <c r="Q83" i="10"/>
  <c r="L84" i="10"/>
  <c r="R84" i="10" s="1"/>
  <c r="P84" i="10"/>
  <c r="S84" i="10" s="1"/>
  <c r="Q84" i="10"/>
  <c r="L85" i="10"/>
  <c r="R85" i="10" s="1"/>
  <c r="P85" i="10"/>
  <c r="S85" i="10" s="1"/>
  <c r="Q85" i="10"/>
  <c r="L86" i="10"/>
  <c r="R86" i="10" s="1"/>
  <c r="P86" i="10"/>
  <c r="S86" i="10" s="1"/>
  <c r="Q86" i="10"/>
  <c r="L87" i="10"/>
  <c r="R87" i="10" s="1"/>
  <c r="P87" i="10"/>
  <c r="S87" i="10" s="1"/>
  <c r="Q87" i="10"/>
  <c r="L88" i="10"/>
  <c r="R88" i="10" s="1"/>
  <c r="P88" i="10"/>
  <c r="S88" i="10" s="1"/>
  <c r="Q88" i="10"/>
  <c r="L89" i="10"/>
  <c r="R89" i="10" s="1"/>
  <c r="P89" i="10"/>
  <c r="S89" i="10" s="1"/>
  <c r="Q89" i="10"/>
  <c r="L90" i="10"/>
  <c r="R90" i="10" s="1"/>
  <c r="P90" i="10"/>
  <c r="S90" i="10" s="1"/>
  <c r="Q90" i="10"/>
  <c r="L91" i="10"/>
  <c r="R91" i="10" s="1"/>
  <c r="P91" i="10"/>
  <c r="S91" i="10" s="1"/>
  <c r="Q91" i="10"/>
  <c r="L92" i="10"/>
  <c r="R92" i="10" s="1"/>
  <c r="P92" i="10"/>
  <c r="S92" i="10" s="1"/>
  <c r="Q92" i="10"/>
  <c r="L93" i="10"/>
  <c r="R93" i="10" s="1"/>
  <c r="P93" i="10"/>
  <c r="S93" i="10" s="1"/>
  <c r="Q93" i="10"/>
  <c r="L94" i="10"/>
  <c r="R94" i="10" s="1"/>
  <c r="P94" i="10"/>
  <c r="S94" i="10" s="1"/>
  <c r="Q94" i="10"/>
  <c r="L95" i="10"/>
  <c r="R95" i="10" s="1"/>
  <c r="P95" i="10"/>
  <c r="S95" i="10" s="1"/>
  <c r="Q95" i="10"/>
  <c r="L96" i="10"/>
  <c r="R96" i="10" s="1"/>
  <c r="P96" i="10"/>
  <c r="S96" i="10" s="1"/>
  <c r="Q96" i="10"/>
  <c r="L97" i="10"/>
  <c r="R97" i="10" s="1"/>
  <c r="P97" i="10"/>
  <c r="S97" i="10" s="1"/>
  <c r="Q97" i="10"/>
  <c r="L98" i="10"/>
  <c r="R98" i="10" s="1"/>
  <c r="P98" i="10"/>
  <c r="S98" i="10" s="1"/>
  <c r="Q98" i="10"/>
  <c r="L99" i="10"/>
  <c r="R99" i="10" s="1"/>
  <c r="P99" i="10"/>
  <c r="S99" i="10" s="1"/>
  <c r="Q99" i="10"/>
  <c r="L100" i="10"/>
  <c r="R100" i="10" s="1"/>
  <c r="P100" i="10"/>
  <c r="S100" i="10" s="1"/>
  <c r="Q100" i="10"/>
  <c r="L101" i="10"/>
  <c r="R101" i="10" s="1"/>
  <c r="P101" i="10"/>
  <c r="S101" i="10" s="1"/>
  <c r="Q101" i="10"/>
  <c r="L102" i="10"/>
  <c r="R102" i="10" s="1"/>
  <c r="P102" i="10"/>
  <c r="S102" i="10" s="1"/>
  <c r="Q102" i="10"/>
  <c r="L103" i="10"/>
  <c r="R103" i="10" s="1"/>
  <c r="P103" i="10"/>
  <c r="S103" i="10" s="1"/>
  <c r="Q103" i="10"/>
  <c r="L104" i="10"/>
  <c r="R104" i="10" s="1"/>
  <c r="P104" i="10"/>
  <c r="S104" i="10" s="1"/>
  <c r="Q104" i="10"/>
  <c r="L105" i="10"/>
  <c r="R105" i="10" s="1"/>
  <c r="P105" i="10"/>
  <c r="S105" i="10" s="1"/>
  <c r="Q105" i="10"/>
  <c r="L106" i="10"/>
  <c r="R106" i="10" s="1"/>
  <c r="P106" i="10"/>
  <c r="S106" i="10" s="1"/>
  <c r="Q106" i="10"/>
  <c r="L107" i="10"/>
  <c r="R107" i="10" s="1"/>
  <c r="P107" i="10"/>
  <c r="Q107" i="10"/>
  <c r="S107" i="10"/>
  <c r="L108" i="10"/>
  <c r="R108" i="10" s="1"/>
  <c r="P108" i="10"/>
  <c r="S108" i="10" s="1"/>
  <c r="Q108" i="10"/>
  <c r="L109" i="10"/>
  <c r="R109" i="10" s="1"/>
  <c r="P109" i="10"/>
  <c r="S109" i="10" s="1"/>
  <c r="Q109" i="10"/>
  <c r="L110" i="10"/>
  <c r="R110" i="10" s="1"/>
  <c r="P110" i="10"/>
  <c r="S110" i="10" s="1"/>
  <c r="Q110" i="10"/>
  <c r="L111" i="10"/>
  <c r="R111" i="10" s="1"/>
  <c r="P111" i="10"/>
  <c r="S111" i="10" s="1"/>
  <c r="Q111" i="10"/>
  <c r="L112" i="10"/>
  <c r="R112" i="10" s="1"/>
  <c r="P112" i="10"/>
  <c r="S112" i="10" s="1"/>
  <c r="Q112" i="10"/>
  <c r="L113" i="10"/>
  <c r="R113" i="10" s="1"/>
  <c r="P113" i="10"/>
  <c r="S113" i="10" s="1"/>
  <c r="Q113" i="10"/>
  <c r="L114" i="10"/>
  <c r="R114" i="10" s="1"/>
  <c r="P114" i="10"/>
  <c r="S114" i="10" s="1"/>
  <c r="Q114" i="10"/>
  <c r="L115" i="10"/>
  <c r="R115" i="10" s="1"/>
  <c r="P115" i="10"/>
  <c r="S115" i="10" s="1"/>
  <c r="Q115" i="10"/>
  <c r="L116" i="10"/>
  <c r="R116" i="10" s="1"/>
  <c r="P116" i="10"/>
  <c r="S116" i="10" s="1"/>
  <c r="Q116" i="10"/>
  <c r="L117" i="10"/>
  <c r="R117" i="10" s="1"/>
  <c r="P117" i="10"/>
  <c r="S117" i="10" s="1"/>
  <c r="Q117" i="10"/>
  <c r="L118" i="10"/>
  <c r="R118" i="10" s="1"/>
  <c r="P118" i="10"/>
  <c r="S118" i="10" s="1"/>
  <c r="Q118" i="10"/>
  <c r="L119" i="10"/>
  <c r="R119" i="10" s="1"/>
  <c r="P119" i="10"/>
  <c r="S119" i="10" s="1"/>
  <c r="Q119" i="10"/>
  <c r="L120" i="10"/>
  <c r="R120" i="10" s="1"/>
  <c r="P120" i="10"/>
  <c r="S120" i="10" s="1"/>
  <c r="Q120" i="10"/>
  <c r="L121" i="10"/>
  <c r="R121" i="10" s="1"/>
  <c r="P121" i="10"/>
  <c r="S121" i="10" s="1"/>
  <c r="Q121" i="10"/>
  <c r="L122" i="10"/>
  <c r="R122" i="10" s="1"/>
  <c r="P122" i="10"/>
  <c r="S122" i="10" s="1"/>
  <c r="Q122" i="10"/>
  <c r="L123" i="10"/>
  <c r="R123" i="10" s="1"/>
  <c r="P123" i="10"/>
  <c r="S123" i="10" s="1"/>
  <c r="Q123" i="10"/>
  <c r="L124" i="10"/>
  <c r="R124" i="10" s="1"/>
  <c r="P124" i="10"/>
  <c r="S124" i="10" s="1"/>
  <c r="Q124" i="10"/>
  <c r="L125" i="10"/>
  <c r="R125" i="10" s="1"/>
  <c r="P125" i="10"/>
  <c r="S125" i="10" s="1"/>
  <c r="Q125" i="10"/>
  <c r="L126" i="10"/>
  <c r="R126" i="10" s="1"/>
  <c r="P126" i="10"/>
  <c r="S126" i="10" s="1"/>
  <c r="Q126" i="10"/>
  <c r="L127" i="10"/>
  <c r="R127" i="10" s="1"/>
  <c r="P127" i="10"/>
  <c r="S127" i="10" s="1"/>
  <c r="Q127" i="10"/>
  <c r="L128" i="10"/>
  <c r="R128" i="10" s="1"/>
  <c r="P128" i="10"/>
  <c r="S128" i="10" s="1"/>
  <c r="Q128" i="10"/>
  <c r="L129" i="10"/>
  <c r="R129" i="10" s="1"/>
  <c r="P129" i="10"/>
  <c r="S129" i="10" s="1"/>
  <c r="Q129" i="10"/>
  <c r="L130" i="10"/>
  <c r="R130" i="10" s="1"/>
  <c r="P130" i="10"/>
  <c r="S130" i="10" s="1"/>
  <c r="Q130" i="10"/>
  <c r="L131" i="10"/>
  <c r="R131" i="10" s="1"/>
  <c r="P131" i="10"/>
  <c r="S131" i="10" s="1"/>
  <c r="Q131" i="10"/>
  <c r="L132" i="10"/>
  <c r="R132" i="10" s="1"/>
  <c r="P132" i="10"/>
  <c r="S132" i="10" s="1"/>
  <c r="Q132" i="10"/>
  <c r="L133" i="10"/>
  <c r="R133" i="10" s="1"/>
  <c r="P133" i="10"/>
  <c r="S133" i="10" s="1"/>
  <c r="Q133" i="10"/>
  <c r="L134" i="10"/>
  <c r="R134" i="10" s="1"/>
  <c r="P134" i="10"/>
  <c r="S134" i="10" s="1"/>
  <c r="Q134" i="10"/>
  <c r="L135" i="10"/>
  <c r="R135" i="10" s="1"/>
  <c r="P135" i="10"/>
  <c r="S135" i="10" s="1"/>
  <c r="Q135" i="10"/>
  <c r="L136" i="10"/>
  <c r="R136" i="10" s="1"/>
  <c r="P136" i="10"/>
  <c r="S136" i="10" s="1"/>
  <c r="Q136" i="10"/>
  <c r="L137" i="10"/>
  <c r="R137" i="10" s="1"/>
  <c r="P137" i="10"/>
  <c r="S137" i="10" s="1"/>
  <c r="Q137" i="10"/>
  <c r="L138" i="10"/>
  <c r="R138" i="10" s="1"/>
  <c r="P138" i="10"/>
  <c r="S138" i="10" s="1"/>
  <c r="Q138" i="10"/>
  <c r="L139" i="10"/>
  <c r="R139" i="10" s="1"/>
  <c r="P139" i="10"/>
  <c r="S139" i="10" s="1"/>
  <c r="Q139" i="10"/>
  <c r="L140" i="10"/>
  <c r="R140" i="10" s="1"/>
  <c r="P140" i="10"/>
  <c r="S140" i="10" s="1"/>
  <c r="Q140" i="10"/>
  <c r="L141" i="10"/>
  <c r="R141" i="10" s="1"/>
  <c r="P141" i="10"/>
  <c r="S141" i="10" s="1"/>
  <c r="Q141" i="10"/>
  <c r="L142" i="10"/>
  <c r="R142" i="10" s="1"/>
  <c r="P142" i="10"/>
  <c r="S142" i="10" s="1"/>
  <c r="Q142" i="10"/>
  <c r="L143" i="10"/>
  <c r="R143" i="10" s="1"/>
  <c r="L144" i="10"/>
  <c r="R144" i="10" s="1"/>
  <c r="L145" i="10"/>
  <c r="R145" i="10" s="1"/>
  <c r="P145" i="10"/>
  <c r="S145" i="10" s="1"/>
  <c r="Q145" i="10"/>
  <c r="L146" i="10"/>
  <c r="R146" i="10" s="1"/>
  <c r="P146" i="10"/>
  <c r="S146" i="10" s="1"/>
  <c r="Q146" i="10"/>
  <c r="L147" i="10"/>
  <c r="R147" i="10" s="1"/>
  <c r="P147" i="10"/>
  <c r="S147" i="10" s="1"/>
  <c r="Q147" i="10"/>
  <c r="L148" i="10"/>
  <c r="R148" i="10" s="1"/>
  <c r="P148" i="10"/>
  <c r="S148" i="10" s="1"/>
  <c r="Q148" i="10"/>
  <c r="L149" i="10"/>
  <c r="R149" i="10" s="1"/>
  <c r="P149" i="10"/>
  <c r="S149" i="10" s="1"/>
  <c r="Q149" i="10"/>
  <c r="L150" i="10"/>
  <c r="R150" i="10" s="1"/>
  <c r="P150" i="10"/>
  <c r="S150" i="10" s="1"/>
  <c r="Q150" i="10"/>
  <c r="L151" i="10"/>
  <c r="R151" i="10" s="1"/>
  <c r="P151" i="10"/>
  <c r="S151" i="10" s="1"/>
  <c r="Q151" i="10"/>
  <c r="L152" i="10"/>
  <c r="R152" i="10" s="1"/>
  <c r="P152" i="10"/>
  <c r="S152" i="10" s="1"/>
  <c r="Q152" i="10"/>
  <c r="L153" i="10"/>
  <c r="R153" i="10" s="1"/>
  <c r="P153" i="10"/>
  <c r="S153" i="10" s="1"/>
  <c r="Q153" i="10"/>
  <c r="L154" i="10"/>
  <c r="R154" i="10" s="1"/>
  <c r="P154" i="10"/>
  <c r="S154" i="10" s="1"/>
  <c r="Q154" i="10"/>
  <c r="L155" i="10"/>
  <c r="R155" i="10" s="1"/>
  <c r="P155" i="10"/>
  <c r="S155" i="10" s="1"/>
  <c r="Q155" i="10"/>
  <c r="L156" i="10"/>
  <c r="R156" i="10" s="1"/>
  <c r="P156" i="10"/>
  <c r="S156" i="10" s="1"/>
  <c r="Q156" i="10"/>
  <c r="L157" i="10"/>
  <c r="R157" i="10" s="1"/>
  <c r="P157" i="10"/>
  <c r="S157" i="10" s="1"/>
  <c r="Q157" i="10"/>
  <c r="L158" i="10"/>
  <c r="R158" i="10" s="1"/>
  <c r="P158" i="10"/>
  <c r="S158" i="10" s="1"/>
  <c r="Q158" i="10"/>
  <c r="L159" i="10"/>
  <c r="R159" i="10" s="1"/>
  <c r="P159" i="10"/>
  <c r="S159" i="10" s="1"/>
  <c r="Q159" i="10"/>
  <c r="L160" i="10"/>
  <c r="R160" i="10" s="1"/>
  <c r="P160" i="10"/>
  <c r="S160" i="10" s="1"/>
  <c r="Q160" i="10"/>
  <c r="L161" i="10"/>
  <c r="R161" i="10" s="1"/>
  <c r="P161" i="10"/>
  <c r="S161" i="10" s="1"/>
  <c r="Q161" i="10"/>
  <c r="L162" i="10"/>
  <c r="R162" i="10" s="1"/>
  <c r="P162" i="10"/>
  <c r="S162" i="10" s="1"/>
  <c r="Q162" i="10"/>
  <c r="L163" i="10"/>
  <c r="R163" i="10" s="1"/>
  <c r="P163" i="10"/>
  <c r="S163" i="10" s="1"/>
  <c r="Q163" i="10"/>
  <c r="L164" i="10"/>
  <c r="R164" i="10" s="1"/>
  <c r="P164" i="10"/>
  <c r="S164" i="10" s="1"/>
  <c r="Q164" i="10"/>
  <c r="L165" i="10"/>
  <c r="R165" i="10" s="1"/>
  <c r="P165" i="10"/>
  <c r="S165" i="10" s="1"/>
  <c r="Q165" i="10"/>
  <c r="L166" i="10"/>
  <c r="R166" i="10" s="1"/>
  <c r="P166" i="10"/>
  <c r="S166" i="10" s="1"/>
  <c r="Q166" i="10"/>
  <c r="L167" i="10"/>
  <c r="R167" i="10" s="1"/>
  <c r="P167" i="10"/>
  <c r="S167" i="10" s="1"/>
  <c r="Q167" i="10"/>
  <c r="L168" i="10"/>
  <c r="R168" i="10" s="1"/>
  <c r="P168" i="10"/>
  <c r="S168" i="10" s="1"/>
  <c r="Q168" i="10"/>
  <c r="L169" i="10"/>
  <c r="R169" i="10" s="1"/>
  <c r="P169" i="10"/>
  <c r="S169" i="10" s="1"/>
  <c r="Q169" i="10"/>
  <c r="L170" i="10"/>
  <c r="R170" i="10" s="1"/>
  <c r="P170" i="10"/>
  <c r="S170" i="10" s="1"/>
  <c r="Q170" i="10"/>
  <c r="L171" i="10"/>
  <c r="R171" i="10" s="1"/>
  <c r="P171" i="10"/>
  <c r="S171" i="10" s="1"/>
  <c r="Q171" i="10"/>
  <c r="L172" i="10"/>
  <c r="R172" i="10" s="1"/>
  <c r="P172" i="10"/>
  <c r="S172" i="10" s="1"/>
  <c r="Q172" i="10"/>
  <c r="L173" i="10"/>
  <c r="R173" i="10" s="1"/>
  <c r="P173" i="10"/>
  <c r="S173" i="10" s="1"/>
  <c r="Q173" i="10"/>
  <c r="L174" i="10"/>
  <c r="R174" i="10" s="1"/>
  <c r="P174" i="10"/>
  <c r="S174" i="10" s="1"/>
  <c r="Q174" i="10"/>
  <c r="L175" i="10"/>
  <c r="R175" i="10" s="1"/>
  <c r="P175" i="10"/>
  <c r="S175" i="10" s="1"/>
  <c r="Q175" i="10"/>
  <c r="L176" i="10"/>
  <c r="R176" i="10" s="1"/>
  <c r="P176" i="10"/>
  <c r="S176" i="10" s="1"/>
  <c r="Q176" i="10"/>
  <c r="L177" i="10"/>
  <c r="R177" i="10" s="1"/>
  <c r="P177" i="10"/>
  <c r="S177" i="10" s="1"/>
  <c r="Q177" i="10"/>
  <c r="L178" i="10"/>
  <c r="R178" i="10" s="1"/>
  <c r="P178" i="10"/>
  <c r="S178" i="10" s="1"/>
  <c r="Q178" i="10"/>
  <c r="L179" i="10"/>
  <c r="R179" i="10" s="1"/>
  <c r="P179" i="10"/>
  <c r="S179" i="10" s="1"/>
  <c r="Q179" i="10"/>
  <c r="L180" i="10"/>
  <c r="R180" i="10" s="1"/>
  <c r="P180" i="10"/>
  <c r="S180" i="10" s="1"/>
  <c r="Q180" i="10"/>
  <c r="L181" i="10"/>
  <c r="R181" i="10" s="1"/>
  <c r="P181" i="10"/>
  <c r="S181" i="10" s="1"/>
  <c r="Q181" i="10"/>
  <c r="L182" i="10"/>
  <c r="R182" i="10" s="1"/>
  <c r="P182" i="10"/>
  <c r="S182" i="10" s="1"/>
  <c r="Q182" i="10"/>
  <c r="L183" i="10"/>
  <c r="R183" i="10" s="1"/>
  <c r="P183" i="10"/>
  <c r="S183" i="10" s="1"/>
  <c r="Q183" i="10"/>
  <c r="L184" i="10"/>
  <c r="R184" i="10" s="1"/>
  <c r="P184" i="10"/>
  <c r="S184" i="10" s="1"/>
  <c r="Q184" i="10"/>
  <c r="L185" i="10"/>
  <c r="R185" i="10" s="1"/>
  <c r="P185" i="10"/>
  <c r="S185" i="10" s="1"/>
  <c r="Q185" i="10"/>
  <c r="L186" i="10"/>
  <c r="R186" i="10" s="1"/>
  <c r="P186" i="10"/>
  <c r="S186" i="10" s="1"/>
  <c r="Q186" i="10"/>
  <c r="L187" i="10"/>
  <c r="R187" i="10" s="1"/>
  <c r="P187" i="10"/>
  <c r="S187" i="10" s="1"/>
  <c r="Q187" i="10"/>
  <c r="L188" i="10"/>
  <c r="R188" i="10" s="1"/>
  <c r="P188" i="10"/>
  <c r="S188" i="10" s="1"/>
  <c r="Q188" i="10"/>
  <c r="L189" i="10"/>
  <c r="R189" i="10" s="1"/>
  <c r="P189" i="10"/>
  <c r="S189" i="10" s="1"/>
  <c r="Q189" i="10"/>
  <c r="L190" i="10"/>
  <c r="R190" i="10" s="1"/>
  <c r="P190" i="10"/>
  <c r="S190" i="10" s="1"/>
  <c r="Q190" i="10"/>
  <c r="L191" i="10"/>
  <c r="R191" i="10" s="1"/>
  <c r="P191" i="10"/>
  <c r="S191" i="10" s="1"/>
  <c r="Q191" i="10"/>
  <c r="L192" i="10"/>
  <c r="R192" i="10" s="1"/>
  <c r="P192" i="10"/>
  <c r="S192" i="10" s="1"/>
  <c r="Q192" i="10"/>
  <c r="L193" i="10"/>
  <c r="R193" i="10" s="1"/>
  <c r="P193" i="10"/>
  <c r="S193" i="10" s="1"/>
  <c r="Q193" i="10"/>
  <c r="L194" i="10"/>
  <c r="P194" i="10"/>
  <c r="S194" i="10" s="1"/>
  <c r="Q194" i="10"/>
  <c r="L195" i="10"/>
  <c r="P195" i="10"/>
  <c r="S195" i="10" s="1"/>
  <c r="Q195" i="10"/>
  <c r="L196" i="10"/>
  <c r="R196" i="10" s="1"/>
  <c r="P196" i="10"/>
  <c r="S196" i="10" s="1"/>
  <c r="Q196" i="10"/>
  <c r="L197" i="10"/>
  <c r="R197" i="10" s="1"/>
  <c r="P197" i="10"/>
  <c r="S197" i="10" s="1"/>
  <c r="Q197" i="10"/>
  <c r="L198" i="10"/>
  <c r="R198" i="10" s="1"/>
  <c r="P198" i="10"/>
  <c r="S198" i="10" s="1"/>
  <c r="Q198" i="10"/>
  <c r="L199" i="10"/>
  <c r="R199" i="10" s="1"/>
  <c r="P199" i="10"/>
  <c r="S199" i="10" s="1"/>
  <c r="Q199" i="10"/>
  <c r="L200" i="10"/>
  <c r="R200" i="10" s="1"/>
  <c r="P200" i="10"/>
  <c r="S200" i="10" s="1"/>
  <c r="Q200" i="10"/>
  <c r="L201" i="10"/>
  <c r="R201" i="10" s="1"/>
  <c r="P201" i="10"/>
  <c r="S201" i="10" s="1"/>
  <c r="Q201" i="10"/>
  <c r="P202" i="10"/>
  <c r="S202" i="10" s="1"/>
  <c r="Q202" i="10"/>
  <c r="R202" i="10"/>
  <c r="L203" i="10"/>
  <c r="R203" i="10" s="1"/>
  <c r="P203" i="10"/>
  <c r="S203" i="10" s="1"/>
  <c r="Q203" i="10"/>
  <c r="L204" i="10"/>
  <c r="R204" i="10" s="1"/>
  <c r="P204" i="10"/>
  <c r="S204" i="10" s="1"/>
  <c r="Q204" i="10"/>
  <c r="L205" i="10"/>
  <c r="R205" i="10" s="1"/>
  <c r="P205" i="10"/>
  <c r="S205" i="10" s="1"/>
  <c r="Q205" i="10"/>
  <c r="L206" i="10"/>
  <c r="R206" i="10" s="1"/>
  <c r="P206" i="10"/>
  <c r="S206" i="10" s="1"/>
  <c r="Q206" i="10"/>
  <c r="L207" i="10"/>
  <c r="R207" i="10" s="1"/>
  <c r="P207" i="10"/>
  <c r="S207" i="10" s="1"/>
  <c r="Q207" i="10"/>
  <c r="L208" i="10"/>
  <c r="R208" i="10" s="1"/>
  <c r="P208" i="10"/>
  <c r="S208" i="10" s="1"/>
  <c r="Q208" i="10"/>
  <c r="L209" i="10"/>
  <c r="R209" i="10" s="1"/>
  <c r="P209" i="10"/>
  <c r="S209" i="10" s="1"/>
  <c r="Q209" i="10"/>
  <c r="L210" i="10"/>
  <c r="R210" i="10" s="1"/>
  <c r="P210" i="10"/>
  <c r="S210" i="10" s="1"/>
  <c r="Q210" i="10"/>
  <c r="L211" i="10"/>
  <c r="R211" i="10" s="1"/>
  <c r="P211" i="10"/>
  <c r="S211" i="10" s="1"/>
  <c r="Q211" i="10"/>
  <c r="L212" i="10"/>
  <c r="R212" i="10" s="1"/>
  <c r="P212" i="10"/>
  <c r="S212" i="10" s="1"/>
  <c r="Q212" i="10"/>
  <c r="L213" i="10"/>
  <c r="R213" i="10" s="1"/>
  <c r="P213" i="10"/>
  <c r="S213" i="10" s="1"/>
  <c r="Q213" i="10"/>
  <c r="L214" i="10"/>
  <c r="R214" i="10" s="1"/>
  <c r="P214" i="10"/>
  <c r="S214" i="10" s="1"/>
  <c r="Q214" i="10"/>
  <c r="L215" i="10"/>
  <c r="P215" i="10"/>
  <c r="Q215" i="10"/>
  <c r="L216" i="10"/>
  <c r="P216" i="10"/>
  <c r="Q216" i="10"/>
  <c r="L217" i="10"/>
  <c r="P217" i="10"/>
  <c r="Q217" i="10"/>
  <c r="L218" i="10"/>
  <c r="R218" i="10" s="1"/>
  <c r="P218" i="10"/>
  <c r="S218" i="10" s="1"/>
  <c r="Q218" i="10"/>
  <c r="L219" i="10"/>
  <c r="P219" i="10"/>
  <c r="L220" i="10"/>
  <c r="P220" i="10"/>
  <c r="L221" i="10"/>
  <c r="R221" i="10" s="1"/>
  <c r="P221" i="10"/>
  <c r="S221" i="10" s="1"/>
  <c r="Q221" i="10"/>
  <c r="L222" i="10"/>
  <c r="R222" i="10" s="1"/>
  <c r="P222" i="10"/>
  <c r="S222" i="10" s="1"/>
  <c r="Q222" i="10"/>
  <c r="L223" i="10"/>
  <c r="R223" i="10" s="1"/>
  <c r="P223" i="10"/>
  <c r="S223" i="10" s="1"/>
  <c r="Q223" i="10"/>
  <c r="L224" i="10"/>
  <c r="R224" i="10" s="1"/>
  <c r="P224" i="10"/>
  <c r="S224" i="10" s="1"/>
  <c r="Q224" i="10"/>
  <c r="L225" i="10"/>
  <c r="R225" i="10" s="1"/>
  <c r="P225" i="10"/>
  <c r="S225" i="10" s="1"/>
  <c r="Q225" i="10"/>
  <c r="L226" i="10"/>
  <c r="R226" i="10" s="1"/>
  <c r="P226" i="10"/>
  <c r="S226" i="10" s="1"/>
  <c r="Q226" i="10"/>
  <c r="L227" i="10"/>
  <c r="R227" i="10" s="1"/>
  <c r="P227" i="10"/>
  <c r="S227" i="10" s="1"/>
  <c r="Q227" i="10"/>
  <c r="L228" i="10"/>
  <c r="R228" i="10" s="1"/>
  <c r="P228" i="10"/>
  <c r="S228" i="10" s="1"/>
  <c r="Q228" i="10"/>
  <c r="L229" i="10"/>
  <c r="R229" i="10" s="1"/>
  <c r="P229" i="10"/>
  <c r="S229" i="10" s="1"/>
  <c r="Q229" i="10"/>
  <c r="L230" i="10"/>
  <c r="R230" i="10" s="1"/>
  <c r="P230" i="10"/>
  <c r="S230" i="10" s="1"/>
  <c r="Q230" i="10"/>
  <c r="L231" i="10"/>
  <c r="R231" i="10" s="1"/>
  <c r="P231" i="10"/>
  <c r="S231" i="10" s="1"/>
  <c r="Q231" i="10"/>
  <c r="L232" i="10"/>
  <c r="R232" i="10" s="1"/>
  <c r="L233" i="10"/>
  <c r="R233" i="10" s="1"/>
  <c r="L234" i="10"/>
  <c r="R234" i="10" s="1"/>
  <c r="L235" i="10"/>
  <c r="R235" i="10" s="1"/>
  <c r="L236" i="10"/>
  <c r="R236" i="10" s="1"/>
  <c r="L237" i="10"/>
  <c r="R237" i="10" s="1"/>
  <c r="L238" i="10"/>
  <c r="R238" i="10" s="1"/>
  <c r="R239" i="10"/>
  <c r="R240" i="10"/>
  <c r="R241" i="10"/>
  <c r="R242" i="10"/>
  <c r="R243" i="10"/>
  <c r="Y2" i="1"/>
  <c r="Y3" i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8" i="1"/>
  <c r="Y29" i="1"/>
  <c r="Y31" i="1"/>
  <c r="Y32" i="1"/>
  <c r="Y33" i="1"/>
  <c r="Y34" i="1"/>
  <c r="Y35" i="1"/>
  <c r="Y36" i="1"/>
  <c r="Y37" i="1"/>
  <c r="Y38" i="1"/>
  <c r="Y47" i="1"/>
  <c r="Y48" i="1"/>
  <c r="Y49" i="1"/>
  <c r="Y50" i="1"/>
  <c r="Y52" i="1"/>
  <c r="Y53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272" i="1"/>
  <c r="Y277" i="1"/>
  <c r="Y278" i="1"/>
  <c r="Y279" i="1"/>
  <c r="Y280" i="1"/>
  <c r="Y281" i="1"/>
  <c r="Y296" i="1"/>
  <c r="Y297" i="1"/>
  <c r="Y301" i="1"/>
  <c r="D18" i="7"/>
  <c r="D19" i="7" s="1"/>
  <c r="D20" i="7" s="1"/>
  <c r="AE11" i="13"/>
  <c r="AG7" i="13" l="1"/>
  <c r="AG5" i="13"/>
  <c r="AE8" i="13"/>
  <c r="AG13" i="13"/>
  <c r="AG11" i="13"/>
  <c r="AE7" i="13"/>
  <c r="AE5" i="13"/>
  <c r="Z16" i="13"/>
  <c r="AD16" i="13"/>
  <c r="AA5" i="13"/>
  <c r="AB5" i="13" s="1"/>
  <c r="AA4" i="13"/>
  <c r="AA6" i="13"/>
  <c r="AB6" i="13" s="1"/>
  <c r="AA11" i="13"/>
  <c r="AB11" i="13" s="1"/>
  <c r="AA15" i="13"/>
  <c r="AB15" i="13" s="1"/>
  <c r="AA12" i="13"/>
  <c r="AB12" i="13" s="1"/>
  <c r="AA7" i="13"/>
  <c r="AB7" i="13" s="1"/>
  <c r="AA8" i="13"/>
  <c r="AB8" i="13" s="1"/>
  <c r="AA13" i="13"/>
  <c r="AB13" i="13" s="1"/>
  <c r="AA9" i="13"/>
  <c r="AB9" i="13" s="1"/>
  <c r="AA14" i="13"/>
  <c r="AB14" i="13" s="1"/>
  <c r="AA10" i="13"/>
  <c r="AB10" i="13" s="1"/>
  <c r="AE6" i="13"/>
  <c r="AG10" i="13"/>
  <c r="AG9" i="13"/>
  <c r="AE12" i="13"/>
  <c r="AG14" i="13"/>
  <c r="AE4" i="13"/>
  <c r="AN88" i="18"/>
  <c r="AN86" i="18"/>
  <c r="AL77" i="18"/>
  <c r="AN87" i="18"/>
  <c r="AL81" i="18"/>
  <c r="AN82" i="18"/>
  <c r="AN76" i="18"/>
  <c r="AN78" i="18"/>
  <c r="AN85" i="18"/>
  <c r="AL80" i="18"/>
  <c r="AL83" i="18"/>
  <c r="AN84" i="18"/>
  <c r="AL76" i="18"/>
  <c r="AN80" i="18"/>
  <c r="AN83" i="18"/>
  <c r="AL78" i="18"/>
  <c r="AN81" i="18"/>
  <c r="AL84" i="18"/>
  <c r="AL85" i="18"/>
  <c r="AL79" i="18"/>
  <c r="AN79" i="18"/>
  <c r="AL82" i="18"/>
  <c r="AL86" i="18"/>
  <c r="AL87" i="18"/>
  <c r="AN77" i="18"/>
  <c r="AE16" i="13" l="1"/>
  <c r="AA16" i="13"/>
  <c r="AB16" i="13" s="1"/>
  <c r="AE88" i="18"/>
  <c r="AG88" i="18" s="1"/>
  <c r="AG207" i="18" l="1"/>
  <c r="AN207" i="18"/>
</calcChain>
</file>

<file path=xl/comments1.xml><?xml version="1.0" encoding="utf-8"?>
<comments xmlns="http://schemas.openxmlformats.org/spreadsheetml/2006/main">
  <authors>
    <author xml:space="preserve"> S POUZOL</author>
  </authors>
  <commentList>
    <comment ref="Z53" authorId="0">
      <text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64" authorId="0">
      <text>
        <r>
          <rPr>
            <b/>
            <sz val="8"/>
            <color indexed="81"/>
            <rFont val="Tahoma"/>
            <family val="2"/>
          </rPr>
          <t>APPLICATION MILIT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65" authorId="0">
      <text>
        <r>
          <rPr>
            <sz val="8"/>
            <color indexed="81"/>
            <rFont val="Tahoma"/>
            <family val="2"/>
          </rPr>
          <t xml:space="preserve">
APPLICATION MILIT</t>
        </r>
      </text>
    </comment>
    <comment ref="E66" authorId="0">
      <text>
        <r>
          <rPr>
            <b/>
            <sz val="8"/>
            <color indexed="81"/>
            <rFont val="Tahoma"/>
            <family val="2"/>
          </rPr>
          <t>APPLICATION MILIT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84" authorId="0">
      <text>
        <r>
          <rPr>
            <b/>
            <sz val="8"/>
            <color indexed="81"/>
            <rFont val="Tahoma"/>
            <family val="2"/>
          </rPr>
          <t>APPLICATION MILIT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Philippe Jacquet</author>
  </authors>
  <commentList>
    <comment ref="O224" authorId="0">
      <text>
        <r>
          <rPr>
            <b/>
            <sz val="9"/>
            <color indexed="81"/>
            <rFont val="Tahoma"/>
            <family val="2"/>
          </rPr>
          <t>Philippe Jacquet:</t>
        </r>
        <r>
          <rPr>
            <sz val="9"/>
            <color indexed="81"/>
            <rFont val="Tahoma"/>
            <family val="2"/>
          </rPr>
          <t xml:space="preserve">
Passage pièce en composite
Devis en stand BY</t>
        </r>
      </text>
    </comment>
  </commentList>
</comments>
</file>

<file path=xl/sharedStrings.xml><?xml version="1.0" encoding="utf-8"?>
<sst xmlns="http://schemas.openxmlformats.org/spreadsheetml/2006/main" count="12186" uniqueCount="3531">
  <si>
    <t>TA6V</t>
  </si>
  <si>
    <t>UDEV-11001</t>
  </si>
  <si>
    <t>UDEV-11001-01</t>
  </si>
  <si>
    <t>UDEV-11001-02</t>
  </si>
  <si>
    <t>UDEV-11001-03</t>
  </si>
  <si>
    <t>UDEV-11001-04</t>
  </si>
  <si>
    <t>UDEV-11001-05</t>
  </si>
  <si>
    <t>UDEV-11001-06</t>
  </si>
  <si>
    <t>PJT</t>
  </si>
  <si>
    <t>PCT</t>
  </si>
  <si>
    <t>Mail PCT 20/04/2011</t>
  </si>
  <si>
    <t>AMS4928, DMD0776-24, DMD0784-24</t>
  </si>
  <si>
    <t>UDEV-11001-07</t>
  </si>
  <si>
    <t>UDEV-11001-08</t>
  </si>
  <si>
    <t>UDEV-11001-09</t>
  </si>
  <si>
    <t>2009-11</t>
  </si>
  <si>
    <t>Réalisé par</t>
  </si>
  <si>
    <t>Demandé par</t>
  </si>
  <si>
    <t>En cours</t>
  </si>
  <si>
    <t>2009-2</t>
  </si>
  <si>
    <t>2009-3</t>
  </si>
  <si>
    <t>2008-52</t>
  </si>
  <si>
    <t>Etat métallurgique</t>
  </si>
  <si>
    <t>Délai de réponse</t>
  </si>
  <si>
    <t>2009-5</t>
  </si>
  <si>
    <t>2009-6</t>
  </si>
  <si>
    <t>2009-24</t>
  </si>
  <si>
    <t>2008-49</t>
  </si>
  <si>
    <t>2008-50</t>
  </si>
  <si>
    <t>2008-51</t>
  </si>
  <si>
    <t>2009-16</t>
  </si>
  <si>
    <t>2009-12</t>
  </si>
  <si>
    <t>EN ATTENTE</t>
  </si>
  <si>
    <t>2009-10</t>
  </si>
  <si>
    <t>2009-25</t>
  </si>
  <si>
    <t>Date réponse 
SM</t>
  </si>
  <si>
    <t>2009-9</t>
  </si>
  <si>
    <t>2009-09</t>
  </si>
  <si>
    <t>Nombre de devis arrivés</t>
  </si>
  <si>
    <t>Nombre de devis répondus</t>
  </si>
  <si>
    <t>Total</t>
  </si>
  <si>
    <t>2008-36</t>
  </si>
  <si>
    <t>2008-37</t>
  </si>
  <si>
    <t>2009-8</t>
  </si>
  <si>
    <t>2009-08</t>
  </si>
  <si>
    <t>2008-38</t>
  </si>
  <si>
    <t>2008-39</t>
  </si>
  <si>
    <t>2008-40</t>
  </si>
  <si>
    <t>2008-41</t>
  </si>
  <si>
    <t>2008-42</t>
  </si>
  <si>
    <t>2008-43</t>
  </si>
  <si>
    <t>2009-14</t>
  </si>
  <si>
    <t>2009-21</t>
  </si>
  <si>
    <t>2009-22</t>
  </si>
  <si>
    <t>2009-23</t>
  </si>
  <si>
    <t>N° Devis 
+ N° de Poste</t>
  </si>
  <si>
    <t>2008-45</t>
  </si>
  <si>
    <t>2008-46</t>
  </si>
  <si>
    <t>2008-47</t>
  </si>
  <si>
    <t>2008-48</t>
  </si>
  <si>
    <t>Moyenne de Délai de réponse</t>
  </si>
  <si>
    <t>Semaine</t>
  </si>
  <si>
    <t>Nombre de devis en attente</t>
  </si>
  <si>
    <t>Délai de traitement</t>
  </si>
  <si>
    <t>ANNULE</t>
  </si>
  <si>
    <t>Référence Client ou Demandeur</t>
  </si>
  <si>
    <t>2009-13</t>
  </si>
  <si>
    <t>BR</t>
  </si>
  <si>
    <t>2009-04</t>
  </si>
  <si>
    <t>2009-03</t>
  </si>
  <si>
    <t>2009-02</t>
  </si>
  <si>
    <t>2009-4</t>
  </si>
  <si>
    <t>Nombre de devis en attente au SM</t>
  </si>
  <si>
    <t>2009-07</t>
  </si>
  <si>
    <t>Plan</t>
  </si>
  <si>
    <t>Spécification</t>
  </si>
  <si>
    <t>Date demandée</t>
  </si>
  <si>
    <t>2009-7</t>
  </si>
  <si>
    <t>2009-05</t>
  </si>
  <si>
    <t>2009-06</t>
  </si>
  <si>
    <t>Date de réactulisat°</t>
  </si>
  <si>
    <t>Nombre de devis réalisés</t>
  </si>
  <si>
    <t>2009-18</t>
  </si>
  <si>
    <t>N° devis</t>
  </si>
  <si>
    <t>SNECMA</t>
  </si>
  <si>
    <t>semaine de réalisation</t>
  </si>
  <si>
    <t>semaine d'arrivée</t>
  </si>
  <si>
    <t>2009-17</t>
  </si>
  <si>
    <t>EC</t>
  </si>
  <si>
    <t>EN</t>
  </si>
  <si>
    <t>2009-19</t>
  </si>
  <si>
    <t>2009-20</t>
  </si>
  <si>
    <t>2009-15</t>
  </si>
  <si>
    <t>2008-44</t>
  </si>
  <si>
    <t>Date de réalisation initiale</t>
  </si>
  <si>
    <t>Commentaires</t>
  </si>
  <si>
    <t>Quantité</t>
  </si>
  <si>
    <t>Unité</t>
  </si>
  <si>
    <t>Section</t>
  </si>
  <si>
    <t>Etat de surface</t>
  </si>
  <si>
    <t>UDEV-11002-01</t>
  </si>
  <si>
    <t>UDEV-11002</t>
  </si>
  <si>
    <t>UDEV-11002-02</t>
  </si>
  <si>
    <t>UDEV-11002-03</t>
  </si>
  <si>
    <t>UDEV-11002-04</t>
  </si>
  <si>
    <t>UDEV-11002-05</t>
  </si>
  <si>
    <t>UDEV-11002-06</t>
  </si>
  <si>
    <t>UDEV-11002-07</t>
  </si>
  <si>
    <t>AIRBUS</t>
  </si>
  <si>
    <t>Mail PCT 22/04/2011</t>
  </si>
  <si>
    <t>MPM 003, AMS2631/C-01072009 CLASSE A1</t>
  </si>
  <si>
    <t>UDEV-11003</t>
  </si>
  <si>
    <t>METAVIA</t>
  </si>
  <si>
    <t>MAIL PCT 29/06/2011</t>
  </si>
  <si>
    <t xml:space="preserve">ASTM B 265 </t>
  </si>
  <si>
    <t>CP</t>
  </si>
  <si>
    <t>UDEV-11004</t>
  </si>
  <si>
    <t>TIFAST</t>
  </si>
  <si>
    <t>MAIL PCT 02/07/2011</t>
  </si>
  <si>
    <t>AUCUNE SPECIFICATION</t>
  </si>
  <si>
    <t>TONNES</t>
  </si>
  <si>
    <t>20/MOIS</t>
  </si>
  <si>
    <t>UDEV-11005</t>
  </si>
  <si>
    <t>STAINLESS</t>
  </si>
  <si>
    <t>MAIL 26/06/2011</t>
  </si>
  <si>
    <t>STUK6001/PROJET 02</t>
  </si>
  <si>
    <t>TI-6A1 4V</t>
  </si>
  <si>
    <t>UDEV-11003-01</t>
  </si>
  <si>
    <t>CAA</t>
  </si>
  <si>
    <t>370/470</t>
  </si>
  <si>
    <t>ME</t>
  </si>
  <si>
    <t>AD</t>
  </si>
  <si>
    <t>UDEV-11006</t>
  </si>
  <si>
    <t>HEMPEL</t>
  </si>
  <si>
    <t>Mail PCT 29/06/2011</t>
  </si>
  <si>
    <t>ASTM B348 Gr 5</t>
  </si>
  <si>
    <t>UDEV-11004-01</t>
  </si>
  <si>
    <t>UDEV-11005-01</t>
  </si>
  <si>
    <t>UDEV-11006-01</t>
  </si>
  <si>
    <t>PRIX ACHAT LINGOT</t>
  </si>
  <si>
    <t>20$/KG DDU</t>
  </si>
  <si>
    <t>UDEV-11007</t>
  </si>
  <si>
    <t>PAMIERS</t>
  </si>
  <si>
    <t>MAIL PCT 20/07/2011</t>
  </si>
  <si>
    <t>AMS2631 clA1</t>
  </si>
  <si>
    <t>UDEV-11008</t>
  </si>
  <si>
    <t>MT SATELLITE</t>
  </si>
  <si>
    <t>MAIL PCT 12/07/2011</t>
  </si>
  <si>
    <t>PS-S413</t>
  </si>
  <si>
    <t>KG</t>
  </si>
  <si>
    <t>330 DIA HEM 540</t>
  </si>
  <si>
    <t>UDEV-11007-01</t>
  </si>
  <si>
    <t>UDEV-11008-01</t>
  </si>
  <si>
    <t>UDEV-11009_01</t>
  </si>
  <si>
    <t>UDEV-11009</t>
  </si>
  <si>
    <t>UKTMP</t>
  </si>
  <si>
    <t>Mail PCT du 27/09/2011</t>
  </si>
  <si>
    <t>TI CP</t>
  </si>
  <si>
    <t>BB</t>
  </si>
  <si>
    <t>1280 x 230</t>
  </si>
  <si>
    <t>MAIL PCT DU 11/10/2011</t>
  </si>
  <si>
    <t>≥350</t>
  </si>
  <si>
    <t>UDEV-11010_01</t>
  </si>
  <si>
    <t>MAIL PCT DU 14/10/2011</t>
  </si>
  <si>
    <t>ASTM 381 GRADE 2 ind 5E1 et B 348 - 10</t>
  </si>
  <si>
    <t>UDEV-11011_01</t>
  </si>
  <si>
    <t>CP 2</t>
  </si>
  <si>
    <t>UDEV-11011_02</t>
  </si>
  <si>
    <t>CP2</t>
  </si>
  <si>
    <t>date d'envoi</t>
  </si>
  <si>
    <t>UDEV-11010</t>
  </si>
  <si>
    <t>UDEV-11011</t>
  </si>
  <si>
    <t>BP</t>
  </si>
  <si>
    <t>400x330</t>
  </si>
  <si>
    <t>UDEV-11007-02</t>
  </si>
  <si>
    <t>UDEV-11007-03</t>
  </si>
  <si>
    <t>750x330</t>
  </si>
  <si>
    <t>MELESI</t>
  </si>
  <si>
    <t>UDEV-11012</t>
  </si>
  <si>
    <t>Pamiers</t>
  </si>
  <si>
    <t>Mail MBE du 30/08/2011</t>
  </si>
  <si>
    <t>PER718</t>
  </si>
  <si>
    <t>UDEV-11012-01</t>
  </si>
  <si>
    <t>UDEV-11013-01</t>
  </si>
  <si>
    <t>TITANIUM INDUSTRIES</t>
  </si>
  <si>
    <t>MAIL DE PCT DU 02/11/2011</t>
  </si>
  <si>
    <t>ASTM B348/ASME SB348 WITH ULTRASONIC TESTING PER AMS 2631B CLASS A</t>
  </si>
  <si>
    <t xml:space="preserve">TA6V </t>
  </si>
  <si>
    <t>UDEV-11013-02</t>
  </si>
  <si>
    <t>UDEV-11013-03</t>
  </si>
  <si>
    <t>UDEV-11013-04</t>
  </si>
  <si>
    <t>RECUIT</t>
  </si>
  <si>
    <t>5" x 12-14ft</t>
  </si>
  <si>
    <t>12" x 10-12ft</t>
  </si>
  <si>
    <t>8" x 10-12ft</t>
  </si>
  <si>
    <t>CDE CLI</t>
  </si>
  <si>
    <t>OUI</t>
  </si>
  <si>
    <t>NON</t>
  </si>
  <si>
    <t>N°SAP</t>
  </si>
  <si>
    <t>nbre de jours</t>
  </si>
  <si>
    <t>BAY-FORGE LIMITED</t>
  </si>
  <si>
    <t>MAIL DE PCT DU 14/11/2011</t>
  </si>
  <si>
    <t>Ti-6Al-4V</t>
  </si>
  <si>
    <t>AMS 4965</t>
  </si>
  <si>
    <t>?</t>
  </si>
  <si>
    <t>UDEV-11014-01</t>
  </si>
  <si>
    <t>CIF CHENNAI DDE NOTRE LG MAXI</t>
  </si>
  <si>
    <t>UDEV-11013</t>
  </si>
  <si>
    <t>UDEV-11014</t>
  </si>
  <si>
    <t>UDEV-11015</t>
  </si>
  <si>
    <t>MAIL PCT DU 18/11/2011</t>
  </si>
  <si>
    <t xml:space="preserve">BR </t>
  </si>
  <si>
    <t>UDEV-11013-05</t>
  </si>
  <si>
    <t>1,75"X12-14 ft rls</t>
  </si>
  <si>
    <t>5.25" x 12-14ft</t>
  </si>
  <si>
    <t>OFFRE DU 04/11/2011 A REVOIR POUR PRIX
NOUVELLE OFFRE LE 23/11/2011</t>
  </si>
  <si>
    <t>RECUIT CIP</t>
  </si>
  <si>
    <t>Cause affaire perdue</t>
  </si>
  <si>
    <t>UDEV-11015-01</t>
  </si>
  <si>
    <t>UDEV-11016-01</t>
  </si>
  <si>
    <t>UDEV-11016</t>
  </si>
  <si>
    <t>MAIL JL ESPARBES</t>
  </si>
  <si>
    <t>AU PLUS VITE</t>
  </si>
  <si>
    <t>PAS DE SPEC</t>
  </si>
  <si>
    <t>UDEV-11017-01</t>
  </si>
  <si>
    <t>UDEV-11017</t>
  </si>
  <si>
    <t xml:space="preserve">BECK AND KRESPEL </t>
  </si>
  <si>
    <t>MAIL SDL</t>
  </si>
  <si>
    <t>AUCUNE MAIS COMPO ET ESSAIS DETAILLES DANS LE MAIL</t>
  </si>
  <si>
    <t xml:space="preserve">TA6V ELI </t>
  </si>
  <si>
    <t>UDEV-11018-01</t>
  </si>
  <si>
    <t>UDEV-11018</t>
  </si>
  <si>
    <t>MAIL PCT</t>
  </si>
  <si>
    <t>AMS 2154 Type 1 classe A</t>
  </si>
  <si>
    <t>TA6V STD</t>
  </si>
  <si>
    <t>UDEV-11019-01</t>
  </si>
  <si>
    <t>MAIL M BRUNEL</t>
  </si>
  <si>
    <t>ELI</t>
  </si>
  <si>
    <t xml:space="preserve">écroutage et le contrôle des barres correspondant aux demi produits pour CY </t>
  </si>
  <si>
    <t>UDEV-11020-01</t>
  </si>
  <si>
    <t>UDEV-11019</t>
  </si>
  <si>
    <t>UDEV-11020</t>
  </si>
  <si>
    <t>FIRTH RIXSON</t>
  </si>
  <si>
    <t>AMS 4928R</t>
  </si>
  <si>
    <t>DRA</t>
  </si>
  <si>
    <t>AMS 4928</t>
  </si>
  <si>
    <t>MAIL PCT 03/01/2012</t>
  </si>
  <si>
    <t>5.6X8.15X9.25</t>
  </si>
  <si>
    <t>5.6X7.5X9.05</t>
  </si>
  <si>
    <t>90X155</t>
  </si>
  <si>
    <t>ASTM GRADE 5</t>
  </si>
  <si>
    <t>MAIL PCT 05/01/2012</t>
  </si>
  <si>
    <t>UDEV-12001-01</t>
  </si>
  <si>
    <t>UDEV-12001-02</t>
  </si>
  <si>
    <t>UDEV-12001-03</t>
  </si>
  <si>
    <t>UDEV-12002-01</t>
  </si>
  <si>
    <t>UDEV-12003-01</t>
  </si>
  <si>
    <t>UDEV-12001</t>
  </si>
  <si>
    <t>UDEV-12002</t>
  </si>
  <si>
    <t>UDEV-12003</t>
  </si>
  <si>
    <t>200 et 240</t>
  </si>
  <si>
    <t>UDEV-12004-01</t>
  </si>
  <si>
    <t>UDEV-12004</t>
  </si>
  <si>
    <t>UDEV-12004-02</t>
  </si>
  <si>
    <t>UDEV-12004-03</t>
  </si>
  <si>
    <t>LORELA</t>
  </si>
  <si>
    <t>MAIL DE L CRIPPA 20/01</t>
  </si>
  <si>
    <t>TICP</t>
  </si>
  <si>
    <t>6000/8000</t>
  </si>
  <si>
    <t>7000/9000</t>
  </si>
  <si>
    <t>Mail Yoann Dahan 13/01</t>
  </si>
  <si>
    <t>MAIL S GEHLER 21/12/2011</t>
  </si>
  <si>
    <t>UDEV-12005-01</t>
  </si>
  <si>
    <t>S AUBIN</t>
  </si>
  <si>
    <t>PAMIERS/ ECF</t>
  </si>
  <si>
    <t>PAS PRECISEE</t>
  </si>
  <si>
    <t>TI 10 2 3</t>
  </si>
  <si>
    <t>LGT</t>
  </si>
  <si>
    <t>UDEV-12005</t>
  </si>
  <si>
    <t>UDEV-12006</t>
  </si>
  <si>
    <t>UDEV-12006-01</t>
  </si>
  <si>
    <t xml:space="preserve"> SB 381 GRADE 2</t>
  </si>
  <si>
    <t>UDEV-12007</t>
  </si>
  <si>
    <t>MAIL PCT 07/02/2012</t>
  </si>
  <si>
    <t>MAIL PCT 08/02/2012</t>
  </si>
  <si>
    <t>MAIL 01/02/2012</t>
  </si>
  <si>
    <t>CF MAIL POUR DETAIL EXTENSIONS</t>
  </si>
  <si>
    <t>EXTENSIONS</t>
  </si>
  <si>
    <t>UDEV-12007-01</t>
  </si>
  <si>
    <t>PRIX</t>
  </si>
  <si>
    <t>PCT 26/01 ATTENTE CF YCR</t>
  </si>
  <si>
    <t>UDEV-12008-01</t>
  </si>
  <si>
    <t xml:space="preserve">MAIL YCR 13/02/20132 </t>
  </si>
  <si>
    <t>STM T 1003</t>
  </si>
  <si>
    <t>UDEV-12008</t>
  </si>
  <si>
    <t>UDEV-12009-01</t>
  </si>
  <si>
    <t>AD ANC</t>
  </si>
  <si>
    <t>UDEV-12009</t>
  </si>
  <si>
    <t>MAIL  C MENNETRIER 02/03</t>
  </si>
  <si>
    <t>PYRAD5</t>
  </si>
  <si>
    <t>PER5W</t>
  </si>
  <si>
    <t>UDEV-12009-02</t>
  </si>
  <si>
    <t>ECROUTAGE</t>
  </si>
  <si>
    <t>UDEV-12009-03</t>
  </si>
  <si>
    <t>UDEV-12009-04</t>
  </si>
  <si>
    <t>UDEV-12009-05</t>
  </si>
  <si>
    <t>UDEV-120010-01</t>
  </si>
  <si>
    <t>UDEV-120010-02</t>
  </si>
  <si>
    <t>UDEV-120010-03</t>
  </si>
  <si>
    <t>UDEV-120010-04</t>
  </si>
  <si>
    <t>UDEV-12010</t>
  </si>
  <si>
    <t>BOEING</t>
  </si>
  <si>
    <t>MAIL PCT 13/03</t>
  </si>
  <si>
    <t>AMS4928</t>
  </si>
  <si>
    <t>UDEV-120011-01</t>
  </si>
  <si>
    <t>UDEV-120011-02</t>
  </si>
  <si>
    <t>UDEV-120011-03</t>
  </si>
  <si>
    <t>IMI</t>
  </si>
  <si>
    <t>MAIL JFJEANNOT</t>
  </si>
  <si>
    <t>ALCAN</t>
  </si>
  <si>
    <t>AMS4928+ AMS 4965</t>
  </si>
  <si>
    <t>UDEV-120012-01</t>
  </si>
  <si>
    <t>JF JEANNOT</t>
  </si>
  <si>
    <t>F CHARBONNIER</t>
  </si>
  <si>
    <t>MAIL F CHAR 10 2 3</t>
  </si>
  <si>
    <t xml:space="preserve">TI 10 2 3 </t>
  </si>
  <si>
    <t>ATTENTE CLIENT FINAL YCRI</t>
  </si>
  <si>
    <t>TEL MR E DUVAL</t>
  </si>
  <si>
    <t>AMS4928+ AMS 2641D</t>
  </si>
  <si>
    <t>BC</t>
  </si>
  <si>
    <t>ETUDE DE SPEC</t>
  </si>
  <si>
    <t>UDEV-120013-01</t>
  </si>
  <si>
    <t>UDEV-120014-01</t>
  </si>
  <si>
    <t>ASTRIUM</t>
  </si>
  <si>
    <t>MAIL PCT 28/03</t>
  </si>
  <si>
    <t>EURLX-RIBRE-SPE-0001</t>
  </si>
  <si>
    <t>BRUT</t>
  </si>
  <si>
    <t>UDEV-120015-01</t>
  </si>
  <si>
    <t>WICHARD</t>
  </si>
  <si>
    <t>MAIL Z BENAMOU</t>
  </si>
  <si>
    <t>AUCUNE</t>
  </si>
  <si>
    <t>UDEV-120015-02</t>
  </si>
  <si>
    <t>UDEV-120010</t>
  </si>
  <si>
    <t>UDEV-120011</t>
  </si>
  <si>
    <t>UDEV-120012</t>
  </si>
  <si>
    <t>UDEV-120013</t>
  </si>
  <si>
    <t>UDEV-120014</t>
  </si>
  <si>
    <t>UDEV-120015</t>
  </si>
  <si>
    <t>ISRAEL</t>
  </si>
  <si>
    <t>TA6V PQ</t>
  </si>
  <si>
    <t>UDEV-120016-01</t>
  </si>
  <si>
    <t>UDEV-120016</t>
  </si>
  <si>
    <t>HECKLER ET KOCH</t>
  </si>
  <si>
    <t>TOLE</t>
  </si>
  <si>
    <t>UDEV-120016-02</t>
  </si>
  <si>
    <t>UDEV-120016-03</t>
  </si>
  <si>
    <t>UDEV-120016-04</t>
  </si>
  <si>
    <t>UDEV-120016-05</t>
  </si>
  <si>
    <t>UDEV-120016-06</t>
  </si>
  <si>
    <t>UDEV-120016-07</t>
  </si>
  <si>
    <t>UDEV-120016-08</t>
  </si>
  <si>
    <t>UDEV-120016-09</t>
  </si>
  <si>
    <t>UDEV-120016-10</t>
  </si>
  <si>
    <t>UDEV-120016-11</t>
  </si>
  <si>
    <t>UDEV-120016-12</t>
  </si>
  <si>
    <t>WL 3.7164.1ET AMS4911 EN102104</t>
  </si>
  <si>
    <t>50,8X180X150</t>
  </si>
  <si>
    <t>1.5</t>
  </si>
  <si>
    <t>PCE</t>
  </si>
  <si>
    <t>50,8X180X350</t>
  </si>
  <si>
    <t>10X140X505</t>
  </si>
  <si>
    <t>12.7X140X505</t>
  </si>
  <si>
    <t>UDEV-120017-01</t>
  </si>
  <si>
    <t>UDEV-120017</t>
  </si>
  <si>
    <t>AMS 4928 + PR1201-2-1</t>
  </si>
  <si>
    <t>UDEV-120018-01</t>
  </si>
  <si>
    <t>UDEV-120018</t>
  </si>
  <si>
    <t>ATLAS COPCO</t>
  </si>
  <si>
    <t>WL 3.7164.1ET TLV6915316817</t>
  </si>
  <si>
    <t>BARRES</t>
  </si>
  <si>
    <t>UDEV-120019-01</t>
  </si>
  <si>
    <t>UDEV-120019</t>
  </si>
  <si>
    <t>M BLANDIERES</t>
  </si>
  <si>
    <t>MAIL M BLANDINIERES</t>
  </si>
  <si>
    <t>ASTMB381 GR5 ET AMS 2380E gr2</t>
  </si>
  <si>
    <t>TA6VPQ</t>
  </si>
  <si>
    <t>UDEV-120020-01</t>
  </si>
  <si>
    <t>UDEV-120020</t>
  </si>
  <si>
    <t>D BRAIDA</t>
  </si>
  <si>
    <t>CASTELLINI</t>
  </si>
  <si>
    <t>MAIL D BRAIDA</t>
  </si>
  <si>
    <t>SPEC CASTELLINI</t>
  </si>
  <si>
    <t>TA6VELI</t>
  </si>
  <si>
    <t>UDEV-120020-02</t>
  </si>
  <si>
    <t>UDEV-120021</t>
  </si>
  <si>
    <t>YCR</t>
  </si>
  <si>
    <t>doss 24938 // ddp métal 888 UKAD.</t>
  </si>
  <si>
    <t>T0502L XA</t>
  </si>
  <si>
    <t>UDEV-120021-01</t>
  </si>
  <si>
    <t>UDEV-120021-02</t>
  </si>
  <si>
    <t>UDEV-120021-03</t>
  </si>
  <si>
    <t>X De 189 KG</t>
  </si>
  <si>
    <t xml:space="preserve"> X De 920 KG</t>
  </si>
  <si>
    <t>X De 337 KG</t>
  </si>
  <si>
    <t>OK</t>
  </si>
  <si>
    <t>ARMEMENT</t>
  </si>
  <si>
    <t>A ETUDIER</t>
  </si>
  <si>
    <t>OK ATTENTION RECYCLAGE COPEAUX</t>
  </si>
  <si>
    <t>3XVAR</t>
  </si>
  <si>
    <t>NUCLEAIRE</t>
  </si>
  <si>
    <t>NUCLEAIRE AMERICAIN</t>
  </si>
  <si>
    <t>Date arrivée a</t>
  </si>
  <si>
    <t>Client b</t>
  </si>
  <si>
    <t>Nuance c</t>
  </si>
  <si>
    <t>Forme d</t>
  </si>
  <si>
    <t>quantite spot annuelle e</t>
  </si>
  <si>
    <t>A PRECISER</t>
  </si>
  <si>
    <t>SPOT</t>
  </si>
  <si>
    <t>ANNUELLE</t>
  </si>
  <si>
    <t>PCES</t>
  </si>
  <si>
    <t>FAF</t>
  </si>
  <si>
    <t>10T/MOIS</t>
  </si>
  <si>
    <t>INFO SPEC e</t>
  </si>
  <si>
    <t>UDEV-120022-01</t>
  </si>
  <si>
    <t>UDEV-120022</t>
  </si>
  <si>
    <t>BOMBARDIER</t>
  </si>
  <si>
    <t>AMS4928 ET AIMS032000</t>
  </si>
  <si>
    <t>OK CHLOE</t>
  </si>
  <si>
    <t>UDEV-120023 -01</t>
  </si>
  <si>
    <t>UDEV-120023</t>
  </si>
  <si>
    <t>INDE</t>
  </si>
  <si>
    <t>INDE STORK I GmbH</t>
  </si>
  <si>
    <t>AMS 4928 R</t>
  </si>
  <si>
    <t>OK CLHOE</t>
  </si>
  <si>
    <t>Devis écroutage  contrôle US Rd 101 et rd 115 en Titane</t>
  </si>
  <si>
    <t>UDEV-120024-01</t>
  </si>
  <si>
    <t>UDEV-120024</t>
  </si>
  <si>
    <t>P DELABORDE</t>
  </si>
  <si>
    <t>NA</t>
  </si>
  <si>
    <t>UDEV-120026-01</t>
  </si>
  <si>
    <t>UDEV-120025</t>
  </si>
  <si>
    <t>UDEV-120026</t>
  </si>
  <si>
    <t>JLPT</t>
  </si>
  <si>
    <t>DDP CTRL US BOEING</t>
  </si>
  <si>
    <t>UDEV-120025-01</t>
  </si>
  <si>
    <t>SIDERVAL</t>
  </si>
  <si>
    <t>demande d'offre pour Ti-Siderval</t>
  </si>
  <si>
    <t>ASTM 4928</t>
  </si>
  <si>
    <t>UDEV-120027</t>
  </si>
  <si>
    <t>UDEV-120027-01</t>
  </si>
  <si>
    <t>M GRAGLIA</t>
  </si>
  <si>
    <t>BOEING ASIE</t>
  </si>
  <si>
    <t>KYB…</t>
  </si>
  <si>
    <t>UDEV-120027-02</t>
  </si>
  <si>
    <t>BMS7 348</t>
  </si>
  <si>
    <t>250X120X110</t>
  </si>
  <si>
    <t>UDEV-120028-01</t>
  </si>
  <si>
    <t>UDEV-120028</t>
  </si>
  <si>
    <t>PSAT</t>
  </si>
  <si>
    <t>TRANSFO FORGEAGE VSMPO</t>
  </si>
  <si>
    <t>UDEV-120026-02</t>
  </si>
  <si>
    <t>FORGEAGE LGT DIA 830</t>
  </si>
  <si>
    <t>UDEV-120029</t>
  </si>
  <si>
    <t>UDEV-120029-01</t>
  </si>
  <si>
    <t>J CASCALES</t>
  </si>
  <si>
    <t>AIRLIQUIDE</t>
  </si>
  <si>
    <t>DDP</t>
  </si>
  <si>
    <t>ASTM  F136</t>
  </si>
  <si>
    <t>UDEV-120029-02</t>
  </si>
  <si>
    <t>UDEV-120029-03</t>
  </si>
  <si>
    <t>UDEV-120029-04</t>
  </si>
  <si>
    <t>UDEV-120029-05</t>
  </si>
  <si>
    <t>AMSTM B348</t>
  </si>
  <si>
    <t>DDE INFO PAR/ AU DELAI NON REALISABLE</t>
  </si>
  <si>
    <t>UDEV-120030-01</t>
  </si>
  <si>
    <t>UDEV-120030</t>
  </si>
  <si>
    <t>P MOUTET</t>
  </si>
  <si>
    <t>cotation forgeage lgt en car250</t>
  </si>
  <si>
    <t>MFP PA 006</t>
  </si>
  <si>
    <t>OK UKAD</t>
  </si>
  <si>
    <t>BC250X 5000</t>
  </si>
  <si>
    <t>UDEV-120031-01</t>
  </si>
  <si>
    <t>UDEV-120031-02</t>
  </si>
  <si>
    <t>UDEV-120031-03</t>
  </si>
  <si>
    <t>UDEV-120031-04</t>
  </si>
  <si>
    <t>UDEV-120031</t>
  </si>
  <si>
    <t>PRIX MATIERE BOMB</t>
  </si>
  <si>
    <t>STM T0500L</t>
  </si>
  <si>
    <t>OK CLHOE VERSION A05</t>
  </si>
  <si>
    <t>UDEV-120031-05</t>
  </si>
  <si>
    <t>UDEV-120028-02</t>
  </si>
  <si>
    <t>UDEV-120032</t>
  </si>
  <si>
    <t>UDEV-120032-01</t>
  </si>
  <si>
    <t>A.SENIE</t>
  </si>
  <si>
    <t>SPIGOT DE L'A320 A60320/30</t>
  </si>
  <si>
    <t>UDEV-120033-01</t>
  </si>
  <si>
    <t>UDEV-120033</t>
  </si>
  <si>
    <t>O ANDANSON</t>
  </si>
  <si>
    <t>UDEV-120034-01</t>
  </si>
  <si>
    <t>UDEV-120034</t>
  </si>
  <si>
    <t>A RAGAIN</t>
  </si>
  <si>
    <t>Recherche de TA6V AMBRAER</t>
  </si>
  <si>
    <t>PAMIERS/SPX company</t>
  </si>
  <si>
    <t>Demande de contact Ti Plate for SPX/Bell Helicopter</t>
  </si>
  <si>
    <t>AMS4905 OU AMS4930</t>
  </si>
  <si>
    <t>: 51 inches x 45 inches x 4.00 inches thick</t>
  </si>
  <si>
    <t>13/20/24</t>
  </si>
  <si>
    <t>Titanium Plate</t>
  </si>
  <si>
    <t>UDEV-120035</t>
  </si>
  <si>
    <t>UDEV-120035-01</t>
  </si>
  <si>
    <t>S. FALLET</t>
  </si>
  <si>
    <t>PAMIERS (VSMPO)</t>
  </si>
  <si>
    <t>documentaire pour forgeeage lingot VSMPO</t>
  </si>
  <si>
    <t>PSAT_012</t>
  </si>
  <si>
    <t>UDEV-120035-02</t>
  </si>
  <si>
    <t>PSAT_013</t>
  </si>
  <si>
    <t>UDEV-120036</t>
  </si>
  <si>
    <t>UDEV-120036-01</t>
  </si>
  <si>
    <t>ARDOR POSCO</t>
  </si>
  <si>
    <t>S GEHLER</t>
  </si>
  <si>
    <t>ANNUEL</t>
  </si>
  <si>
    <t>PAMIERS AIRBUS</t>
  </si>
  <si>
    <t>220X1270X7220</t>
  </si>
  <si>
    <t>UDEV-120037-01</t>
  </si>
  <si>
    <t>UDEV-120037</t>
  </si>
  <si>
    <t>JP NICOLAS</t>
  </si>
  <si>
    <t>MESSIER</t>
  </si>
  <si>
    <t>Plaque de titane pour essai Brake Hose Abrasion Test</t>
  </si>
  <si>
    <t>140X100X10EP DIA 180</t>
  </si>
  <si>
    <t>UDEV-120038</t>
  </si>
  <si>
    <t>ARAGAIN</t>
  </si>
  <si>
    <t>EMBRAER</t>
  </si>
  <si>
    <t>DIA330 EMBRAER</t>
  </si>
  <si>
    <t>UDEV-120038-01</t>
  </si>
  <si>
    <t>UDEV-120039</t>
  </si>
  <si>
    <t>UDEV-120039-01</t>
  </si>
  <si>
    <t>PSAT A VENIR</t>
  </si>
  <si>
    <t>UDEV-120040</t>
  </si>
  <si>
    <t>DYNAMET</t>
  </si>
  <si>
    <t>UDEV-120040-01</t>
  </si>
  <si>
    <t>YRI</t>
  </si>
  <si>
    <t>UDEV-120041-01</t>
  </si>
  <si>
    <t>UDEV-120041</t>
  </si>
  <si>
    <t>JPT</t>
  </si>
  <si>
    <t>UDEV-120042</t>
  </si>
  <si>
    <t>UDEV-120042-01</t>
  </si>
  <si>
    <t>UKAD UKTMP MEETING IN TLS 25 06 2012</t>
  </si>
  <si>
    <t>UDEV-120043-01</t>
  </si>
  <si>
    <t>UDEV-120043</t>
  </si>
  <si>
    <t>SGR</t>
  </si>
  <si>
    <t>Stubs&amp; Extensions - prochaine conversion</t>
  </si>
  <si>
    <t>UDEV-120043-02</t>
  </si>
  <si>
    <t>UDEV-120044-01</t>
  </si>
  <si>
    <t>UDEV-120044-02</t>
  </si>
  <si>
    <t>UDEV-120044</t>
  </si>
  <si>
    <t>LEISTRITZ</t>
  </si>
  <si>
    <t>YC RICCI</t>
  </si>
  <si>
    <t>TITANIUM FOR BLADES</t>
  </si>
  <si>
    <t>BS0A894 - PDS17706AD - TL12.2</t>
  </si>
  <si>
    <t>UDEV-120045-01</t>
  </si>
  <si>
    <t>FIGEAC AERO</t>
  </si>
  <si>
    <t>UDEV-120045</t>
  </si>
  <si>
    <t>J.LIMOUSIN</t>
  </si>
  <si>
    <t>AUBERT DUVAL : Contrôle ULTA SONS S selon AMS STD 2154</t>
  </si>
  <si>
    <t>AMS STD 2154 - AMS4027</t>
  </si>
  <si>
    <t>UDEV-120046-01</t>
  </si>
  <si>
    <t>UDEV-120047</t>
  </si>
  <si>
    <t>UDEV-120047-01</t>
  </si>
  <si>
    <t>Olivia Andanson</t>
  </si>
  <si>
    <t>RATIER</t>
  </si>
  <si>
    <t>AMS 2631 classe 1</t>
  </si>
  <si>
    <t>PI</t>
  </si>
  <si>
    <t>Mail de LATAPIE Franck du 30-11-12 : CTRL US</t>
  </si>
  <si>
    <t>CND PAMIERS RATIER</t>
  </si>
  <si>
    <t>MEULAGE TI 10 2 3</t>
  </si>
  <si>
    <t>attente spec cli 20/11/2012 RLCE 10/01/2013</t>
  </si>
  <si>
    <t>DECLINER</t>
  </si>
  <si>
    <t>Marc GRAGLIA</t>
  </si>
  <si>
    <t>Mail Han Chull Cho du 10/01/13</t>
  </si>
  <si>
    <t>AMS 4898B</t>
  </si>
  <si>
    <t>DOOSAN</t>
  </si>
  <si>
    <t>Ti62222</t>
  </si>
  <si>
    <t>Décliné le 16 janv par Laurent Cluzel : nuance ne faisant pas partie du scope pr le moment</t>
  </si>
  <si>
    <t xml:space="preserve">Mathieu Blanchet </t>
  </si>
  <si>
    <t>Mail du 15/01/13 de Mathieu Blanchet</t>
  </si>
  <si>
    <t>MSRR 7256 ind.7
MLC 101/5  issue 2 
JES 125  –  SABRe 
RPS 707 class ARA
MTS 1094-2 issue 03/2000 
P_MPM_023 Rev.C Ind.5 
P_MPM_017 Rev.H  Ind.2 Grade BB</t>
  </si>
  <si>
    <t>AD PAMIERS</t>
  </si>
  <si>
    <t>Forgeage et écroutage - Dimensions diam 350X5500 mm - Poids 2250 kg brut de forge non ébouté - A transformer en diam capable de fournjir du diam 330 écrouté avec un état de surface capable de contrôle US Immersion</t>
  </si>
  <si>
    <t>Patrick MOUTER</t>
  </si>
  <si>
    <t>Mail du 28/01/13</t>
  </si>
  <si>
    <t>Ti10 2 3</t>
  </si>
  <si>
    <t>AIMS 03-18-007
AIMS 03-20-001</t>
  </si>
  <si>
    <t>500X400X150</t>
  </si>
  <si>
    <t>600X250X150</t>
  </si>
  <si>
    <t>TRIO</t>
  </si>
  <si>
    <t>Mail du 06/02/13 de YC RICCI</t>
  </si>
  <si>
    <t>Mail du 04/02/13 de YC RICCI</t>
  </si>
  <si>
    <t>AIMS 03-18-001
IPS 03-18-001
ABS 5125 A 05 S</t>
  </si>
  <si>
    <t>90/mois</t>
  </si>
  <si>
    <t>Méplat</t>
  </si>
  <si>
    <t>50,8 X 50,8 X 168</t>
  </si>
  <si>
    <t>50,8 X 50,8 X 207</t>
  </si>
  <si>
    <t>M. GRAGLIA</t>
  </si>
  <si>
    <t>TITANIUM INDIA</t>
  </si>
  <si>
    <t>Mail du 07/02/13 de M. GRAGLIA</t>
  </si>
  <si>
    <t>kg</t>
  </si>
  <si>
    <t>225 X RL</t>
  </si>
  <si>
    <t>-</t>
  </si>
  <si>
    <t>HERMITH</t>
  </si>
  <si>
    <t xml:space="preserve">AMS4911,ABS5125,LN9297 </t>
  </si>
  <si>
    <t xml:space="preserve">ABS5125,LN9297 </t>
  </si>
  <si>
    <t>AMS 4928, DIN65040, ASNA3307</t>
  </si>
  <si>
    <t>ASTM F136</t>
  </si>
  <si>
    <t>m2</t>
  </si>
  <si>
    <t>Sheets</t>
  </si>
  <si>
    <t>Plates</t>
  </si>
  <si>
    <t>Bars</t>
  </si>
  <si>
    <t>0.6X1250X2500 mm</t>
  </si>
  <si>
    <t>1.2X1250X2500 mm</t>
  </si>
  <si>
    <t>1-3/4"</t>
  </si>
  <si>
    <t>10 mm</t>
  </si>
  <si>
    <t>32 mm</t>
  </si>
  <si>
    <t>45 mm</t>
  </si>
  <si>
    <t>16 mm</t>
  </si>
  <si>
    <t>50 mm</t>
  </si>
  <si>
    <t>60 mm</t>
  </si>
  <si>
    <t>110 mm</t>
  </si>
  <si>
    <t>120 mm</t>
  </si>
  <si>
    <t>30 mm</t>
  </si>
  <si>
    <t>40 mm</t>
  </si>
  <si>
    <t>UDEV-130001-01</t>
  </si>
  <si>
    <t>UDEV-130001</t>
  </si>
  <si>
    <t>UDEV-130002-01</t>
  </si>
  <si>
    <t>UDEV-130002</t>
  </si>
  <si>
    <t>UDEV-130003-01</t>
  </si>
  <si>
    <t>UDEV-130003</t>
  </si>
  <si>
    <t>UDEV-130004-01</t>
  </si>
  <si>
    <t>CF UDEV 130003</t>
  </si>
  <si>
    <t>UDEV-130005-01</t>
  </si>
  <si>
    <t>UDEV-130006-01</t>
  </si>
  <si>
    <t>UDEV-130007-01</t>
  </si>
  <si>
    <t>UDEV-130008-01</t>
  </si>
  <si>
    <t>UDEV-130009-01</t>
  </si>
  <si>
    <t>UDEV-130010-01</t>
  </si>
  <si>
    <t>UDEV-130010-02</t>
  </si>
  <si>
    <t>UDEV-130010-03</t>
  </si>
  <si>
    <t>UDEV-130010-04</t>
  </si>
  <si>
    <t>UDEV-130010-05</t>
  </si>
  <si>
    <t>UDEV-130010-06</t>
  </si>
  <si>
    <t>UDEV-130010-07</t>
  </si>
  <si>
    <t>UDEV-130010-08</t>
  </si>
  <si>
    <t>UDEV-130010-09</t>
  </si>
  <si>
    <t>UDEV-130010-10</t>
  </si>
  <si>
    <t>UDEV-130010-11</t>
  </si>
  <si>
    <t>UDEV-130010-12</t>
  </si>
  <si>
    <t>UDEV-130010-13</t>
  </si>
  <si>
    <t>UDEV-130010-14</t>
  </si>
  <si>
    <t>UDEV-130005</t>
  </si>
  <si>
    <t>UDEV-130006</t>
  </si>
  <si>
    <t>UDEV-130007</t>
  </si>
  <si>
    <t>UDEV-130008</t>
  </si>
  <si>
    <t>UDEV-130009</t>
  </si>
  <si>
    <t>UDEV-130010</t>
  </si>
  <si>
    <t>UDEV-130006-02</t>
  </si>
  <si>
    <t>UDEV-130007-02</t>
  </si>
  <si>
    <t>UDEV-130011</t>
  </si>
  <si>
    <t>ULMA PIPING</t>
  </si>
  <si>
    <t>grade B381 Gr.2</t>
  </si>
  <si>
    <t xml:space="preserve">S DELHOPITAL </t>
  </si>
  <si>
    <t>MAIL SOLER du 11/02/2013</t>
  </si>
  <si>
    <t>BARS</t>
  </si>
  <si>
    <t>240 mm</t>
  </si>
  <si>
    <t>Décliné le 18 février 2013 par Philippe Jacquet - nous ne sommes pas en mesure de nous positionner sur ce chiffrage, il y a trop d'inconnues ( capabilité machines, modification d'installation, etc... ) et nous ne pouvons pas nous lancer dans cette étude.</t>
  </si>
  <si>
    <t>UDEV-130011-01</t>
  </si>
  <si>
    <t>UDEV-130012-01</t>
  </si>
  <si>
    <t>UDEV-130012</t>
  </si>
  <si>
    <t>S. DELHOPITAL</t>
  </si>
  <si>
    <t>ZIMMER</t>
  </si>
  <si>
    <t>MAIL S DELHOPITAL DU 14/02/2013</t>
  </si>
  <si>
    <t>TA6V ELI</t>
  </si>
  <si>
    <t>ASTM F136 - ISO 5832 -BS Q 20.014</t>
  </si>
  <si>
    <t>UDEV-130012-02</t>
  </si>
  <si>
    <t>UDEV-130012-03</t>
  </si>
  <si>
    <t>UDEV-130012-04</t>
  </si>
  <si>
    <t>UDEV-130012-05</t>
  </si>
  <si>
    <t>UDEV-130012-06</t>
  </si>
  <si>
    <t>UDEV-130012-07</t>
  </si>
  <si>
    <t>UDEV-130012-08</t>
  </si>
  <si>
    <t>UDEV-130012-09</t>
  </si>
  <si>
    <t>UDEV-130012-10</t>
  </si>
  <si>
    <t>UDEV-130012-11</t>
  </si>
  <si>
    <t>UDEV-130012-12</t>
  </si>
  <si>
    <t>UDEV-130012-13</t>
  </si>
  <si>
    <t>UDEV-130012-14</t>
  </si>
  <si>
    <t>UDEV-130012-15</t>
  </si>
  <si>
    <t>UDEV-130012-16</t>
  </si>
  <si>
    <t>UDEV-130012-17</t>
  </si>
  <si>
    <t>UDEV-130012-18</t>
  </si>
  <si>
    <t>UDEV-130012-19</t>
  </si>
  <si>
    <t>UDEV-130012-20</t>
  </si>
  <si>
    <t>UDEV-130012-21</t>
  </si>
  <si>
    <t>UDEV-130012-22</t>
  </si>
  <si>
    <t>UDEV-130012-23</t>
  </si>
  <si>
    <t>UDEV-130012-24</t>
  </si>
  <si>
    <t>UDEV-130012-25</t>
  </si>
  <si>
    <t>UDEV-130012-26</t>
  </si>
  <si>
    <t>UDEV-130012-27</t>
  </si>
  <si>
    <t>UDEV-130012-28</t>
  </si>
  <si>
    <t>20X63</t>
  </si>
  <si>
    <t>MAIL S DELHOPITAL DU 14/02/2014</t>
  </si>
  <si>
    <t>ASTM F136 - ISO 5832 -BS Q 20.015</t>
  </si>
  <si>
    <t>Ti Nb</t>
  </si>
  <si>
    <t>Ti Pure</t>
  </si>
  <si>
    <t>42 (grade 4)</t>
  </si>
  <si>
    <t>42 (grade 1)</t>
  </si>
  <si>
    <t>UDEV-130013-01</t>
  </si>
  <si>
    <t>UDEV-130013</t>
  </si>
  <si>
    <t>D.VANOVERSCHELDE</t>
  </si>
  <si>
    <t xml:space="preserve">ARDOR  </t>
  </si>
  <si>
    <t>MAIL D. VANOVERSCHELDE DU 21/02/13</t>
  </si>
  <si>
    <t>Lingots</t>
  </si>
  <si>
    <t>UDEV-130013-02</t>
  </si>
  <si>
    <t>UDEV-130014-01</t>
  </si>
  <si>
    <t>UDEV-130014</t>
  </si>
  <si>
    <t>TECHSPACE AERO</t>
  </si>
  <si>
    <t>MAIL M. LEGROS DU 20/02/13</t>
  </si>
  <si>
    <t>AMS4928 - DMD776</t>
  </si>
  <si>
    <t>T</t>
  </si>
  <si>
    <t>UDEV-130014-02</t>
  </si>
  <si>
    <t>UDEV-130014-03</t>
  </si>
  <si>
    <t>UDEV-130014-04</t>
  </si>
  <si>
    <t>UDEV-130014-05</t>
  </si>
  <si>
    <t>UDEV-130014-06</t>
  </si>
  <si>
    <t>UDEV-130014-07</t>
  </si>
  <si>
    <t>UDEV-130014-08</t>
  </si>
  <si>
    <t>8 pouces</t>
  </si>
  <si>
    <t>10 pouces</t>
  </si>
  <si>
    <t>UDEV-130013-03</t>
  </si>
  <si>
    <t>UDEV-130013-04</t>
  </si>
  <si>
    <t>AKER SOLUTIONS</t>
  </si>
  <si>
    <t>MAIL M. VIEILLE-PETIT FREDERIC DU 25/02/13</t>
  </si>
  <si>
    <t>Anneaux</t>
  </si>
  <si>
    <t>Titane</t>
  </si>
  <si>
    <t>12 pouces</t>
  </si>
  <si>
    <t>14 pouces</t>
  </si>
  <si>
    <t>2 pouces</t>
  </si>
  <si>
    <t>5 pouces</t>
  </si>
  <si>
    <t>6 pouces</t>
  </si>
  <si>
    <t>16 pouces</t>
  </si>
  <si>
    <t>UDEV-130015-01</t>
  </si>
  <si>
    <t>UDEV-130015-02</t>
  </si>
  <si>
    <t>UDEV-130015-03</t>
  </si>
  <si>
    <t>UDEV-130015-04</t>
  </si>
  <si>
    <t>UDEV-130015-05</t>
  </si>
  <si>
    <t>UDEV-130015-06</t>
  </si>
  <si>
    <t>UDEV-130015-07</t>
  </si>
  <si>
    <t>UDEV-130015</t>
  </si>
  <si>
    <t>UDEV-130016-01</t>
  </si>
  <si>
    <t>UDEV-130016</t>
  </si>
  <si>
    <t>HUNG JEUN INDUSTRIAL</t>
  </si>
  <si>
    <t>Couronnes</t>
  </si>
  <si>
    <t>diam ext 640 int 370</t>
  </si>
  <si>
    <t>UDEV-130017-01</t>
  </si>
  <si>
    <t>UDEV-130017</t>
  </si>
  <si>
    <t>MAINI GLOBAL AEROSPACE</t>
  </si>
  <si>
    <t>Mail du 28/02/13 de M. GRAGLIA</t>
  </si>
  <si>
    <t>Mail du 27/02/13 de M. GRAGLIA</t>
  </si>
  <si>
    <t>DMD 776</t>
  </si>
  <si>
    <t>Tube</t>
  </si>
  <si>
    <t>diam ext 343 int 260,5 (80,7 kg)</t>
  </si>
  <si>
    <t>UDEV-130017-02</t>
  </si>
  <si>
    <t>UDEV-130017-03</t>
  </si>
  <si>
    <t>UDEV-130017-04</t>
  </si>
  <si>
    <t>tube</t>
  </si>
  <si>
    <t>diam ext 343 int 260,5 (122,7 kg)</t>
  </si>
  <si>
    <t>diam ext 238,40 int 191,90 (334 kg)</t>
  </si>
  <si>
    <t>diam ext 238,40 int 191,90 (508 kg)</t>
  </si>
  <si>
    <t>Déclinée, hors scope UKAD</t>
  </si>
  <si>
    <t>x</t>
  </si>
  <si>
    <t>Décliné, car triple VAR</t>
  </si>
  <si>
    <t>Reponse YC Ricci sur base barême</t>
  </si>
  <si>
    <t>Réponse YC Ricci</t>
  </si>
  <si>
    <t xml:space="preserve">Décliné </t>
  </si>
  <si>
    <t>Décliné</t>
  </si>
  <si>
    <t>UDEV-130018-01</t>
  </si>
  <si>
    <t>UDEV-130018</t>
  </si>
  <si>
    <t>LUDOVIC NICOLLAS</t>
  </si>
  <si>
    <t>SCHLUMBERGER</t>
  </si>
  <si>
    <t>Mail du 18/03/13 de Ludovic Nicollas</t>
  </si>
  <si>
    <t>OFS_Mateirals 100679343 AA 
SH619259 1D</t>
  </si>
  <si>
    <t>barres</t>
  </si>
  <si>
    <t>diamètre 3'' longueur 45''</t>
  </si>
  <si>
    <t>UDEV-130018-02</t>
  </si>
  <si>
    <t>tubes</t>
  </si>
  <si>
    <t>tubes OD = 3'' - ID = 2'' - longueur 45''</t>
  </si>
  <si>
    <t>qté mini</t>
  </si>
  <si>
    <t>UDEV-130019-01</t>
  </si>
  <si>
    <t>UDEV-130019</t>
  </si>
  <si>
    <t>Dragan BRUN</t>
  </si>
  <si>
    <t>Mail du 19/03/13 de Dragana</t>
  </si>
  <si>
    <t>ASTM F136 + ISO5832/3</t>
  </si>
  <si>
    <t>Barres</t>
  </si>
  <si>
    <t>Ecrouté</t>
  </si>
  <si>
    <t>Poli</t>
  </si>
  <si>
    <t>Diamètre 16 mm - longueur 3000 mm</t>
  </si>
  <si>
    <t>UDEV-130020-01</t>
  </si>
  <si>
    <t>UDEV-130020</t>
  </si>
  <si>
    <t>KYB</t>
  </si>
  <si>
    <t>Mail de Osamu AKAI (eramet Tokyo)</t>
  </si>
  <si>
    <t>Boeing D1-4426</t>
  </si>
  <si>
    <t>pi</t>
  </si>
  <si>
    <t xml:space="preserve">Diamètre 131 - longueur 245 </t>
  </si>
  <si>
    <t>UDEV-130021-01</t>
  </si>
  <si>
    <t>UDEV-130021</t>
  </si>
  <si>
    <t>MEM INTERNATIONAL</t>
  </si>
  <si>
    <t>Mail de Miro Cho du 19/03/13</t>
  </si>
  <si>
    <t>ASTM B381  RFQ # MEM-R-13-0318-03</t>
  </si>
  <si>
    <t>Ti1023</t>
  </si>
  <si>
    <t>UDEV-130021-02</t>
  </si>
  <si>
    <t>UDEV-130021-03</t>
  </si>
  <si>
    <t>UDEV-130021-04</t>
  </si>
  <si>
    <t>UDEV-130021-05</t>
  </si>
  <si>
    <t>UDEV-130021-06</t>
  </si>
  <si>
    <t>UDEV-130021-07</t>
  </si>
  <si>
    <t>UDEV-130021-08</t>
  </si>
  <si>
    <t>UDEV-130021-09</t>
  </si>
  <si>
    <t>UDEV-130021-10</t>
  </si>
  <si>
    <t>UDEV-130021-11</t>
  </si>
  <si>
    <t>UDEV-130021-12</t>
  </si>
  <si>
    <t>UDEV-130021-13</t>
  </si>
  <si>
    <t>UDEV-130021-14</t>
  </si>
  <si>
    <t>UDEV-130021-15</t>
  </si>
  <si>
    <t>UDEV-130021-16</t>
  </si>
  <si>
    <t>UDEV-130021-17</t>
  </si>
  <si>
    <t>UDEV-130021-18</t>
  </si>
  <si>
    <t>UDEV-130021-19</t>
  </si>
  <si>
    <t>UDEV-130021-20</t>
  </si>
  <si>
    <t>UDEV-130021-21</t>
  </si>
  <si>
    <t>Rond</t>
  </si>
  <si>
    <t>OD 190 ID - L 330</t>
  </si>
  <si>
    <t>OD 350 ID 120 L 450</t>
  </si>
  <si>
    <t>OD 420 ID 325 L 680</t>
  </si>
  <si>
    <t>OD 230 ID 185 L 750</t>
  </si>
  <si>
    <t>OD 420 ID 390 L 360</t>
  </si>
  <si>
    <t>OD 230 ID 185 L 370</t>
  </si>
  <si>
    <t>OD 520 ID 335 L 700</t>
  </si>
  <si>
    <t>OD 530 ID 465 L 280</t>
  </si>
  <si>
    <t>OD 530 ID 480 L 290</t>
  </si>
  <si>
    <t>OD 430 ID380 L 310</t>
  </si>
  <si>
    <t>OD 530 ID 265 L 490</t>
  </si>
  <si>
    <t>OD 530 ID 300 L 340</t>
  </si>
  <si>
    <t>OD 480 ID 60 L 430</t>
  </si>
  <si>
    <t>OD 530 ID 265 L 550</t>
  </si>
  <si>
    <t>OD 530 ID 465 L 350</t>
  </si>
  <si>
    <t>OD 530 ID 465 L 180</t>
  </si>
  <si>
    <t>OD 120 ID - L 130</t>
  </si>
  <si>
    <t>TI INTERNATIONAL</t>
  </si>
  <si>
    <t>Mail de Sylvain Gehler du 18/03/13</t>
  </si>
  <si>
    <t>UDEV-130022</t>
  </si>
  <si>
    <t>UDEV-130022-01</t>
  </si>
  <si>
    <t>2,25 pouces</t>
  </si>
  <si>
    <t>UDEV-130022-02</t>
  </si>
  <si>
    <t>UDEV-130022-03</t>
  </si>
  <si>
    <t>UDEV-130022-04</t>
  </si>
  <si>
    <t>UDEV-130022-05</t>
  </si>
  <si>
    <t>UDEV-130022-06</t>
  </si>
  <si>
    <t>UDEV-130022-07</t>
  </si>
  <si>
    <t>UDEV-130022-08</t>
  </si>
  <si>
    <t>UDEV-130022-09</t>
  </si>
  <si>
    <t>AMS 4928/ASTM B348/5 ASME SB348/5AMS 2632</t>
  </si>
  <si>
    <t>AMS 4928/ASTM B348/5 ASME SB348/5AMS 2633</t>
  </si>
  <si>
    <t>AMS 4928/ASTM B348/5 ASME SB348/5AMS 2634</t>
  </si>
  <si>
    <t>AMS 4928/ASTM B348/5 ASME SB348/5AMS 2635</t>
  </si>
  <si>
    <t>AMS 4928/ASTM B348/5 ASME SB348/5AMS 2636</t>
  </si>
  <si>
    <t>AMS 4928/ASTM B348/5 ASME SB348/5AMS 2637</t>
  </si>
  <si>
    <t>AMS 4928/ASTM B348/5 ASME SB348/5AMS 2639</t>
  </si>
  <si>
    <t>AMS 4928/ASTM B348/5 ASME SB348/5AMS 2638</t>
  </si>
  <si>
    <t>AMS 4928/ASTM B348/5 ASME SB348/5AMS 2631</t>
  </si>
  <si>
    <t>2,5 pouces</t>
  </si>
  <si>
    <t>2,625 pouces</t>
  </si>
  <si>
    <t>2,75 pouces</t>
  </si>
  <si>
    <t>2,875 pouces</t>
  </si>
  <si>
    <t>3 pouces</t>
  </si>
  <si>
    <t>3,5 pouces</t>
  </si>
  <si>
    <t>4 pouces</t>
  </si>
  <si>
    <t>UDEV-130023-01</t>
  </si>
  <si>
    <t>MOGEMA</t>
  </si>
  <si>
    <t>Mail de Peter Meijer du 26/03/13</t>
  </si>
  <si>
    <t>cf SPEC Schlumberger 100679343 AA</t>
  </si>
  <si>
    <t>mètre</t>
  </si>
  <si>
    <t>UDEV-130024-01</t>
  </si>
  <si>
    <t>BIOMET</t>
  </si>
  <si>
    <t xml:space="preserve">cf BQS640/050 rev 1 </t>
  </si>
  <si>
    <t>6 mm</t>
  </si>
  <si>
    <t>UDEV-130024-02</t>
  </si>
  <si>
    <t>UDEV-130024-03</t>
  </si>
  <si>
    <t>UDEV-130024-04</t>
  </si>
  <si>
    <t>UDEV-130024-05</t>
  </si>
  <si>
    <t>UDEV-130024-06</t>
  </si>
  <si>
    <t>UDEV-130024-07</t>
  </si>
  <si>
    <t>UDEV-130024-08</t>
  </si>
  <si>
    <t>UDEV-130024-09</t>
  </si>
  <si>
    <t>UDEV-130024-10</t>
  </si>
  <si>
    <t>UDEV-130024-11</t>
  </si>
  <si>
    <t>UDEV-130024-12</t>
  </si>
  <si>
    <t>UDEV-130024-13</t>
  </si>
  <si>
    <t>UDEV-130024-14</t>
  </si>
  <si>
    <t>UDEV-130024-15</t>
  </si>
  <si>
    <t>UDEV-130024-16</t>
  </si>
  <si>
    <t>UDEV-130024-17</t>
  </si>
  <si>
    <t>UDEV-130024-18</t>
  </si>
  <si>
    <t>UDEV-130024-19</t>
  </si>
  <si>
    <t>UDEV-130024-20</t>
  </si>
  <si>
    <t>UDEV-130024-21</t>
  </si>
  <si>
    <t>UDEV-130024-22</t>
  </si>
  <si>
    <t>UDEV-130024-23</t>
  </si>
  <si>
    <t>UDEV-130024-24</t>
  </si>
  <si>
    <t>Mail de Stéphane Delhopital du 22/03/2013</t>
  </si>
  <si>
    <t>8 mm</t>
  </si>
  <si>
    <t>10,2 mm</t>
  </si>
  <si>
    <t>12 mm</t>
  </si>
  <si>
    <t>18 mm</t>
  </si>
  <si>
    <t>20 mm</t>
  </si>
  <si>
    <t>25 mm</t>
  </si>
  <si>
    <t>28 mm</t>
  </si>
  <si>
    <t>35 mm</t>
  </si>
  <si>
    <t>55 mm</t>
  </si>
  <si>
    <t>65 mm</t>
  </si>
  <si>
    <t>67 mm</t>
  </si>
  <si>
    <t>70 mm</t>
  </si>
  <si>
    <t>75 mm</t>
  </si>
  <si>
    <t>80 mm</t>
  </si>
  <si>
    <t>85 mm</t>
  </si>
  <si>
    <t>90 mm</t>
  </si>
  <si>
    <t>Décliné : manque de matière : un besoin immédiat</t>
  </si>
  <si>
    <t>UDEV-130025-01</t>
  </si>
  <si>
    <t>Justin Price</t>
  </si>
  <si>
    <t>TI-TEK</t>
  </si>
  <si>
    <t>Mail de Justin Price du 12/04/2013</t>
  </si>
  <si>
    <t>TI-6AL-4V (ASTEM B381)</t>
  </si>
  <si>
    <t>Patrick DELABORDE</t>
  </si>
  <si>
    <t>ECOTITANIUM</t>
  </si>
  <si>
    <t>Mail de Patrick Delaborde du 15/04/2013</t>
  </si>
  <si>
    <t>280 mm</t>
  </si>
  <si>
    <t>UDEV-130026-01</t>
  </si>
  <si>
    <t>UDEV-130027-01</t>
  </si>
  <si>
    <t>Naveed AZAD</t>
  </si>
  <si>
    <t>EUROSOURCELTD</t>
  </si>
  <si>
    <t>Mail de Naveed AZAD</t>
  </si>
  <si>
    <t>SB 381, F 2 - R50400</t>
  </si>
  <si>
    <t>Décliné le 22/04/2013</t>
  </si>
  <si>
    <t>UDEV-130028-01</t>
  </si>
  <si>
    <t>KSP</t>
  </si>
  <si>
    <t>Hanchull CHO</t>
  </si>
  <si>
    <t>Mail de Hanchull CHO</t>
  </si>
  <si>
    <t>130 mm</t>
  </si>
  <si>
    <t>160 mm</t>
  </si>
  <si>
    <t>Ti6Al4V ASTM Grade 5</t>
  </si>
  <si>
    <t>UDEV-130028-02</t>
  </si>
  <si>
    <t>UDEV-130028-03</t>
  </si>
  <si>
    <t>UDEV-130029-01</t>
  </si>
  <si>
    <t>M. BALZAROTTI</t>
  </si>
  <si>
    <t>AVIO PROP</t>
  </si>
  <si>
    <t>Mail de Angelo BALZAROTTI</t>
  </si>
  <si>
    <t xml:space="preserve">Ti6Al4V </t>
  </si>
  <si>
    <t>10 tonnes à 100 tonnes par an</t>
  </si>
  <si>
    <t>9 pouces</t>
  </si>
  <si>
    <t>UDEV-130030-01</t>
  </si>
  <si>
    <t>AD PAMIERS/EUROCOPTER</t>
  </si>
  <si>
    <t>330 mm (ECF)</t>
  </si>
  <si>
    <t>Coulée TIMET SAVOIE n° H19537 WADD</t>
  </si>
  <si>
    <t>UDEV-130030-02</t>
  </si>
  <si>
    <t>Coulée TIMET SAVOIE n° H19432 WADA</t>
  </si>
  <si>
    <t>UDEV-130030-03</t>
  </si>
  <si>
    <t>UDEV-130030-04</t>
  </si>
  <si>
    <t>Coulée TIMET SAVOIE n° H19433 WADB</t>
  </si>
  <si>
    <t>Coulée TIMET SAVOIE n° H19407 WADC</t>
  </si>
  <si>
    <t>P SAT 011 V B A00</t>
  </si>
  <si>
    <t>UDEV-130031-01</t>
  </si>
  <si>
    <t>Nathalie Taillefer</t>
  </si>
  <si>
    <t xml:space="preserve">AD  </t>
  </si>
  <si>
    <t>L NICOLLAS</t>
  </si>
  <si>
    <t>xx</t>
  </si>
  <si>
    <t>UDEV-130023</t>
  </si>
  <si>
    <t>UDEV-130024</t>
  </si>
  <si>
    <t>UDEV-130025</t>
  </si>
  <si>
    <t>UDEV-130026</t>
  </si>
  <si>
    <t>UDEV-130027</t>
  </si>
  <si>
    <t>UDEV-130028</t>
  </si>
  <si>
    <t>UDEV-130029</t>
  </si>
  <si>
    <t>UDEV-130030</t>
  </si>
  <si>
    <t>UDEV-130031</t>
  </si>
  <si>
    <t/>
  </si>
  <si>
    <t>UDEV-130032-01</t>
  </si>
  <si>
    <t>UDEV-130032</t>
  </si>
  <si>
    <t>Sandrine AUBIGNAT</t>
  </si>
  <si>
    <t>SETFORGE</t>
  </si>
  <si>
    <t>Mail de Paul CHATAIGNIER du 30/04/2013</t>
  </si>
  <si>
    <t>AIMS 03-20-002 - cahier des charges ST001</t>
  </si>
  <si>
    <t>150(protos)/3000/6000</t>
  </si>
  <si>
    <t>125(protos)/600/1250</t>
  </si>
  <si>
    <t>720(protos)/3200/6400</t>
  </si>
  <si>
    <t>100 mm</t>
  </si>
  <si>
    <t>170(protos)/3000/6000</t>
  </si>
  <si>
    <t>120(protos)700/1400</t>
  </si>
  <si>
    <t>UDEV-130032-02</t>
  </si>
  <si>
    <t>UDEV-130032-03</t>
  </si>
  <si>
    <t>UDEV-130032-04</t>
  </si>
  <si>
    <t>UDEV-130032-05</t>
  </si>
  <si>
    <t>UDEV130027.xls</t>
  </si>
  <si>
    <t>UDEV130032.pdf</t>
  </si>
  <si>
    <t>UDEV-130033-01</t>
  </si>
  <si>
    <t>UDEV-130033</t>
  </si>
  <si>
    <t>Esteban PEREZ</t>
  </si>
  <si>
    <t>COMPRAS &amp; LOGICITICA</t>
  </si>
  <si>
    <t>Mail de Esteban PEREZ du 26/04/2013</t>
  </si>
  <si>
    <t>UDEV130033.pdf</t>
  </si>
  <si>
    <t>UDEV-130034-01</t>
  </si>
  <si>
    <t>UDEV-130034</t>
  </si>
  <si>
    <t xml:space="preserve">AD PAMIERS </t>
  </si>
  <si>
    <t>Appel téléphonique du 06/05/2013 AD PAMIES</t>
  </si>
  <si>
    <t>250 mm</t>
  </si>
  <si>
    <t>Métal UKTMP</t>
  </si>
  <si>
    <t>UDEV-130035-01</t>
  </si>
  <si>
    <t>UDEV-130035</t>
  </si>
  <si>
    <t>Mail de YC RICCI du 13/05/2013</t>
  </si>
  <si>
    <t>T0500LB</t>
  </si>
  <si>
    <t>430 mm</t>
  </si>
  <si>
    <t>330 mm</t>
  </si>
  <si>
    <t>UDEV-130035-02</t>
  </si>
  <si>
    <t>UDEV-130035-03</t>
  </si>
  <si>
    <t>UDEV-130036-01</t>
  </si>
  <si>
    <t>UDEV-130036</t>
  </si>
  <si>
    <t>Eric FERDEL</t>
  </si>
  <si>
    <t>ROXEL France</t>
  </si>
  <si>
    <t>Mail de Eric FERDEL du 17/04/2013</t>
  </si>
  <si>
    <t>215 mm</t>
  </si>
  <si>
    <t>pour essais fluotournage</t>
  </si>
  <si>
    <t>UDEV-130037-01</t>
  </si>
  <si>
    <t>UDEV-130037</t>
  </si>
  <si>
    <t>Airbus</t>
  </si>
  <si>
    <t>Mail de YC RICCI du 15/05/2013</t>
  </si>
  <si>
    <t>150 mm</t>
  </si>
  <si>
    <t>15 billets</t>
  </si>
  <si>
    <t>140 mm</t>
  </si>
  <si>
    <t>UDEV-130037-02</t>
  </si>
  <si>
    <t>VALBRUNA</t>
  </si>
  <si>
    <t>Carr 450</t>
  </si>
  <si>
    <t>Décliné, car non capable d'ici 2014</t>
  </si>
  <si>
    <t>A etudier, mais produit laminé</t>
  </si>
  <si>
    <t>Chiffrage avec gamme ultrasimple ( étirage du lingot en rond "9 )</t>
  </si>
  <si>
    <t>A décliner</t>
  </si>
  <si>
    <t>Décliné, UKTMP ne sait pas faire de TI1023</t>
  </si>
  <si>
    <t>Mail de YC RICCI du 23/05/2013</t>
  </si>
  <si>
    <t>UDEV-130038</t>
  </si>
  <si>
    <t>UDEV-130038-01</t>
  </si>
  <si>
    <t>GQ APP 10 rev.6</t>
  </si>
  <si>
    <t>Longueur : 3245 mm</t>
  </si>
  <si>
    <t>Longueur : 2640 mm</t>
  </si>
  <si>
    <t>UDEV-130039-01</t>
  </si>
  <si>
    <t>UDEV-130039</t>
  </si>
  <si>
    <t>Mail de YC RICCI du 17/05/2013</t>
  </si>
  <si>
    <t>345 mm</t>
  </si>
  <si>
    <t>UDEV-130040-01</t>
  </si>
  <si>
    <t>UDEV-130040</t>
  </si>
  <si>
    <t>AIRBUS Conbid</t>
  </si>
  <si>
    <t>Mail de YC RICCI du 24/05/2013</t>
  </si>
  <si>
    <t>13 T besoin annuel</t>
  </si>
  <si>
    <t>14 T besoin annuel</t>
  </si>
  <si>
    <t>8 T besoin annuel</t>
  </si>
  <si>
    <t>UDEV-130041-01</t>
  </si>
  <si>
    <t>UDEV-130041</t>
  </si>
  <si>
    <t>HITACHI</t>
  </si>
  <si>
    <t>Mail de Mathieu Blanchet du 16/05/2013</t>
  </si>
  <si>
    <t>310XNNN-NN rev 0</t>
  </si>
  <si>
    <t>690 mm</t>
  </si>
  <si>
    <t xml:space="preserve">Décliné pas de process laminage capables des specs </t>
  </si>
  <si>
    <t>20 à 50 T de 2100 à 2700 mm</t>
  </si>
  <si>
    <t>Décliné par YCR</t>
  </si>
  <si>
    <t>EUROCOPTER</t>
  </si>
  <si>
    <t>Offre le 22/05/2013 par SPL</t>
  </si>
  <si>
    <t xml:space="preserve">Offre le 23/05/2013 par YCR </t>
  </si>
  <si>
    <t xml:space="preserve">Offre le 28/05/2013 par SPL </t>
  </si>
  <si>
    <t>D</t>
  </si>
  <si>
    <t>Décliné diam 60 mm</t>
  </si>
  <si>
    <t>UDEV-130042-01</t>
  </si>
  <si>
    <t>UDEV-130042</t>
  </si>
  <si>
    <t>Mail de YCR du 30/05/2013</t>
  </si>
  <si>
    <t>15 T/ année</t>
  </si>
  <si>
    <t>CLIENT</t>
  </si>
  <si>
    <t>NUANCE</t>
  </si>
  <si>
    <t>Date Engagement
réponse UKAD</t>
  </si>
  <si>
    <t>Réponse UKAD</t>
  </si>
  <si>
    <t>Réponse plateau UKAD</t>
  </si>
  <si>
    <t>UDEV-130043-01</t>
  </si>
  <si>
    <t>OTTO FUCHS</t>
  </si>
  <si>
    <t>Mail de I. Balazova du 04/06/2013</t>
  </si>
  <si>
    <t>A décliner, Process Laminé non capable aujourd'hui ( plan d'essai à mener )</t>
  </si>
  <si>
    <t>d</t>
  </si>
  <si>
    <t>UDEV-130044-01</t>
  </si>
  <si>
    <t>UDEV-130043</t>
  </si>
  <si>
    <t>UDEV-130044</t>
  </si>
  <si>
    <t>Mail de R.SPETTEL du 03/06/2013</t>
  </si>
  <si>
    <t>FORGES DE BOLOGNE</t>
  </si>
  <si>
    <t>UDEV-130045-01</t>
  </si>
  <si>
    <t>UDEV-130045</t>
  </si>
  <si>
    <t>TECSERM</t>
  </si>
  <si>
    <t>Mail de E.FERDEL du 08/06/2013</t>
  </si>
  <si>
    <t>2015/2017</t>
  </si>
  <si>
    <t>UDEV-130045-02</t>
  </si>
  <si>
    <t>UDEV-130045-03</t>
  </si>
  <si>
    <t>UDEV-130045-04</t>
  </si>
  <si>
    <t>UDEV-130046</t>
  </si>
  <si>
    <t>Ets J.C. BOUYSAS</t>
  </si>
  <si>
    <t>ASTM B348</t>
  </si>
  <si>
    <t>Mail de B. VACHEY du 11/06/2013</t>
  </si>
  <si>
    <t>UDEV-130046-01</t>
  </si>
  <si>
    <t>228,6 mm</t>
  </si>
  <si>
    <t>UDEV-130047-01</t>
  </si>
  <si>
    <t>UDEV-130047</t>
  </si>
  <si>
    <t>AD ANCIZES</t>
  </si>
  <si>
    <t>Mail de F. COURTADON</t>
  </si>
  <si>
    <t>PYRAD53NW</t>
  </si>
  <si>
    <t>OFS</t>
  </si>
  <si>
    <t>158 mm</t>
  </si>
  <si>
    <t xml:space="preserve"> kg</t>
  </si>
  <si>
    <t>200 mm</t>
  </si>
  <si>
    <t>Cmde 4500318321</t>
  </si>
  <si>
    <t>UDEV-130048-01</t>
  </si>
  <si>
    <t>UDEV-130048</t>
  </si>
  <si>
    <t>WYMAN GORDON</t>
  </si>
  <si>
    <t>Mail de YC RICCI du 27/06/2013</t>
  </si>
  <si>
    <t>MU0790-001 AMS-4928 REV S AIMS 03-20-001 ISS 2</t>
  </si>
  <si>
    <t>UDEV-130049-01</t>
  </si>
  <si>
    <t>UDEV-130049</t>
  </si>
  <si>
    <t>Mail de Chloe PARK du 26/06/2013</t>
  </si>
  <si>
    <t>UDEV-130050-01</t>
  </si>
  <si>
    <t>UDEV-130050</t>
  </si>
  <si>
    <t>Mail de Vincent BUGE du 01/07/2013</t>
  </si>
  <si>
    <t>barre</t>
  </si>
  <si>
    <t>360 mm</t>
  </si>
  <si>
    <t>Longeur : 1000 mm</t>
  </si>
  <si>
    <t>Offre le 27/06/2013 par YCR</t>
  </si>
  <si>
    <t>UDEV-130051-01</t>
  </si>
  <si>
    <t>UDEV-130051</t>
  </si>
  <si>
    <t>Mail de YCR du 02/07/2013</t>
  </si>
  <si>
    <t>Carré</t>
  </si>
  <si>
    <t>Offre le 02/07/2013 par YCR</t>
  </si>
  <si>
    <t>UDEV-130052-01</t>
  </si>
  <si>
    <t>UDEV-130052</t>
  </si>
  <si>
    <t>UDEV-130053-01</t>
  </si>
  <si>
    <t>UDEV-130053</t>
  </si>
  <si>
    <t>Mail de Renaud Spettel du 03/07/2013</t>
  </si>
  <si>
    <t>DMD776-24</t>
  </si>
  <si>
    <t xml:space="preserve">300 mm </t>
  </si>
  <si>
    <t>1620/mois</t>
  </si>
  <si>
    <t>Plats</t>
  </si>
  <si>
    <t>Décliné par YCR demande du client : plats</t>
  </si>
  <si>
    <t>MANOIR INDUSTRIE</t>
  </si>
  <si>
    <t>UDEV-130054-01</t>
  </si>
  <si>
    <t>UDEV-130054</t>
  </si>
  <si>
    <t>Mail de Miri Cho du 25/06/2013</t>
  </si>
  <si>
    <t>..\..\..\10 - Commerce\AMANDINE\Mem international.xlsx</t>
  </si>
  <si>
    <t>UDEV-130055</t>
  </si>
  <si>
    <t>UDEV-130055-01</t>
  </si>
  <si>
    <t>Mail de O.Doutreligne du 04/07/2013</t>
  </si>
  <si>
    <t>T0500L A08</t>
  </si>
  <si>
    <t>265 mm</t>
  </si>
  <si>
    <t>Offre le16/07/2013 par YCR</t>
  </si>
  <si>
    <t>UDEV-130056-01</t>
  </si>
  <si>
    <t>UDEV-130056</t>
  </si>
  <si>
    <t>MG PAGIER</t>
  </si>
  <si>
    <t>Mail de C. MOULIN du 16/07/2013</t>
  </si>
  <si>
    <t>Echantillon 400 mm</t>
  </si>
  <si>
    <t>Rond Laminé, gamme en cours de mise au point, consultation à décliner</t>
  </si>
  <si>
    <t>Devis à décliner</t>
  </si>
  <si>
    <t>Mail de YCR du 29/07/2013</t>
  </si>
  <si>
    <t xml:space="preserve">Décliné par YCR </t>
  </si>
  <si>
    <t>Mail de YCR du 26/07/2013</t>
  </si>
  <si>
    <t>Décliné par YCR dimensions / quantités</t>
  </si>
  <si>
    <t>DEMBIERMONT</t>
  </si>
  <si>
    <t>Mail de Andrea Valente du 26/07/2013</t>
  </si>
  <si>
    <t>410 mm</t>
  </si>
  <si>
    <t>ASME SB 381</t>
  </si>
  <si>
    <t>BOHLER</t>
  </si>
  <si>
    <t>Mail de Karl POSCH du 29/07/2013</t>
  </si>
  <si>
    <t xml:space="preserve">QS-Z 1/7 rev06
QST7 LA010 </t>
  </si>
  <si>
    <t>6"</t>
  </si>
  <si>
    <t>SMS B 08 100 issue P</t>
  </si>
  <si>
    <t>MIKROMA</t>
  </si>
  <si>
    <t>Mail de Benoit VACHEY du 05/08/201</t>
  </si>
  <si>
    <t>Pièces/an</t>
  </si>
  <si>
    <t>AIP AERONAUTIQUE</t>
  </si>
  <si>
    <t xml:space="preserve">ABS5125 </t>
  </si>
  <si>
    <t>180 x 180</t>
  </si>
  <si>
    <t>UDEV-130057-01</t>
  </si>
  <si>
    <t>UDEV-130058-01</t>
  </si>
  <si>
    <t>UDEV-130059-01</t>
  </si>
  <si>
    <t>UDEV-130060-01</t>
  </si>
  <si>
    <t>UDEV-130061-01</t>
  </si>
  <si>
    <t>UDEV-130062-01</t>
  </si>
  <si>
    <t>UDEV-130062-02</t>
  </si>
  <si>
    <t>UDEV-130062-03</t>
  </si>
  <si>
    <t>UDEV-130063-01</t>
  </si>
  <si>
    <t>UDEV-130064-01</t>
  </si>
  <si>
    <t>Mail de Z.BENAMMOU du 05/08/2013</t>
  </si>
  <si>
    <t>Mail de A. JACQUOT du 07/08/2013</t>
  </si>
  <si>
    <t>AIMS 4928</t>
  </si>
  <si>
    <t>UDEV-130065-01</t>
  </si>
  <si>
    <t>BOELHER</t>
  </si>
  <si>
    <t>UDEV-130064-02</t>
  </si>
  <si>
    <t>UDEV-130066-01</t>
  </si>
  <si>
    <t>UDEV-130067-01</t>
  </si>
  <si>
    <t>Mail de YCR du 02/08/2013</t>
  </si>
  <si>
    <t>TA6V/TA6V ELI</t>
  </si>
  <si>
    <t>..\..\..\10 - Commerce\AMANDINE\offre UKAD pour Boeing de pièces Boeing avec qtés et besoins prix _(2_).pdf</t>
  </si>
  <si>
    <t>Offre de YCR le 02/08/2013</t>
  </si>
  <si>
    <t>FORGITAL GROUP</t>
  </si>
  <si>
    <t>Mail de YCR du 26/08/2013</t>
  </si>
  <si>
    <t>UDEV-130068-01</t>
  </si>
  <si>
    <t>UDEV-130069-01</t>
  </si>
  <si>
    <t>BOLHER</t>
  </si>
  <si>
    <t>Mail de YCR du 27/08/2013</t>
  </si>
  <si>
    <t>Assurer un suivi - indicateur</t>
  </si>
  <si>
    <t>Plat</t>
  </si>
  <si>
    <t>Ligne à supprimer car idem Dembiermont</t>
  </si>
  <si>
    <t>A quoi correspond cette ligne?</t>
  </si>
  <si>
    <t>AIRBUS/TITAL</t>
  </si>
  <si>
    <t>225 ou 425</t>
  </si>
  <si>
    <t>Mail de Jens KNIEF du 05/08/2013</t>
  </si>
  <si>
    <t>Demande de plaquettes complémentaires à la production actuelle.</t>
  </si>
  <si>
    <t>Pas de produit en stock</t>
  </si>
  <si>
    <t>Attention qualif Safran et DVI à monter ( information au client )</t>
  </si>
  <si>
    <t>UDEV-130070-01</t>
  </si>
  <si>
    <t>CMM</t>
  </si>
  <si>
    <t>Mail de P. Barnet du 04/09/2013</t>
  </si>
  <si>
    <t>AMS 4911</t>
  </si>
  <si>
    <t xml:space="preserve">CF 80 x 25 x 50 </t>
  </si>
  <si>
    <t>UDEV-130071-01</t>
  </si>
  <si>
    <t>Mail de Lorella CRIPPA du 05/09/2013</t>
  </si>
  <si>
    <t>SAE 4340 BMS 728</t>
  </si>
  <si>
    <t>180 mm</t>
  </si>
  <si>
    <t>Pas de qualif BOEING pour ce DP</t>
  </si>
  <si>
    <t xml:space="preserve">Devis décliné volumes insuffisant , pas de livraisons de lopin </t>
  </si>
  <si>
    <t>UDEV-130072-01</t>
  </si>
  <si>
    <t xml:space="preserve">83203/ 05 (* sauf RUGOSITE Ra 6/7 MICRONS au lieu de 2) + AMS4935 (dernière révision) 
+ EXIGENCES D'ENREGISTREMENT suivant PAM en 4 ED.2 REV 03 APPENDICE 2 – 
CERTIFICAT selon NF EN 10204:2005 TYPE 3.1 + SPEC SNECMA GRP-0087 Ed.4 Rév.1 (dernière révision) 
+ DECLARATION DE CONFORMITE SVT NFL 0015/C datée DEC 1997 :
</t>
  </si>
  <si>
    <t>UDEV-130073-01</t>
  </si>
  <si>
    <t>SAS BARRE</t>
  </si>
  <si>
    <t>Mail de Eric FERDEL</t>
  </si>
  <si>
    <t>Mail de Myriam Adjal</t>
  </si>
  <si>
    <t xml:space="preserve">100 mm </t>
  </si>
  <si>
    <t>TI-P65002 + DMD</t>
  </si>
  <si>
    <t>UDEV-130074-01</t>
  </si>
  <si>
    <t>SIEMENS</t>
  </si>
  <si>
    <t>Mail S.Delhopital du 20/09/2013</t>
  </si>
  <si>
    <t>152 mm</t>
  </si>
  <si>
    <t>236 mm</t>
  </si>
  <si>
    <t>UDEV-130074-02</t>
  </si>
  <si>
    <t>UDEV-130075-01</t>
  </si>
  <si>
    <t>ALCOA</t>
  </si>
  <si>
    <t>Mail de Franck SIKON du 19/09/2013</t>
  </si>
  <si>
    <t xml:space="preserve">AIMS 03-20-002  </t>
  </si>
  <si>
    <t>UDEV-130076-01</t>
  </si>
  <si>
    <t>TURBOMECA</t>
  </si>
  <si>
    <t>Mail de N. QUEYRUT du 19/09/2013</t>
  </si>
  <si>
    <t>LF500</t>
  </si>
  <si>
    <t>Décliné - Diam 100 mm = Laminoir + DMD</t>
  </si>
  <si>
    <t>UDEV-130077-01</t>
  </si>
  <si>
    <t>Mail de N. TAILLEFER du 25/09/2013</t>
  </si>
  <si>
    <t>MTL3101 rev 4 
+ MLT 3105 rev 3</t>
  </si>
  <si>
    <t>UDEV-130077-02</t>
  </si>
  <si>
    <t>UDEV-130078-01</t>
  </si>
  <si>
    <t>NUMECA - SOTEM 3S</t>
  </si>
  <si>
    <t>Mail de Léa DUBARRY du 27/09/2013</t>
  </si>
  <si>
    <t>UDEV-130078-02</t>
  </si>
  <si>
    <t>UDEV-130078-03</t>
  </si>
  <si>
    <t>UDEV-130078-04</t>
  </si>
  <si>
    <t>Décliné, longueurs &lt; à nos fabrications</t>
  </si>
  <si>
    <t>Acceptation ou Décliniaison</t>
  </si>
  <si>
    <t>UDEV-130079-01</t>
  </si>
  <si>
    <t>Mail de D.BRAIDA du 25/09/2013</t>
  </si>
  <si>
    <t>Grade 7</t>
  </si>
  <si>
    <t>170 mm</t>
  </si>
  <si>
    <t>115 mm</t>
  </si>
  <si>
    <t>220 mm</t>
  </si>
  <si>
    <t>UDEV-130079-02</t>
  </si>
  <si>
    <t>UDEV-130079-03</t>
  </si>
  <si>
    <t>UDEV-130080-01</t>
  </si>
  <si>
    <t>FERRARI</t>
  </si>
  <si>
    <t>Mail de L.CRIPPA du 02/10/2013</t>
  </si>
  <si>
    <t>AMS4921</t>
  </si>
  <si>
    <t>30 à 200 mm</t>
  </si>
  <si>
    <t>UDEV-130080-02</t>
  </si>
  <si>
    <t>20 à 90 mm</t>
  </si>
  <si>
    <t>X</t>
  </si>
  <si>
    <t>UDEV-130057</t>
  </si>
  <si>
    <t>UDEV-130058</t>
  </si>
  <si>
    <t>UDEV-130059</t>
  </si>
  <si>
    <t>UDEV-130060</t>
  </si>
  <si>
    <t>UDEV-130061</t>
  </si>
  <si>
    <t>UDEV-130062</t>
  </si>
  <si>
    <t>UDEV-130063</t>
  </si>
  <si>
    <t>UDEV-130064</t>
  </si>
  <si>
    <t>UDEV-130065</t>
  </si>
  <si>
    <t>UDEV-130066</t>
  </si>
  <si>
    <t>UDEV-130067</t>
  </si>
  <si>
    <t>UDEV-130068-</t>
  </si>
  <si>
    <t>UDEV-130069</t>
  </si>
  <si>
    <t>UDEV-130070</t>
  </si>
  <si>
    <t>UDEV-130071</t>
  </si>
  <si>
    <t>UDEV-130072</t>
  </si>
  <si>
    <t>UDEV-130073</t>
  </si>
  <si>
    <t>UDEV-130074</t>
  </si>
  <si>
    <t>UDEV-130075</t>
  </si>
  <si>
    <t>UDEV-130076</t>
  </si>
  <si>
    <t>UDEV-130077</t>
  </si>
  <si>
    <t>UDEV-130078</t>
  </si>
  <si>
    <t>UDEV-130079</t>
  </si>
  <si>
    <t>UDEV-130080</t>
  </si>
  <si>
    <t>UDEV-130081-01</t>
  </si>
  <si>
    <t>UDEV-130081</t>
  </si>
  <si>
    <t>AAS AERO</t>
  </si>
  <si>
    <t>Mail de Léa DUBARRY du 08/10/2013</t>
  </si>
  <si>
    <t>AIR 9183 / AMS 4928</t>
  </si>
  <si>
    <t>m</t>
  </si>
  <si>
    <t>UDEV-130082-01</t>
  </si>
  <si>
    <t>UDEV-130082</t>
  </si>
  <si>
    <t>SABB TECHNOLOGIES</t>
  </si>
  <si>
    <t>Mail de Myriam Adjal du 15/10/2013</t>
  </si>
  <si>
    <t>30KG/diam</t>
  </si>
  <si>
    <t>Quantité insuffisante</t>
  </si>
  <si>
    <t>diamètre non standards</t>
  </si>
  <si>
    <t>Quantité demandée et nuance non standard</t>
  </si>
  <si>
    <t>UDEV-130083-01</t>
  </si>
  <si>
    <t>UDEV-130083</t>
  </si>
  <si>
    <t>ZODIAC AEROSPACE</t>
  </si>
  <si>
    <t>Mail de Myriam Adjal du 21/10/2013</t>
  </si>
  <si>
    <t>ASNA 3200</t>
  </si>
  <si>
    <t>Tôles</t>
  </si>
  <si>
    <t>20 à 38 mm</t>
  </si>
  <si>
    <t>Décliné, demande de tôles</t>
  </si>
  <si>
    <t>UDEV-130084-01</t>
  </si>
  <si>
    <t>UDEV-130084</t>
  </si>
  <si>
    <t>ROSSI AERO</t>
  </si>
  <si>
    <t>Mail de Floriane Gomez</t>
  </si>
  <si>
    <t>UDEV-130085-01</t>
  </si>
  <si>
    <t>UDEV-130085</t>
  </si>
  <si>
    <t>Mail de Lino Uberti</t>
  </si>
  <si>
    <t>UDEV-130086-01</t>
  </si>
  <si>
    <t>UDEV-130086</t>
  </si>
  <si>
    <t>Mail de YCR du 24/10/2013</t>
  </si>
  <si>
    <t xml:space="preserve">EN-AW 7050 T7451 
ASNA3048 </t>
  </si>
  <si>
    <t>PIECE</t>
  </si>
  <si>
    <t>UDEV-130087-01</t>
  </si>
  <si>
    <t>UDEV-130087</t>
  </si>
  <si>
    <t>Mail de P. Jacquet du 04/11/2013</t>
  </si>
  <si>
    <t>1200 à 1500</t>
  </si>
  <si>
    <t>6 à 120 mm</t>
  </si>
  <si>
    <t>UDEV-130088-01</t>
  </si>
  <si>
    <t>UDEV-130088</t>
  </si>
  <si>
    <t xml:space="preserve">CKD </t>
  </si>
  <si>
    <t>Mail de Vaclav Illek du 04/11/2013</t>
  </si>
  <si>
    <t>UDEV-130089</t>
  </si>
  <si>
    <t>CHATAL SAS</t>
  </si>
  <si>
    <t>Mail de Lucia Hux du 13/11/2013</t>
  </si>
  <si>
    <t>pièces</t>
  </si>
  <si>
    <t>65x60x30</t>
  </si>
  <si>
    <t>18/11/13.pdf</t>
  </si>
  <si>
    <t>Dimensions non standards</t>
  </si>
  <si>
    <t>nbre de jours de traitement</t>
  </si>
  <si>
    <t>Mois de réponse</t>
  </si>
  <si>
    <t>Réponse dans les délais ?
O/N</t>
  </si>
  <si>
    <t>Mois engagement</t>
  </si>
  <si>
    <t>UDEV-130089-01</t>
  </si>
  <si>
    <t>UDEV-130090-01</t>
  </si>
  <si>
    <t>UDEV-130090</t>
  </si>
  <si>
    <t>DCNS GROUP</t>
  </si>
  <si>
    <t>Mail de L.POUZOL du 18/11/2013</t>
  </si>
  <si>
    <t>UDEV-130091-01</t>
  </si>
  <si>
    <t>UDEV-130091</t>
  </si>
  <si>
    <t>PLY MOUTH</t>
  </si>
  <si>
    <t>Mail de YCR du 03/12/2013</t>
  </si>
  <si>
    <t>AMSSTD2154/AMS2631</t>
  </si>
  <si>
    <t>TA6V /GRADE5</t>
  </si>
  <si>
    <t>UDEV-130092-01</t>
  </si>
  <si>
    <t>UDEV-130092</t>
  </si>
  <si>
    <t>Mail de Léa DUBARRY du 04/12/2013</t>
  </si>
  <si>
    <t xml:space="preserve">AMS6547 </t>
  </si>
  <si>
    <t>coupes</t>
  </si>
  <si>
    <t>UDEV-130093-01</t>
  </si>
  <si>
    <t>UDEV-130093</t>
  </si>
  <si>
    <t>HANCHULL CHO</t>
  </si>
  <si>
    <t>Mail de Marc GRAGLIA du 10/12/2013</t>
  </si>
  <si>
    <t>318 mm</t>
  </si>
  <si>
    <t>254 mm</t>
  </si>
  <si>
    <t>UDEV-130092-02</t>
  </si>
  <si>
    <t>UDEV-130094-01</t>
  </si>
  <si>
    <t>UDEV-130094</t>
  </si>
  <si>
    <t>RAFAEL</t>
  </si>
  <si>
    <t>Mail de Hugues Faucheux du 09/12/2013</t>
  </si>
  <si>
    <t>UDEV-130095-01</t>
  </si>
  <si>
    <t>UDEV-130095</t>
  </si>
  <si>
    <t>UDEV-130096</t>
  </si>
  <si>
    <t>UDEV-130096-01</t>
  </si>
  <si>
    <t>Mail de Lorella Crippa du 13/12/2013</t>
  </si>
  <si>
    <t>Devis 2013\Copie de TI FERRARI.xlsx</t>
  </si>
  <si>
    <t>Mail de Sylvain Gehler du 13/12/13</t>
  </si>
  <si>
    <t>AMS4928 / DMD776</t>
  </si>
  <si>
    <t>15 à 350</t>
  </si>
  <si>
    <t>400 mm</t>
  </si>
  <si>
    <t>450 mm</t>
  </si>
  <si>
    <t>500 mm</t>
  </si>
  <si>
    <t>UDEV-130096-02</t>
  </si>
  <si>
    <t>UDEV-130096-03</t>
  </si>
  <si>
    <t>MAINI</t>
  </si>
  <si>
    <t>MAIL DU 02/01/2014 DE Léa DUBARRY</t>
  </si>
  <si>
    <t>ASNA2101-C12
ASNA3307</t>
  </si>
  <si>
    <t>TI</t>
  </si>
  <si>
    <t>EP 1,43 MM</t>
  </si>
  <si>
    <t xml:space="preserve">Offre déclinée par PJT car il s'agit de tôles </t>
  </si>
  <si>
    <t>UDEV-140002</t>
  </si>
  <si>
    <t>DCNS</t>
  </si>
  <si>
    <t>MAIL DU 07/01/2014 DE Rémy LAMYRAND</t>
  </si>
  <si>
    <t>Brames 1200x200x1650
VAX 974243/01/01</t>
  </si>
  <si>
    <t>UDEV-140003</t>
  </si>
  <si>
    <t>FORGITAL</t>
  </si>
  <si>
    <t>MAIL DU 13/01/2014 de Lorella CRIPPA</t>
  </si>
  <si>
    <t>Ti</t>
  </si>
  <si>
    <t>Ø 250-400-540-1000-600-800-</t>
  </si>
  <si>
    <t>PTC FDVAR</t>
  </si>
  <si>
    <t>UDEV-140004</t>
  </si>
  <si>
    <t>KOSWIRE</t>
  </si>
  <si>
    <t>Coil - KOSTI 9</t>
  </si>
  <si>
    <t>Offre déclinée par PJT car il s'agit de demande de bobines</t>
  </si>
  <si>
    <t>UDEV-140005</t>
  </si>
  <si>
    <t>UDEV-140006</t>
  </si>
  <si>
    <t>UDEV-140007</t>
  </si>
  <si>
    <t>MAIL DU 16/01/2014 de Gaelle GUIBERT</t>
  </si>
  <si>
    <t xml:space="preserve">MAIL DU 23/01/2014 </t>
  </si>
  <si>
    <t>DMD 776-24</t>
  </si>
  <si>
    <t>R430</t>
  </si>
  <si>
    <t>MAIL DU 23/01/2014 DE CLAIRE WU</t>
  </si>
  <si>
    <t>P&amp;R INT SDN BHD</t>
  </si>
  <si>
    <t>Ti 12MO 6ZR 2Fe
tI 13 ZR 13Nb</t>
  </si>
  <si>
    <t xml:space="preserve">6MMX 3M </t>
  </si>
  <si>
    <t>Date arrivée a ukad</t>
  </si>
  <si>
    <t>Offre déclinée par PJT /Ø ne fait pas partie des fabrications actuelles</t>
  </si>
  <si>
    <t>BARRES-SHEETS</t>
  </si>
  <si>
    <t>MAIL DU 23/01/2014 DE JEAN LUC PAVIOT</t>
  </si>
  <si>
    <t>UDEV-14001</t>
  </si>
  <si>
    <t>UDEV-14001-01</t>
  </si>
  <si>
    <t>UDEV-14002-01</t>
  </si>
  <si>
    <t>UDEV-14003-01</t>
  </si>
  <si>
    <t>UDEV-14004-01</t>
  </si>
  <si>
    <t>UDEV-14005-01</t>
  </si>
  <si>
    <t>UDEV-14006-01</t>
  </si>
  <si>
    <t>UDEV-14007-01</t>
  </si>
  <si>
    <t>UDEV-14008-01</t>
  </si>
  <si>
    <t>UDEV-140008</t>
  </si>
  <si>
    <t xml:space="preserve">TW METALS </t>
  </si>
  <si>
    <t>MAIL DU 23/01/2014 DE SONIA CENSI</t>
  </si>
  <si>
    <t>6AL-4V Annealed forged</t>
  </si>
  <si>
    <t>63,5x114,3x431,8</t>
  </si>
  <si>
    <t>Tarifs proposés: bingot Ø 600 12,8€/kg - Ø800 13€ - Ø 13,3 €/kg</t>
  </si>
  <si>
    <t>UDEV-140009-01</t>
  </si>
  <si>
    <t>UDEV-140009</t>
  </si>
  <si>
    <t>BARRES-</t>
  </si>
  <si>
    <t>UDEV-140009-02</t>
  </si>
  <si>
    <t>UDEV-140009-03</t>
  </si>
  <si>
    <t>Ø 135</t>
  </si>
  <si>
    <t>Ø190</t>
  </si>
  <si>
    <t>Ø220</t>
  </si>
  <si>
    <t>Ø260</t>
  </si>
  <si>
    <t>Tarif proposé 15,5 €/kg</t>
  </si>
  <si>
    <t>Tarif proposé 14€/kg</t>
  </si>
  <si>
    <t>Tarif proposé 13,5 €/kg</t>
  </si>
  <si>
    <t>Tarif proposé 13 €/kg</t>
  </si>
  <si>
    <t>UDEV-140009-04</t>
  </si>
  <si>
    <t>UDEV-140010-01</t>
  </si>
  <si>
    <t>UDEV-140010</t>
  </si>
  <si>
    <t>MAIL DU 27/01/14 DE YVES CHARLES RICCI</t>
  </si>
  <si>
    <t>UDEV-140010-02</t>
  </si>
  <si>
    <t>MAIL DU 27/01/2014 DE SPL SUITE DDE DANIELLE VANOVERSCHELDE</t>
  </si>
  <si>
    <t>Ø910 X 2522</t>
  </si>
  <si>
    <t>Ø1066 1815</t>
  </si>
  <si>
    <t>DIAM 420</t>
  </si>
  <si>
    <t>DIAM 410</t>
  </si>
  <si>
    <t>Offre déclinée par PJT ces pdts ne font pas partie des fabrications actuelles</t>
  </si>
  <si>
    <t>UDEV-140011</t>
  </si>
  <si>
    <t>STUB 120049K05S</t>
  </si>
  <si>
    <t>STUB -120390KZ32</t>
  </si>
  <si>
    <t>ARDOR</t>
  </si>
  <si>
    <t xml:space="preserve">MAIL DU 30/01/2014 DE LEA DUBARRY </t>
  </si>
  <si>
    <t>PALLADIAM</t>
  </si>
  <si>
    <t>TOLES</t>
  </si>
  <si>
    <t>4X1000 X2000MM</t>
  </si>
  <si>
    <t>AIMS 03-18-007</t>
  </si>
  <si>
    <t>UDEV-140011-01</t>
  </si>
  <si>
    <t>UDEV-140012-01</t>
  </si>
  <si>
    <t>UDEV-140012</t>
  </si>
  <si>
    <t>VILMAR</t>
  </si>
  <si>
    <t>MAIL DU 31/01/2014 DE ANGELA BARABANCEA</t>
  </si>
  <si>
    <t>Offre déclinée par client cause UKAD 30% + cher que concurrence</t>
  </si>
  <si>
    <t>UDEV-140013</t>
  </si>
  <si>
    <t>MAIL DU 06/02/14 DE SURESH LATCHOU</t>
  </si>
  <si>
    <t>AIMS 03-18-010/ABS 5453</t>
  </si>
  <si>
    <t>Ø80-90-100-110</t>
  </si>
  <si>
    <t>SETFORGE -U513</t>
  </si>
  <si>
    <t>UDEV-140014</t>
  </si>
  <si>
    <t>UDEV-140013-01</t>
  </si>
  <si>
    <t>UDEV-140014-01</t>
  </si>
  <si>
    <t>MAIL DU 20/02/2014 DE ERIC FERDEL</t>
  </si>
  <si>
    <t>AMS4911 - AMS2380 GRADE 1</t>
  </si>
  <si>
    <t>LOPIN</t>
  </si>
  <si>
    <t>Ø190mm/ep 52</t>
  </si>
  <si>
    <t>UDEV-140015</t>
  </si>
  <si>
    <t>CHW FORGE</t>
  </si>
  <si>
    <t>MAIL DU 24/02/14 DE NICOLAS PEROT</t>
  </si>
  <si>
    <t xml:space="preserve">Ø300 mm
</t>
  </si>
  <si>
    <t>UDEV-140015-01</t>
  </si>
  <si>
    <t>UDEV-140016</t>
  </si>
  <si>
    <t>UDEV-140016-01</t>
  </si>
  <si>
    <t>RISOUD-SIRA</t>
  </si>
  <si>
    <t>NCT15-522-03/02</t>
  </si>
  <si>
    <t>Ø120x100 mm</t>
  </si>
  <si>
    <t xml:space="preserve">MAIL DU 24/02/14 DE Jean François ROMILLY </t>
  </si>
  <si>
    <t>UDEV-140017</t>
  </si>
  <si>
    <t>UDEV-140017-01</t>
  </si>
  <si>
    <t xml:space="preserve">MAIL DU 21/02/14 DE JEAN LUC PAVIOT </t>
  </si>
  <si>
    <t>PLAT 650X305</t>
  </si>
  <si>
    <t>T0500LP650X305</t>
  </si>
  <si>
    <t>UDEV-140018</t>
  </si>
  <si>
    <t>MAIL DU 03/03/14 DE MORAD OUALI</t>
  </si>
  <si>
    <t>UDEV-140018-01</t>
  </si>
  <si>
    <t>UDEV-140019-01</t>
  </si>
  <si>
    <t>UDEV-140019</t>
  </si>
  <si>
    <t>UDEV-140020</t>
  </si>
  <si>
    <t>UDEV-140020-01</t>
  </si>
  <si>
    <t xml:space="preserve">SETFORGE </t>
  </si>
  <si>
    <t>MAIL DU 18/03/14 DE ANNABELLE CLUZEL</t>
  </si>
  <si>
    <t>AMS 4973
DDP SCN Ti6Al4v et TA8DV</t>
  </si>
  <si>
    <t xml:space="preserve">RONDS Ø 80 - 145 -160 -190- 30-50 -100 -120 </t>
  </si>
  <si>
    <t xml:space="preserve">ANFRAGE </t>
  </si>
  <si>
    <t>MAIL DU 17/03/14 DE Johannes Schmid</t>
  </si>
  <si>
    <t>Titan AL6V</t>
  </si>
  <si>
    <t>Lopins</t>
  </si>
  <si>
    <t>Ø85</t>
  </si>
  <si>
    <t>UDEV-140021-01</t>
  </si>
  <si>
    <t>UDEV-140021</t>
  </si>
  <si>
    <t>MAIL DU 20/03DE NATHALIE TAILLEFER</t>
  </si>
  <si>
    <t>AMS STD 2154 class A</t>
  </si>
  <si>
    <t>Ø480</t>
  </si>
  <si>
    <t>MAIL DU 24/03/14 DE ANNABELLE CLUZEL</t>
  </si>
  <si>
    <t>UDEV-140022-01</t>
  </si>
  <si>
    <t>UDEV-140022</t>
  </si>
  <si>
    <t>AMS 4973 REV G</t>
  </si>
  <si>
    <t>Ø 150
Ø 180
Ø 200</t>
  </si>
  <si>
    <t>TA8DV 
W675 SCN</t>
  </si>
  <si>
    <t>UDEV-140023-01</t>
  </si>
  <si>
    <t>UDEV-140023</t>
  </si>
  <si>
    <t>MAIL DU 04/04/14 DE LORELLA CRIPPA</t>
  </si>
  <si>
    <t>Ø350</t>
  </si>
  <si>
    <t>UDEV-140024</t>
  </si>
  <si>
    <t>UDEV-140024-01</t>
  </si>
  <si>
    <t>PLATS</t>
  </si>
  <si>
    <t>PMWINC</t>
  </si>
  <si>
    <t>MAIL DU 07/04/2014 DE GAELLE GUIBERT</t>
  </si>
  <si>
    <t>60-70mm ep</t>
  </si>
  <si>
    <t>Nuance</t>
  </si>
  <si>
    <t>PER706</t>
  </si>
  <si>
    <t>TA6V ELI ( Gr 23 )</t>
  </si>
  <si>
    <t>Autre</t>
  </si>
  <si>
    <t>TA6V
( Gr5 )</t>
  </si>
  <si>
    <t>TI CP
( Gr2 )</t>
  </si>
  <si>
    <t>TA6V ELI
( Gr 23 )</t>
  </si>
  <si>
    <t>TI 1023</t>
  </si>
  <si>
    <t>Kg</t>
  </si>
  <si>
    <t>Pce</t>
  </si>
  <si>
    <t>4
4,5</t>
  </si>
  <si>
    <t>UDEV-140025</t>
  </si>
  <si>
    <t>PLYMOUTH ENGINEERED SHAPES</t>
  </si>
  <si>
    <t>MAIL DU 18/04/2014 DE PLYMOUTH ENGINEERED SHAPES - COUTS DE TRANSPORT</t>
  </si>
  <si>
    <t>1 T/mois 
puis 5 T/mois</t>
  </si>
  <si>
    <t>UDEV-140025-01</t>
  </si>
  <si>
    <t>UDEV-140026-01</t>
  </si>
  <si>
    <t>UDEV-140026</t>
  </si>
  <si>
    <t>CHATAL DPX CND US</t>
  </si>
  <si>
    <t xml:space="preserve">MAIL DU 11/04/2014 DE NICOLAS LECUYER </t>
  </si>
  <si>
    <t xml:space="preserve">Contrôle US </t>
  </si>
  <si>
    <t>Ø110 lg 248</t>
  </si>
  <si>
    <t>Décliné car produits non adaptés aux US UKAD</t>
  </si>
  <si>
    <t>UDEV- 1400027-01</t>
  </si>
  <si>
    <t>UDEV-140027</t>
  </si>
  <si>
    <t xml:space="preserve">SIEMENS </t>
  </si>
  <si>
    <t xml:space="preserve">MAIL DU 14/04/2014 DE MATHIEU BLANCHET </t>
  </si>
  <si>
    <t>718 TM</t>
  </si>
  <si>
    <t>Ø375</t>
  </si>
  <si>
    <t>LINGOT</t>
  </si>
  <si>
    <t>PER718W</t>
  </si>
  <si>
    <t>UDEV- 1400028-01</t>
  </si>
  <si>
    <t>UDEV-140028</t>
  </si>
  <si>
    <t xml:space="preserve">MAIL DU 05/05/2014 DE LORELLA CRIPPI </t>
  </si>
  <si>
    <t xml:space="preserve">Ti Gr 5 </t>
  </si>
  <si>
    <t>UDEV- 1400028-02</t>
  </si>
  <si>
    <t xml:space="preserve">Titane </t>
  </si>
  <si>
    <t>DMD 0229</t>
  </si>
  <si>
    <t>10 T</t>
  </si>
  <si>
    <t>25 T</t>
  </si>
  <si>
    <t>Ø 210</t>
  </si>
  <si>
    <t>Ø 170</t>
  </si>
  <si>
    <t>UDEV-1400029</t>
  </si>
  <si>
    <t>UDEV-140029</t>
  </si>
  <si>
    <t>Titanium GR 2</t>
  </si>
  <si>
    <t>Gr2</t>
  </si>
  <si>
    <t>50 T</t>
  </si>
  <si>
    <t>Ø500
Ø800</t>
  </si>
  <si>
    <t>MAIL DU 06/05/2014 DE STEPHANE DE LHOPITAL</t>
  </si>
  <si>
    <t>UDEV-140030</t>
  </si>
  <si>
    <t>UDEV-140031</t>
  </si>
  <si>
    <t>UDEV-140032</t>
  </si>
  <si>
    <t>UDEV-140033</t>
  </si>
  <si>
    <t>UDEV-140034</t>
  </si>
  <si>
    <t>UDEV-140035</t>
  </si>
  <si>
    <t>MAIL DU 14/05/14 DE LORELLA GRIPPA</t>
  </si>
  <si>
    <t>UDEV-140030-01</t>
  </si>
  <si>
    <t>Ø250</t>
  </si>
  <si>
    <t>Ø410</t>
  </si>
  <si>
    <t>GR5</t>
  </si>
  <si>
    <t>2.6</t>
  </si>
  <si>
    <t>Ø210</t>
  </si>
  <si>
    <t>UDEV-140031-01</t>
  </si>
  <si>
    <t>UDEV-140031-02</t>
  </si>
  <si>
    <t>UDEV-140031-03</t>
  </si>
  <si>
    <t>UDEV-140031-04</t>
  </si>
  <si>
    <t>Ø170</t>
  </si>
  <si>
    <t>Ø145</t>
  </si>
  <si>
    <t>HUTCHINSON INC</t>
  </si>
  <si>
    <t>MAIL DU 16/05/2014 DE LORELLA CRIPPA</t>
  </si>
  <si>
    <t>MAIL DU 16/05/2014 DE LAURENT OLIVIER</t>
  </si>
  <si>
    <t>GR1</t>
  </si>
  <si>
    <t>Ø5' 1/2</t>
  </si>
  <si>
    <t>MAIL DU 12 MAI DE ANNE VAN DRIEL</t>
  </si>
  <si>
    <t>STM T0502L.A00</t>
  </si>
  <si>
    <t>Ø330</t>
  </si>
  <si>
    <t>HEMISHERE A5</t>
  </si>
  <si>
    <t>Ø300</t>
  </si>
  <si>
    <t>SPACEBUS</t>
  </si>
  <si>
    <t>Ø150</t>
  </si>
  <si>
    <t>UDEV-140034-01</t>
  </si>
  <si>
    <t>UDEV-140034-02</t>
  </si>
  <si>
    <t>UDEV-140035-01</t>
  </si>
  <si>
    <t>UDEV-140035-02</t>
  </si>
  <si>
    <t>Ø180</t>
  </si>
  <si>
    <t>UDEV-140036-01</t>
  </si>
  <si>
    <t>UDEV-140036-02</t>
  </si>
  <si>
    <t>UDEV-140036</t>
  </si>
  <si>
    <t>MAIL DU 23 MAI DE PETER KONIG</t>
  </si>
  <si>
    <t>Ø45</t>
  </si>
  <si>
    <t>Ø50</t>
  </si>
  <si>
    <t>PANKL</t>
  </si>
  <si>
    <t>UDEV-140037</t>
  </si>
  <si>
    <t>SPRING</t>
  </si>
  <si>
    <t>MAIL DU 26 MAI DE PASCAL GASNIER</t>
  </si>
  <si>
    <t>Ø110 lg 100</t>
  </si>
  <si>
    <t>UDEV-140038</t>
  </si>
  <si>
    <t>UDEV-140039</t>
  </si>
  <si>
    <t>UDEV-140040</t>
  </si>
  <si>
    <t>UDEV-140041</t>
  </si>
  <si>
    <t>UDEV-140042</t>
  </si>
  <si>
    <t>UDEV-140043</t>
  </si>
  <si>
    <t>SORIM INMA</t>
  </si>
  <si>
    <t>MAIL DU 28 MAI DE SERGE BONNARD</t>
  </si>
  <si>
    <t>TI40 GRADE 2</t>
  </si>
  <si>
    <t>BARRE</t>
  </si>
  <si>
    <t>Ø170 EP 100</t>
  </si>
  <si>
    <t>UDEV-140038-01</t>
  </si>
  <si>
    <t>UDEV-140038-02</t>
  </si>
  <si>
    <t>UDEV-140038-03</t>
  </si>
  <si>
    <t>Ø170 LG 130</t>
  </si>
  <si>
    <t>Ø88.9 EP7.62 LG MIN 1500MM</t>
  </si>
  <si>
    <t>Décliné car quantité trop faible</t>
  </si>
  <si>
    <t>HEKO</t>
  </si>
  <si>
    <t>MAIL DU 19 MAI DE PETER KOENIG</t>
  </si>
  <si>
    <t>TI64 TI6V4</t>
  </si>
  <si>
    <t>7T/AN SUR 5 ANS</t>
  </si>
  <si>
    <t>Ø52</t>
  </si>
  <si>
    <t>PLYMOUTH</t>
  </si>
  <si>
    <t>MAIL DU 03/ JUIN DE PATRICK DELABORDE</t>
  </si>
  <si>
    <t>SPECIFIC INGOT</t>
  </si>
  <si>
    <t>INGOT</t>
  </si>
  <si>
    <t>MAIL DU 02 JUIN DE SYLVIE TALLEC</t>
  </si>
  <si>
    <t>TI64</t>
  </si>
  <si>
    <t>MAIL DU 10 JUIN DE ROBERT HIDOUX</t>
  </si>
  <si>
    <t>TI6AL-4V AIF AMS 4911 &amp; 2380 GR1</t>
  </si>
  <si>
    <t>UDEV-140044</t>
  </si>
  <si>
    <t>UDEV-140045</t>
  </si>
  <si>
    <t>UDEV-140046</t>
  </si>
  <si>
    <t>UDEV-140047</t>
  </si>
  <si>
    <t>UDEV-140048</t>
  </si>
  <si>
    <t>UDEV-140049</t>
  </si>
  <si>
    <t>MAIL DU 7 MAI DESTEPHANE FALLET</t>
  </si>
  <si>
    <t>UDEV-140030-02</t>
  </si>
  <si>
    <t>MAL DU 10 JUIN DE ANDREA VALENTE</t>
  </si>
  <si>
    <t>TI GR SB381 GARDE F2</t>
  </si>
  <si>
    <t>MAIL DU 13/06/14 DE LAURENT CARLIER</t>
  </si>
  <si>
    <t>AMS 03-20-001
AMS2361 CLASS A1 USI 100%
ALCOA CW-TI-013</t>
  </si>
  <si>
    <t>PCS /AN</t>
  </si>
  <si>
    <t>AMS 03-20-001
AMS2361 CLASS A1 USI 100%
ALCOA CW-TI-014</t>
  </si>
  <si>
    <t>UDEV-140045-2</t>
  </si>
  <si>
    <t>UDEV-140045-1</t>
  </si>
  <si>
    <t>SAFRAN</t>
  </si>
  <si>
    <t>T/AN</t>
  </si>
  <si>
    <t>30 TO 100
100 TO 350</t>
  </si>
  <si>
    <t>MAIL DU 13 JUIN DE LAURENT SARAO</t>
  </si>
  <si>
    <t xml:space="preserve">Leistritz </t>
  </si>
  <si>
    <t>mail du 17/07 de Anja Timmer</t>
  </si>
  <si>
    <t>Titan 6-4</t>
  </si>
  <si>
    <t xml:space="preserve">kg </t>
  </si>
  <si>
    <t xml:space="preserve">sufficient for 128 pcs from max 2 heats Leeway +5/-0% </t>
  </si>
  <si>
    <t>UDEV-140050</t>
  </si>
  <si>
    <t>UDEV-140051</t>
  </si>
  <si>
    <t>UDEV-140052</t>
  </si>
  <si>
    <t>UDEV-140053</t>
  </si>
  <si>
    <t>UDEV-140054</t>
  </si>
  <si>
    <t>UDEV-140055</t>
  </si>
  <si>
    <t>UDEV-140056</t>
  </si>
  <si>
    <t>CARLO GNUTTI</t>
  </si>
  <si>
    <t>ROND</t>
  </si>
  <si>
    <t>MAIL YLC DU 21/07/14</t>
  </si>
  <si>
    <t>MAIL LINO UBERTI DU 15/07/14</t>
  </si>
  <si>
    <t>UDEV-140049-1</t>
  </si>
  <si>
    <t>UDEV-140049-2</t>
  </si>
  <si>
    <t>MAIL DE ROMAIN MONNET DU 16/07/14</t>
  </si>
  <si>
    <t>TA6V BETA</t>
  </si>
  <si>
    <t>PARTNERTECH</t>
  </si>
  <si>
    <t>MAIL DE DAVID BECUWE DU 29/07</t>
  </si>
  <si>
    <t>TA6V SVT AMS4928</t>
  </si>
  <si>
    <t>3 à 15T</t>
  </si>
  <si>
    <t>100 ET 160</t>
  </si>
  <si>
    <t>mail de sven demsky du 14/08</t>
  </si>
  <si>
    <t>TL64 Ti6AI4V</t>
  </si>
  <si>
    <t>mecanat</t>
  </si>
  <si>
    <t>mail de gerard rouland du 02/09/14</t>
  </si>
  <si>
    <t>MAIL DE ARNAUD TAURELLE DU 02/09</t>
  </si>
  <si>
    <t>UFAB</t>
  </si>
  <si>
    <t>220 A 300</t>
  </si>
  <si>
    <t>MAIL DE DANIEL OLSSON DU 14/07/14</t>
  </si>
  <si>
    <t>UDEV-140055-1</t>
  </si>
  <si>
    <t>UDEV-140055-2</t>
  </si>
  <si>
    <t>MAIL DE PETER KONIG DU 23/05</t>
  </si>
  <si>
    <t>ASTMB348</t>
  </si>
  <si>
    <t>UDEV-140056-1</t>
  </si>
  <si>
    <t>UDEV-140056-2</t>
  </si>
  <si>
    <t>TI6AI4V GR5</t>
  </si>
  <si>
    <t>client plus besoin offre
trouvé autre source</t>
  </si>
  <si>
    <t>UDEV-140057</t>
  </si>
  <si>
    <t>MAIL DE PATRICK DELABORDE</t>
  </si>
  <si>
    <t>SPEC AIRBUS</t>
  </si>
  <si>
    <t>UDEV-140058</t>
  </si>
  <si>
    <t>MAIL DE MJCA KRANJNC</t>
  </si>
  <si>
    <t>TI 6-4</t>
  </si>
  <si>
    <t>CLIENT NE DONNE PAS SUITE</t>
  </si>
  <si>
    <t>UDEV-140059</t>
  </si>
  <si>
    <t>MAIL PETER KONIG DU16/10</t>
  </si>
  <si>
    <t>LLI</t>
  </si>
  <si>
    <t>LAT1-9128  AMS4928</t>
  </si>
  <si>
    <t>VOIR FICHIER</t>
  </si>
  <si>
    <t>UDEV-140060</t>
  </si>
  <si>
    <t>MAIL DE CARL JOSEPH DU 18/09</t>
  </si>
  <si>
    <t>GRADE 5</t>
  </si>
  <si>
    <t>60MM</t>
  </si>
  <si>
    <t>mail de tukamamitareda</t>
  </si>
  <si>
    <t>TI6AL4V</t>
  </si>
  <si>
    <t>Offre déclinée car diam 100mm non laminable</t>
  </si>
  <si>
    <t>Offre déclinée car besoin trop faible</t>
  </si>
  <si>
    <t>Offre déclinée car hors scope UKAD</t>
  </si>
  <si>
    <t xml:space="preserve">SMP-AN-001
TITAL 10-2-3
</t>
  </si>
  <si>
    <t>Décliné car hors scope UKAD</t>
  </si>
  <si>
    <t>Décliné car besoin trop faible</t>
  </si>
  <si>
    <t>Nuance non Titane</t>
  </si>
  <si>
    <t>Quantité trop faible</t>
  </si>
  <si>
    <t>Qualification RR demandée</t>
  </si>
  <si>
    <t>Route industrielle non compétitive</t>
  </si>
  <si>
    <t>Besoin trop faible</t>
  </si>
  <si>
    <t>Format inadapté</t>
  </si>
  <si>
    <t>Décliné car on ne sait pas laminer du Grade 2</t>
  </si>
  <si>
    <t>Discussions techniques en cours avec le client</t>
  </si>
  <si>
    <t>Etude specification technique ( pas de chiffrage a faire )</t>
  </si>
  <si>
    <t>UDEV-140061</t>
  </si>
  <si>
    <t>UDEV-140062</t>
  </si>
  <si>
    <t>MAIL DE SYLVAIN GEHLER</t>
  </si>
  <si>
    <t>UDEV-140063</t>
  </si>
  <si>
    <t>UDEV-140064</t>
  </si>
  <si>
    <t>WILSON LTD</t>
  </si>
  <si>
    <t>MAIL DE KASIA GUMOWSKA DU 13/11</t>
  </si>
  <si>
    <t>10, 20, 40</t>
  </si>
  <si>
    <t>MAIL DE ANGELA BARABANCEA</t>
  </si>
  <si>
    <t>ASTM B381 F2</t>
  </si>
  <si>
    <t>UDEV-140065</t>
  </si>
  <si>
    <t>TBS 14 REV0</t>
  </si>
  <si>
    <t>MAIL DE D. VANOVERSCHELDE DU 29/10</t>
  </si>
  <si>
    <t>STUB</t>
  </si>
  <si>
    <t>UDEV-140066</t>
  </si>
  <si>
    <t>MAIL DE JL PAVIOT DU 17/11</t>
  </si>
  <si>
    <t>CARRE</t>
  </si>
  <si>
    <t>UDEV-140067</t>
  </si>
  <si>
    <t>NF&amp;M</t>
  </si>
  <si>
    <t>MAIL DE YLC DU 17/11</t>
  </si>
  <si>
    <t>TI 6Al-4V</t>
  </si>
  <si>
    <t>UDEV-140068</t>
  </si>
  <si>
    <t>UDEV-140069</t>
  </si>
  <si>
    <t>MAIL DE JL PAVIOT DU 20/11</t>
  </si>
  <si>
    <t>UDEV-140070</t>
  </si>
  <si>
    <t>UDEV-140071</t>
  </si>
  <si>
    <t>AQA1372</t>
  </si>
  <si>
    <t>GAZC</t>
  </si>
  <si>
    <t>MAIL DE Y GONZALES DU 21/11</t>
  </si>
  <si>
    <t>VOIR TABLEAU</t>
  </si>
  <si>
    <t>ASTMB348 - AMS 4928 - BST111</t>
  </si>
  <si>
    <t>TiCP</t>
  </si>
  <si>
    <t>MAIL DU 22 JANVIER DE JL PAVIOT</t>
  </si>
  <si>
    <t>MAIL DU 19 MAI DE N TAILLEFER</t>
  </si>
  <si>
    <t>PASP Ti6AI4V Grade 5
ASTMB348 - WNr 3.7165</t>
  </si>
  <si>
    <t>PASP Ti6AI4V Grade 5
ASTMB348 - WNr 3.7166</t>
  </si>
  <si>
    <t>800x700x90</t>
  </si>
  <si>
    <t>TI6AI4V Grade 5</t>
  </si>
  <si>
    <t>Longueur Unitaire ou Poids Unitaire</t>
  </si>
  <si>
    <t>5,50-6,50-8,00-10,00-12,00</t>
  </si>
  <si>
    <t>Fil</t>
  </si>
  <si>
    <t>300
330</t>
  </si>
  <si>
    <t>Tableau</t>
  </si>
  <si>
    <t>1000x200</t>
  </si>
  <si>
    <t xml:space="preserve">6'' </t>
  </si>
  <si>
    <t>6''</t>
  </si>
  <si>
    <t>courante</t>
  </si>
  <si>
    <t>Mail de R ALLIERdu 27/10</t>
  </si>
  <si>
    <t>MAIL DE C ANTIGNAC DU 13/11</t>
  </si>
  <si>
    <t>UDEV-140067-10</t>
  </si>
  <si>
    <t>BRAME</t>
  </si>
  <si>
    <t>RCS</t>
  </si>
  <si>
    <t>367 lbs</t>
  </si>
  <si>
    <t>8.5''</t>
  </si>
  <si>
    <t>9.5''</t>
  </si>
  <si>
    <t>Pièces</t>
  </si>
  <si>
    <t>FRETTE</t>
  </si>
  <si>
    <t>5''</t>
  </si>
  <si>
    <t xml:space="preserve">TLW 3.7164.2.00
PD-Spec 17706AK
PD-Spec 17725Z1
EN 2002-001, EN 10204
TL 12.3
</t>
  </si>
  <si>
    <t>MTL-3106 MTL-3104</t>
  </si>
  <si>
    <t>AMS2631 A1</t>
  </si>
  <si>
    <t>DMD 776 SNECMA</t>
  </si>
  <si>
    <t>DMD0776</t>
  </si>
  <si>
    <t>927 mm</t>
  </si>
  <si>
    <t>4100 mm</t>
  </si>
  <si>
    <t>4101 mm</t>
  </si>
  <si>
    <t>1700 mm</t>
  </si>
  <si>
    <t>1089 mm</t>
  </si>
  <si>
    <t xml:space="preserve">Etat de surface : écrouté
Ra 3,2 - Tol. : 0,-2 </t>
  </si>
  <si>
    <t>UDEV-140073</t>
  </si>
  <si>
    <t>UDEV-140072</t>
  </si>
  <si>
    <t>MAIL DE O DOUTRELIGNE</t>
  </si>
  <si>
    <t>Spec en discussion</t>
  </si>
  <si>
    <t>410-400-330-320</t>
  </si>
  <si>
    <t>T0518L - AMS</t>
  </si>
  <si>
    <t>1750 Kg</t>
  </si>
  <si>
    <t>UDEV-140074</t>
  </si>
  <si>
    <t>MAIL DE L. SARAO du 15/12/2014</t>
  </si>
  <si>
    <t>Voir Liste</t>
  </si>
  <si>
    <t>600x280</t>
  </si>
  <si>
    <t>Passage J1</t>
  </si>
  <si>
    <t>Passage J2</t>
  </si>
  <si>
    <t xml:space="preserve"> 20 - 450</t>
  </si>
  <si>
    <t>TITANIUM</t>
  </si>
  <si>
    <t>AMS2631 CLASSE B</t>
  </si>
  <si>
    <t>Concerne barre AAMN11</t>
  </si>
  <si>
    <t>Forme</t>
  </si>
  <si>
    <t>Dimension</t>
  </si>
  <si>
    <t>UDEV-150001</t>
  </si>
  <si>
    <t>METTIS UK</t>
  </si>
  <si>
    <t>BS 3TA12 - ABP 6-5232 - BS3TA100</t>
  </si>
  <si>
    <t>Multiples</t>
  </si>
  <si>
    <t>UDEV-150002</t>
  </si>
  <si>
    <t>ABS5453 - AMS 4928</t>
  </si>
  <si>
    <t>Courante</t>
  </si>
  <si>
    <t>UDEV-150003</t>
  </si>
  <si>
    <t>AIRBUS / ALCOA</t>
  </si>
  <si>
    <t>ALCOA Specifications</t>
  </si>
  <si>
    <t>AD PAMIERS DDE PRIX TITANE SPECIFICATION SPATIALE</t>
  </si>
  <si>
    <t>Pas de retour client</t>
  </si>
  <si>
    <t>Trop cher</t>
  </si>
  <si>
    <t>4''</t>
  </si>
  <si>
    <t>4,7''</t>
  </si>
  <si>
    <t>4,5''</t>
  </si>
  <si>
    <t>N°Ordre</t>
  </si>
  <si>
    <t>N</t>
  </si>
  <si>
    <t>O</t>
  </si>
  <si>
    <t>Spécifications en discussion</t>
  </si>
  <si>
    <t>Attente Spécification US</t>
  </si>
  <si>
    <r>
      <t xml:space="preserve">250 </t>
    </r>
    <r>
      <rPr>
        <sz val="10"/>
        <rFont val="Calibri"/>
        <family val="2"/>
      </rPr>
      <t xml:space="preserve">≤ </t>
    </r>
    <r>
      <rPr>
        <sz val="12"/>
        <rFont val="Calibri"/>
        <family val="2"/>
      </rPr>
      <t>Ø</t>
    </r>
    <r>
      <rPr>
        <sz val="13"/>
        <rFont val="Calibri"/>
        <family val="2"/>
      </rPr>
      <t xml:space="preserve"> </t>
    </r>
    <r>
      <rPr>
        <sz val="10"/>
        <rFont val="Calibri"/>
        <family val="2"/>
      </rPr>
      <t>≤</t>
    </r>
    <r>
      <rPr>
        <sz val="10"/>
        <rFont val="Arial"/>
        <family val="2"/>
      </rPr>
      <t xml:space="preserve"> 350</t>
    </r>
  </si>
  <si>
    <t>UDEV-150004</t>
  </si>
  <si>
    <t>STM-0500</t>
  </si>
  <si>
    <t>UDEV-150005</t>
  </si>
  <si>
    <t>UDEV-150006</t>
  </si>
  <si>
    <t>UDEV-150007</t>
  </si>
  <si>
    <t>Multiple</t>
  </si>
  <si>
    <t>UDEV-150008</t>
  </si>
  <si>
    <t>A&amp;D Ancizes</t>
  </si>
  <si>
    <t>Pas de spec</t>
  </si>
  <si>
    <t>UDEV-150009</t>
  </si>
  <si>
    <t>AMS-4920</t>
  </si>
  <si>
    <t>IGAWARA LTD</t>
  </si>
  <si>
    <t>UDEV-150010</t>
  </si>
  <si>
    <t>STM 502 L</t>
  </si>
  <si>
    <t>CHW Forge (Inde)</t>
  </si>
  <si>
    <t>UDEV-150011</t>
  </si>
  <si>
    <t>UDEV-150012</t>
  </si>
  <si>
    <t>UDEV-150017</t>
  </si>
  <si>
    <t>AMS-4930</t>
  </si>
  <si>
    <t>NORTON ALUMINIUM</t>
  </si>
  <si>
    <t>DECLINE</t>
  </si>
  <si>
    <t>UDEV-150013</t>
  </si>
  <si>
    <t>UDEV-150014</t>
  </si>
  <si>
    <t>UDEV-150015</t>
  </si>
  <si>
    <t>UDEV-150016</t>
  </si>
  <si>
    <t>PERRYMANN</t>
  </si>
  <si>
    <t>9''</t>
  </si>
  <si>
    <t>UDEV-150018</t>
  </si>
  <si>
    <t>UDEV-150019</t>
  </si>
  <si>
    <t>JEDO TECHNOLOGIES</t>
  </si>
  <si>
    <t>UDEV-150020</t>
  </si>
  <si>
    <t>WYMAN &amp; GORDON</t>
  </si>
  <si>
    <t>UDEV-150021</t>
  </si>
  <si>
    <t>UDEV-150022</t>
  </si>
  <si>
    <t>UDEV-150023</t>
  </si>
  <si>
    <t>UDEV-150024</t>
  </si>
  <si>
    <t>Ti5553
 Ti-10-2-3</t>
  </si>
  <si>
    <t>Forges de Bologne</t>
  </si>
  <si>
    <t>GENERAL ELECTRIC</t>
  </si>
  <si>
    <t>UDEV-150025</t>
  </si>
  <si>
    <t xml:space="preserve"> Kg</t>
  </si>
  <si>
    <t>UDEV-150030</t>
  </si>
  <si>
    <t>sans spécification</t>
  </si>
  <si>
    <t>UDEV-150026</t>
  </si>
  <si>
    <t>UDEV-150027</t>
  </si>
  <si>
    <t>UDEV-150028</t>
  </si>
  <si>
    <t>UDEV-150029</t>
  </si>
  <si>
    <t>UDEV-150031</t>
  </si>
  <si>
    <t>UDEV-150032</t>
  </si>
  <si>
    <t>UDEV-150033</t>
  </si>
  <si>
    <t>UDEV-150034</t>
  </si>
  <si>
    <t>UDEV-150035</t>
  </si>
  <si>
    <t>UDEV-150036</t>
  </si>
  <si>
    <t>UDEV-150037</t>
  </si>
  <si>
    <t>UDEV-150038</t>
  </si>
  <si>
    <t>UDEV-150039</t>
  </si>
  <si>
    <t>UDEV-150040</t>
  </si>
  <si>
    <t>UDEV-150041</t>
  </si>
  <si>
    <t>UDEV-150042</t>
  </si>
  <si>
    <t>UDEV-150043</t>
  </si>
  <si>
    <t>UDEV-150044</t>
  </si>
  <si>
    <t>UDEV-150045</t>
  </si>
  <si>
    <t>UDEV-150046</t>
  </si>
  <si>
    <t>UDEV-150047</t>
  </si>
  <si>
    <t>UDEV-150048</t>
  </si>
  <si>
    <t>UDEV-150049</t>
  </si>
  <si>
    <t>UDEV-150050</t>
  </si>
  <si>
    <t>UDEV-150051</t>
  </si>
  <si>
    <t>UDEV-150052</t>
  </si>
  <si>
    <t>UDEV-150053</t>
  </si>
  <si>
    <t>UDEV-150054</t>
  </si>
  <si>
    <t>UDEV-150055</t>
  </si>
  <si>
    <t>UDEV-150056</t>
  </si>
  <si>
    <t>UDEV-150057</t>
  </si>
  <si>
    <t>UDEV-150058</t>
  </si>
  <si>
    <t>UDEV-150059</t>
  </si>
  <si>
    <t>UDEV-150060</t>
  </si>
  <si>
    <t>UDEV-150061</t>
  </si>
  <si>
    <t>UDEV-150062</t>
  </si>
  <si>
    <t>UDEV-150063</t>
  </si>
  <si>
    <t>UDEV-150064</t>
  </si>
  <si>
    <t>UDEV-150065</t>
  </si>
  <si>
    <t>UDEV-150066</t>
  </si>
  <si>
    <t>UDEV-150067</t>
  </si>
  <si>
    <t>UDEV-150068</t>
  </si>
  <si>
    <t>UDEV-150069</t>
  </si>
  <si>
    <t>UDEV-150070</t>
  </si>
  <si>
    <t>UDEV-150071</t>
  </si>
  <si>
    <t>UDEV-150072</t>
  </si>
  <si>
    <t>UDEV-150073</t>
  </si>
  <si>
    <t>UDEV-150074</t>
  </si>
  <si>
    <t>UDEV-150075</t>
  </si>
  <si>
    <t>UDEV-150076</t>
  </si>
  <si>
    <t>UDEV-150077</t>
  </si>
  <si>
    <t>UDEV-150078</t>
  </si>
  <si>
    <t>UDEV-150079</t>
  </si>
  <si>
    <t>UDEV-150080</t>
  </si>
  <si>
    <t>UDEV-150081</t>
  </si>
  <si>
    <t>UDEV-150082</t>
  </si>
  <si>
    <t>UDEV-150083</t>
  </si>
  <si>
    <t>UDEV-150084</t>
  </si>
  <si>
    <t>UDEV-150085</t>
  </si>
  <si>
    <t>UDEV-150086</t>
  </si>
  <si>
    <t>UDEV-150087</t>
  </si>
  <si>
    <t>UDEV-150088</t>
  </si>
  <si>
    <t>UDEV-150089</t>
  </si>
  <si>
    <t>UDEV-150090</t>
  </si>
  <si>
    <t>UDEV-150091</t>
  </si>
  <si>
    <t>UDEV-150092</t>
  </si>
  <si>
    <t>UDEV-150093</t>
  </si>
  <si>
    <t>UDEV-150094</t>
  </si>
  <si>
    <t>UDEV-150095</t>
  </si>
  <si>
    <t>UDEV-150096</t>
  </si>
  <si>
    <t>UDEV-150097</t>
  </si>
  <si>
    <t>UDEV-150098</t>
  </si>
  <si>
    <t>UDEV-150099</t>
  </si>
  <si>
    <t>UDEV-150100</t>
  </si>
  <si>
    <t>AIMS03-20-001</t>
  </si>
  <si>
    <t>BOEHLER</t>
  </si>
  <si>
    <t>ULMA Piping</t>
  </si>
  <si>
    <t>PLAT</t>
  </si>
  <si>
    <t>N° Appel Offre</t>
  </si>
  <si>
    <t>Nb Lignes</t>
  </si>
  <si>
    <t>Commande</t>
  </si>
  <si>
    <t>1700 Kg de chaque dim</t>
  </si>
  <si>
    <t>AIMS 03-18-010
ABS 5453 capable AIMS 03-20-002 (aéro)</t>
  </si>
  <si>
    <t>ELECTROSTAL</t>
  </si>
  <si>
    <t>Gr 1 - Gr2</t>
  </si>
  <si>
    <t>Reçu MQP 17/09/2015</t>
  </si>
  <si>
    <t xml:space="preserve">ROND </t>
  </si>
  <si>
    <t>AMS4928-AMS6931-AS6279</t>
  </si>
  <si>
    <t>Etude de faisabilité - Ne pas prendre dans l'indicateur</t>
  </si>
  <si>
    <t>15 multiples</t>
  </si>
  <si>
    <t>264 Kg</t>
  </si>
  <si>
    <t>MTL3103 - MTL 3105</t>
  </si>
  <si>
    <t xml:space="preserve">AIMS03-20-002 </t>
  </si>
  <si>
    <t>Pas de devis - Ne pas prendre dans l'indicateur</t>
  </si>
  <si>
    <t xml:space="preserve">MPP TE 1232 DEM rev.2 </t>
  </si>
  <si>
    <r>
      <t xml:space="preserve">Ø &amp; </t>
    </r>
    <r>
      <rPr>
        <sz val="10"/>
        <rFont val="Calibri"/>
        <family val="2"/>
      </rPr>
      <t>≠</t>
    </r>
  </si>
  <si>
    <t>Mail client le 08/10/2015</t>
  </si>
  <si>
    <t>164 et 184 mm</t>
  </si>
  <si>
    <t>AIMS03-20-001 
Pas de ZM US</t>
  </si>
  <si>
    <t>BHARAT FORGE</t>
  </si>
  <si>
    <t xml:space="preserve">740SMx1 REV.3 </t>
  </si>
  <si>
    <t>STAR WIRE</t>
  </si>
  <si>
    <t>TAF
MFP PA-001</t>
  </si>
  <si>
    <t>Capables suivant AMS4928</t>
  </si>
  <si>
    <t>MET MS 720-1</t>
  </si>
  <si>
    <t>Spec Perrymann P-160 du 02/10/2013</t>
  </si>
  <si>
    <t>DMD776</t>
  </si>
  <si>
    <t>OFWN 7000 Rev.3</t>
  </si>
  <si>
    <t>AEROMETALS</t>
  </si>
  <si>
    <t>Acc ASNA 3311</t>
  </si>
  <si>
    <t>5, 9, 44, 88</t>
  </si>
  <si>
    <t>Pas d'offre le client cherche de l'acier</t>
  </si>
  <si>
    <t>MACH-AERO</t>
  </si>
  <si>
    <t>ASNA 3307</t>
  </si>
  <si>
    <t>20/100/200</t>
  </si>
  <si>
    <t>3 X 24</t>
  </si>
  <si>
    <t>SMST</t>
  </si>
  <si>
    <t>ASTM B348 Gr2</t>
  </si>
  <si>
    <t>Spec of titanium alloy Ti6Al4V forgings, rods and blocks</t>
  </si>
  <si>
    <t>CEFIVAL</t>
  </si>
  <si>
    <t>ASTM B349 Gr2</t>
  </si>
  <si>
    <t>Pas de spécifications</t>
  </si>
  <si>
    <t>ASTM B381 Gr3 et 5</t>
  </si>
  <si>
    <t>AMS-T-9047G</t>
  </si>
  <si>
    <t>WG BOP FAX #1 Rev D
WG BOP #19 Rev A
AMS2631 Rev D Cl. A1
AP2190
AIMS03-20-001 ISSUE 3
WG-DR Rev F
AIMS03-20-000 ISSUE2</t>
  </si>
  <si>
    <t>AIMS 03-20-000
AIMS 03-20-001</t>
  </si>
  <si>
    <t>AMS 4928
AIMS 03-20-000</t>
  </si>
  <si>
    <t>B50A1043</t>
  </si>
  <si>
    <t>NOVALTI</t>
  </si>
  <si>
    <t>AMS-STD-2154
AMS 4928</t>
  </si>
  <si>
    <t>Mail client le 09/11/2015</t>
  </si>
  <si>
    <t>BS EN3310</t>
  </si>
  <si>
    <t>FORGITAL ITALY</t>
  </si>
  <si>
    <t>Mail Lorella CRIPPA 11/11/2015</t>
  </si>
  <si>
    <t>AMS 4928
BMS 7-247
D6-81628
D10023 Flap track forging (113A1112-3)</t>
  </si>
  <si>
    <t>OSCAR</t>
  </si>
  <si>
    <t>ASTM B-348</t>
  </si>
  <si>
    <t>Gr2 - Gr5 - Gr9</t>
  </si>
  <si>
    <t>BS EN3312</t>
  </si>
  <si>
    <t>Objectif</t>
  </si>
  <si>
    <t>Nb Commande</t>
  </si>
  <si>
    <t>Offre refusée</t>
  </si>
  <si>
    <t>Objectif commande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</si>
  <si>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</si>
  <si>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</si>
  <si>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</si>
  <si>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</si>
  <si>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</si>
  <si>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</si>
  <si>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</si>
  <si>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</si>
  <si>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</si>
  <si>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</si>
  <si>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</si>
  <si>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</si>
  <si>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% Refusée</t>
  </si>
  <si>
    <t>% Commande</t>
  </si>
  <si>
    <t>% Respect délai</t>
  </si>
  <si>
    <t>Nb devis répondu à temps</t>
  </si>
  <si>
    <t>Nb devis</t>
  </si>
  <si>
    <t>OFWN 7000 Rev3
AIMS-03-20-001 Typ5</t>
  </si>
  <si>
    <t>ASTM SB 381 gr F2</t>
  </si>
  <si>
    <t>MOQ</t>
  </si>
  <si>
    <t>PMP</t>
  </si>
  <si>
    <t>Mail de Sandrine POUZOL le 18/11/2015</t>
  </si>
  <si>
    <t>multiples</t>
  </si>
  <si>
    <t>AMEURO METALS B,V,</t>
  </si>
  <si>
    <t>Mail de Sandrine POUZOL le 24/11/2015</t>
  </si>
  <si>
    <t>Mails de Sandrine POUZOL le 16/11/2015</t>
  </si>
  <si>
    <t>TUBITAK SAGE Turquie</t>
  </si>
  <si>
    <t>Mail de Mariusz GRABOWSKI le 19/11/2015</t>
  </si>
  <si>
    <t>AMS 4911
AMS 4928</t>
  </si>
  <si>
    <r>
      <rPr>
        <sz val="12"/>
        <rFont val="Calibri"/>
        <family val="2"/>
      </rPr>
      <t>≠</t>
    </r>
    <r>
      <rPr>
        <sz val="12"/>
        <rFont val="Arial"/>
        <family val="2"/>
      </rPr>
      <t xml:space="preserve"> et Ø</t>
    </r>
  </si>
  <si>
    <t>A&amp;D Pamiers</t>
  </si>
  <si>
    <t>Mail de Xavier DELARBRE le 26/11/2015</t>
  </si>
  <si>
    <t>TRANSPART</t>
  </si>
  <si>
    <t>AVANTIS</t>
  </si>
  <si>
    <t>Mail  de David MEZERETTE le 02/12/2015</t>
  </si>
  <si>
    <t>Mail de Sandrine POUZOL le 03/12/2015</t>
  </si>
  <si>
    <t>ISO 5832-3</t>
  </si>
  <si>
    <t>Mail de Sandrine POUZOL le 07/12/2015</t>
  </si>
  <si>
    <t>OFWN 7000 rev 3
TA 38450
TA 38393
TA 38394
TA 38395
TA 38452</t>
  </si>
  <si>
    <r>
      <t xml:space="preserve">TA6V </t>
    </r>
    <r>
      <rPr>
        <sz val="11"/>
        <rFont val="Calibri"/>
        <family val="2"/>
      </rPr>
      <t>β</t>
    </r>
    <r>
      <rPr>
        <sz val="11"/>
        <rFont val="Arial"/>
        <family val="2"/>
      </rPr>
      <t xml:space="preserve"> et standard</t>
    </r>
  </si>
  <si>
    <t>152 - 220 mm</t>
  </si>
  <si>
    <t>10 -&gt; 100 mm</t>
  </si>
  <si>
    <t>375 mm</t>
  </si>
  <si>
    <t>Ø330 et Ø400 mm</t>
  </si>
  <si>
    <t>750 mm</t>
  </si>
  <si>
    <t>79-89-99-109 mm</t>
  </si>
  <si>
    <t>350 mm</t>
  </si>
  <si>
    <t>180-280-400 mm</t>
  </si>
  <si>
    <t>300 mm</t>
  </si>
  <si>
    <t>270 mm</t>
  </si>
  <si>
    <t>50 - 80 mm</t>
  </si>
  <si>
    <t>400x50 mm</t>
  </si>
  <si>
    <t>610x254 mm</t>
  </si>
  <si>
    <t>162 mm</t>
  </si>
  <si>
    <t>183 - 188 mm</t>
  </si>
  <si>
    <r>
      <t xml:space="preserve">180 </t>
    </r>
    <r>
      <rPr>
        <sz val="10"/>
        <rFont val="Calibri"/>
        <family val="2"/>
      </rPr>
      <t xml:space="preserve">≤ </t>
    </r>
    <r>
      <rPr>
        <sz val="10"/>
        <rFont val="Arial"/>
        <family val="2"/>
      </rPr>
      <t>Ø ≤ 450 mm</t>
    </r>
  </si>
  <si>
    <r>
      <t xml:space="preserve">400 </t>
    </r>
    <r>
      <rPr>
        <sz val="10"/>
        <rFont val="Calibri"/>
        <family val="2"/>
      </rPr>
      <t xml:space="preserve">≤ </t>
    </r>
    <r>
      <rPr>
        <sz val="10"/>
        <rFont val="Arial"/>
        <family val="2"/>
      </rPr>
      <t>Ø ≤ 500 mm</t>
    </r>
  </si>
  <si>
    <t>1370 x 330 et 1370 x 180 mm</t>
  </si>
  <si>
    <t>204 et 214 mm</t>
  </si>
  <si>
    <r>
      <rPr>
        <sz val="10"/>
        <rFont val="Calibri"/>
        <family val="2"/>
      </rPr>
      <t xml:space="preserve">≠ </t>
    </r>
    <r>
      <rPr>
        <sz val="10"/>
        <rFont val="Arial"/>
        <family val="2"/>
      </rPr>
      <t>610x254 mm</t>
    </r>
  </si>
  <si>
    <t>127 à 300 mm</t>
  </si>
  <si>
    <t>160-240 mm</t>
  </si>
  <si>
    <t>350 - 500 - 650 mm</t>
  </si>
  <si>
    <t>80 à 300 mm</t>
  </si>
  <si>
    <t>158,75 mm (6,25'')</t>
  </si>
  <si>
    <t>125 mm</t>
  </si>
  <si>
    <t>228 mm</t>
  </si>
  <si>
    <t>225 mm</t>
  </si>
  <si>
    <t>56 mm</t>
  </si>
  <si>
    <t>150 et 80 mm</t>
  </si>
  <si>
    <t>210 mm</t>
  </si>
  <si>
    <t>165,1 mm</t>
  </si>
  <si>
    <t>200 - 180 - 180 mm</t>
  </si>
  <si>
    <t>800 mm</t>
  </si>
  <si>
    <t>9"x20" - 8"x18"</t>
  </si>
  <si>
    <t>≠35x250 - Ø200 - Ø190 - Ø180 - ≠25x125 mm</t>
  </si>
  <si>
    <t>203 mm</t>
  </si>
  <si>
    <t>370 - 360 - 350 mm</t>
  </si>
  <si>
    <t>76,2x350 mm</t>
  </si>
  <si>
    <t>250x60 mm</t>
  </si>
  <si>
    <t>200 - 250 mm</t>
  </si>
  <si>
    <t>EBAUCHE</t>
  </si>
  <si>
    <t>Oralement par Patrick DELABORDE le 25/11/2015</t>
  </si>
  <si>
    <t>Oralement par P DELABORDE le 16/10/2015</t>
  </si>
  <si>
    <t>MAIL DE JENS-UWE KNIEF le 16/01/2015</t>
  </si>
  <si>
    <t>Mail de J U KNIEF le 21/01/2015</t>
  </si>
  <si>
    <t>Mail de S POUZOL le 23/01/2015</t>
  </si>
  <si>
    <t>Mail de P DELABORDE le 04/03/2015</t>
  </si>
  <si>
    <t>Mail de C. ANTIGNAC le 05/03/2015</t>
  </si>
  <si>
    <t>Mail de S POUZOL le 11/03/2015</t>
  </si>
  <si>
    <t>Mail de S POUZOL le 02/03/2015</t>
  </si>
  <si>
    <t>Mail de P DELABORDE le 02/02/ 2015</t>
  </si>
  <si>
    <t>Mail de S Pouzol le 12/05/2015</t>
  </si>
  <si>
    <t>Mail de Stephan MANENC le 13/05/2015</t>
  </si>
  <si>
    <t>Mail de P. DELABORDE le 20/05/2015</t>
  </si>
  <si>
    <t>Mail de P, DELABORDE le 13/05/2015</t>
  </si>
  <si>
    <t>Mail de Laurent Cluzel le 16/09/2015</t>
  </si>
  <si>
    <t>Mail de P DELABORDE le 10/09/2015</t>
  </si>
  <si>
    <t>Mail de P DELABORDE le 17/09/2015</t>
  </si>
  <si>
    <t>Mail de P DELABORDE le 28/09/2015</t>
  </si>
  <si>
    <t>Mail de P DELABORDE le 30/09/2015</t>
  </si>
  <si>
    <t>Mail de P DELABORDE le 06/10/2015</t>
  </si>
  <si>
    <t>Mail de P, DELABORDE le 23/10/2015</t>
  </si>
  <si>
    <t>Mail de P, DELABORDE le 29/10/2015</t>
  </si>
  <si>
    <t>Mail de Rosina LOTITO le 28/10/2015</t>
  </si>
  <si>
    <t>Mail de Sven DEMSKY le 03/11/2015</t>
  </si>
  <si>
    <t>Mail de P, DELABORDE le 11/11/2015</t>
  </si>
  <si>
    <t>Mail de P, DELABORDE le 17/11/2015</t>
  </si>
  <si>
    <t>Mail de M. GRABOWSKI le 20/11/2015</t>
  </si>
  <si>
    <t>Mail de Yoann DAHAN le 27/11/2015</t>
  </si>
  <si>
    <t>Mail de Patrick DELABORDE le 01/12/2015</t>
  </si>
  <si>
    <t>Mail de A. CLUZEL le 20/03/2015</t>
  </si>
  <si>
    <t>Mail de P DELABORDE le 27/03/2015</t>
  </si>
  <si>
    <t>Mail de M. GRABOWSKI le 3/04/2015</t>
  </si>
  <si>
    <t>Mail de P DELABORDE le 23/04/2015</t>
  </si>
  <si>
    <t>Mail de S Pouzol du 29/04/2015</t>
  </si>
  <si>
    <t>Mail de P DELABORDE le 29/04/2015</t>
  </si>
  <si>
    <t>Mail de S Pouzol le 04/05/2015</t>
  </si>
  <si>
    <t>Mail de S Pouzol le 18/05/2015</t>
  </si>
  <si>
    <t>Mail de P DELABORDE le 19/05/2015</t>
  </si>
  <si>
    <t>Mail de P DELABORDE le 22/06/2015</t>
  </si>
  <si>
    <t>Mail de P DELABORDE le 22/06/2016</t>
  </si>
  <si>
    <t>Mail de P DELABORDE le 15/07/2015</t>
  </si>
  <si>
    <t>Mail de Sarah WILSON le 10/07/2015</t>
  </si>
  <si>
    <t>Mail de P DELABORDE le 17/07/2015</t>
  </si>
  <si>
    <t>Mail de P DELABORDE le 22/07/2015</t>
  </si>
  <si>
    <t>Mail de B DELVINCOURT le 20/07/2015</t>
  </si>
  <si>
    <t>Mail le client le 09/10/2015</t>
  </si>
  <si>
    <t>Mail de Sonia CENSI le 23/10/2015</t>
  </si>
  <si>
    <t>Mail de V. PUERTA-HERNANDEZ le 21/01/2015</t>
  </si>
  <si>
    <t>Mail de S POUZOL le 6/02/2015</t>
  </si>
  <si>
    <t>Mail de Claire MAYANOBE le 05/05/2015</t>
  </si>
  <si>
    <t>Mail de P DELABORDE le 08/07/2015</t>
  </si>
  <si>
    <t>Mail de Carina MOERTH le 01/09/15</t>
  </si>
  <si>
    <t>Mail de Patrick DELABORDE le 11/12/2015</t>
  </si>
  <si>
    <t>480/540 mm</t>
  </si>
  <si>
    <t>AMS 4907
ASTM B348
AMS 2380 E grade 1
AMS 2631 B class A grade 1</t>
  </si>
  <si>
    <t>Mail de Patrick DELABORDE le 08/12/2015</t>
  </si>
  <si>
    <t>ASTM B381 Gr5</t>
  </si>
  <si>
    <t>Gr5</t>
  </si>
  <si>
    <t>Mail de Patrick DELABORDE le 18/12/2015</t>
  </si>
  <si>
    <t>ALCOA ?</t>
  </si>
  <si>
    <t>Mail de Patrick DELABORDE le 15/12/2015</t>
  </si>
  <si>
    <t>Specs ALCOA</t>
  </si>
  <si>
    <t>225 mm multiples de 310 kg et multiples de 340 kg</t>
  </si>
  <si>
    <t>UDEV-160002</t>
  </si>
  <si>
    <t>UDEV-160003</t>
  </si>
  <si>
    <t>UDEV-160004</t>
  </si>
  <si>
    <t>UDEV-160005</t>
  </si>
  <si>
    <t>UDEV-160006</t>
  </si>
  <si>
    <t>UDEV-160007</t>
  </si>
  <si>
    <t>UDEV-160008</t>
  </si>
  <si>
    <t>UDEV-160009</t>
  </si>
  <si>
    <t>UDEV-160010</t>
  </si>
  <si>
    <t>UDEV-160011</t>
  </si>
  <si>
    <t>UDEV-160012</t>
  </si>
  <si>
    <t>UDEV-160013</t>
  </si>
  <si>
    <t>UDEV-160014</t>
  </si>
  <si>
    <t>UDEV-160015</t>
  </si>
  <si>
    <t>UDEV-160016</t>
  </si>
  <si>
    <t>UDEV-160017</t>
  </si>
  <si>
    <t>UDEV-160018</t>
  </si>
  <si>
    <t>UDEV-160019</t>
  </si>
  <si>
    <t>UDEV-160020</t>
  </si>
  <si>
    <t>UDEV-160021</t>
  </si>
  <si>
    <t>UDEV-160022</t>
  </si>
  <si>
    <t>UDEV-160023</t>
  </si>
  <si>
    <t>UDEV-160024</t>
  </si>
  <si>
    <t>UDEV-160025</t>
  </si>
  <si>
    <t>UDEV-160026</t>
  </si>
  <si>
    <t>UDEV-160027</t>
  </si>
  <si>
    <t>UDEV-160028</t>
  </si>
  <si>
    <t>UDEV-160029</t>
  </si>
  <si>
    <t>UDEV-160030</t>
  </si>
  <si>
    <t>UDEV-160031</t>
  </si>
  <si>
    <t>UDEV-160032</t>
  </si>
  <si>
    <t>UDEV-160033</t>
  </si>
  <si>
    <t>UDEV-160034</t>
  </si>
  <si>
    <t>UDEV-160035</t>
  </si>
  <si>
    <t>UDEV-160036</t>
  </si>
  <si>
    <t>UDEV-160037</t>
  </si>
  <si>
    <t>UDEV-160038</t>
  </si>
  <si>
    <t>UDEV-160039</t>
  </si>
  <si>
    <t>UDEV-160040</t>
  </si>
  <si>
    <t>UDEV-160041</t>
  </si>
  <si>
    <t>UDEV-160042</t>
  </si>
  <si>
    <t>UDEV-160043</t>
  </si>
  <si>
    <t>UDEV-160044</t>
  </si>
  <si>
    <t>UDEV-160045</t>
  </si>
  <si>
    <t>UDEV-160046</t>
  </si>
  <si>
    <t>UDEV-160047</t>
  </si>
  <si>
    <t>UDEV-160048</t>
  </si>
  <si>
    <t>UDEV-160049</t>
  </si>
  <si>
    <t>UDEV-160050</t>
  </si>
  <si>
    <t>UDEV-160051</t>
  </si>
  <si>
    <t>UDEV-160052</t>
  </si>
  <si>
    <t>UDEV-160053</t>
  </si>
  <si>
    <t>UDEV-160054</t>
  </si>
  <si>
    <t>UDEV-160055</t>
  </si>
  <si>
    <t>UDEV-160056</t>
  </si>
  <si>
    <t>UDEV-160057</t>
  </si>
  <si>
    <t>UDEV-160058</t>
  </si>
  <si>
    <t>UDEV-160059</t>
  </si>
  <si>
    <t>UDEV-160060</t>
  </si>
  <si>
    <t>UDEV-160061</t>
  </si>
  <si>
    <t>UDEV-160062</t>
  </si>
  <si>
    <t>UDEV-160063</t>
  </si>
  <si>
    <t>UDEV-160064</t>
  </si>
  <si>
    <t>UDEV-160065</t>
  </si>
  <si>
    <t>UDEV-160066</t>
  </si>
  <si>
    <t>UDEV-160067</t>
  </si>
  <si>
    <t>UDEV-160068</t>
  </si>
  <si>
    <t>UDEV-160069</t>
  </si>
  <si>
    <t>UDEV-160070</t>
  </si>
  <si>
    <t>UDEV-160072</t>
  </si>
  <si>
    <t>UDEV-160073</t>
  </si>
  <si>
    <t>UDEV-160074</t>
  </si>
  <si>
    <t>UDEV-160075</t>
  </si>
  <si>
    <t>UDEV-160076</t>
  </si>
  <si>
    <t>UDEV-160077</t>
  </si>
  <si>
    <t>UDEV-160078</t>
  </si>
  <si>
    <t>UDEV-160079</t>
  </si>
  <si>
    <t>UDEV-160080</t>
  </si>
  <si>
    <t>UDEV-160081</t>
  </si>
  <si>
    <t>UDEV-160082</t>
  </si>
  <si>
    <t>A&amp;D PAMIERS</t>
  </si>
  <si>
    <t>AMS 4907 - ASTM B348
AMS 2380 E grade 1
AMS 2631 B class A grade 1</t>
  </si>
  <si>
    <t>AMS4928 - AMS2631 Classe A1</t>
  </si>
  <si>
    <t>OFWN 7000 rev 3</t>
  </si>
  <si>
    <t>HEROUX</t>
  </si>
  <si>
    <t>150-133</t>
  </si>
  <si>
    <t>SANS</t>
  </si>
  <si>
    <t>300-350-430-500-600-700</t>
  </si>
  <si>
    <t>METTIS</t>
  </si>
  <si>
    <t>EN3310 - AMS 2631 Class A1</t>
  </si>
  <si>
    <t>Pièce</t>
  </si>
  <si>
    <r>
      <t xml:space="preserve">AUCUNE, matière pour tests matriçage </t>
    </r>
    <r>
      <rPr>
        <sz val="10"/>
        <rFont val="Calibri"/>
        <family val="2"/>
      </rPr>
      <t>α+β nœuds ATR</t>
    </r>
  </si>
  <si>
    <t>STMT0500L</t>
  </si>
  <si>
    <t>20 et 30</t>
  </si>
  <si>
    <t>125x55</t>
  </si>
  <si>
    <t>180x90</t>
  </si>
  <si>
    <t>MAHER</t>
  </si>
  <si>
    <t>BS 3TA11 - AMS 4928 - AMS-2154 Class A</t>
  </si>
  <si>
    <t>650x305</t>
  </si>
  <si>
    <t>OTOMELARA</t>
  </si>
  <si>
    <t>71 - 93</t>
  </si>
  <si>
    <t>BLOCS</t>
  </si>
  <si>
    <t>AMS4928 - AMS2380 GR 1</t>
  </si>
  <si>
    <t>145x90</t>
  </si>
  <si>
    <t>AMS4911</t>
  </si>
  <si>
    <t>24x12
92x63,5</t>
  </si>
  <si>
    <t>650x250</t>
  </si>
  <si>
    <t>MACH AERO</t>
  </si>
  <si>
    <t>ABS5453</t>
  </si>
  <si>
    <r>
      <t>TA6V</t>
    </r>
    <r>
      <rPr>
        <sz val="10"/>
        <rFont val="Calibri"/>
        <family val="2"/>
      </rPr>
      <t>β</t>
    </r>
  </si>
  <si>
    <t>UMBRA Cuscinetti</t>
  </si>
  <si>
    <t>75-65</t>
  </si>
  <si>
    <t>SONACA</t>
  </si>
  <si>
    <t>ABS5125</t>
  </si>
  <si>
    <t>Spec GE POWER</t>
  </si>
  <si>
    <t>69 - 75</t>
  </si>
  <si>
    <t>ALENIA</t>
  </si>
  <si>
    <t>AMS4928 - ASTM 2154 STD Class A</t>
  </si>
  <si>
    <t>AGUSTA</t>
  </si>
  <si>
    <t>AMS6931</t>
  </si>
  <si>
    <t>STMT0600L</t>
  </si>
  <si>
    <t>BS EN3310 - AMS 2631</t>
  </si>
  <si>
    <t>TA12</t>
  </si>
  <si>
    <t>BHARAT FORGES</t>
  </si>
  <si>
    <t>CLE-TI-016</t>
  </si>
  <si>
    <t>203,2 (8'')</t>
  </si>
  <si>
    <t>158,75 (6,25")</t>
  </si>
  <si>
    <t>BMS-7-348</t>
  </si>
  <si>
    <t>105/240/260/270/290/300</t>
  </si>
  <si>
    <t>AIMS 03-02-001
AIMS 03-02-000</t>
  </si>
  <si>
    <t>ROND et PLAT</t>
  </si>
  <si>
    <t>A&amp;D ANCIZES</t>
  </si>
  <si>
    <t>Demande verbale S. POUZOL</t>
  </si>
  <si>
    <t>AQA2220</t>
  </si>
  <si>
    <t>Ti-10-2-3</t>
  </si>
  <si>
    <t>MEP02-026</t>
  </si>
  <si>
    <t>140-280</t>
  </si>
  <si>
    <t>LAT1-9128 Iss.1</t>
  </si>
  <si>
    <t>90-170-230</t>
  </si>
  <si>
    <t>LIEHBERR</t>
  </si>
  <si>
    <t>270-370</t>
  </si>
  <si>
    <t>GOULD ALLOYS</t>
  </si>
  <si>
    <t>BMS 7-247</t>
  </si>
  <si>
    <t>155-195</t>
  </si>
  <si>
    <t>STM-T0500L</t>
  </si>
  <si>
    <t>AIMS 03-02-001</t>
  </si>
  <si>
    <t>200-330-350-400</t>
  </si>
  <si>
    <t>SC8012</t>
  </si>
  <si>
    <t>780-745</t>
  </si>
  <si>
    <t>STM T0502L</t>
  </si>
  <si>
    <t xml:space="preserve">Mail de Simone BIANCHI </t>
  </si>
  <si>
    <t>FUCINE UMBRE</t>
  </si>
  <si>
    <t>Fixe</t>
  </si>
  <si>
    <t>ERASTEEL</t>
  </si>
  <si>
    <t>THYSSEN KRUPP</t>
  </si>
  <si>
    <t>L030</t>
  </si>
  <si>
    <t>100-160</t>
  </si>
  <si>
    <t>SERRET MECANIQUE</t>
  </si>
  <si>
    <t>Mail de Mariline MOUTARDE</t>
  </si>
  <si>
    <t>RUSPOLYMET</t>
  </si>
  <si>
    <t>508x254</t>
  </si>
  <si>
    <t>250-160</t>
  </si>
  <si>
    <t>IC APPRO 16</t>
  </si>
  <si>
    <t>Lbs</t>
  </si>
  <si>
    <t>MAIL DE JF JEANNOT</t>
  </si>
  <si>
    <t>mm</t>
  </si>
  <si>
    <t>900 mm</t>
  </si>
  <si>
    <t>250-350-450</t>
  </si>
  <si>
    <t>BS TA5 - AMS2454 Class B</t>
  </si>
  <si>
    <t>AMS4928 + US immersion</t>
  </si>
  <si>
    <t>NCT 15 522 04</t>
  </si>
  <si>
    <t>25-30</t>
  </si>
  <si>
    <t>240-280</t>
  </si>
  <si>
    <t>Mail de Franck PICARD</t>
  </si>
  <si>
    <t xml:space="preserve">ABS 5453A , AMS 4928U , ASTM B348-13 </t>
  </si>
  <si>
    <t>1000 à 2500</t>
  </si>
  <si>
    <t>50 à 180</t>
  </si>
  <si>
    <t>REMOG</t>
  </si>
  <si>
    <t xml:space="preserve">MIL-T-9047 </t>
  </si>
  <si>
    <t>MAINI PRECISION PRODUCTS</t>
  </si>
  <si>
    <t xml:space="preserve">NCT 15-522-03 </t>
  </si>
  <si>
    <t>193x114x314
250x127x303</t>
  </si>
  <si>
    <t>STM T0600L A06</t>
  </si>
  <si>
    <t>Pcs</t>
  </si>
  <si>
    <t xml:space="preserve"> SPEZIALSTAHL</t>
  </si>
  <si>
    <t>YASA</t>
  </si>
  <si>
    <t>Carre&amp;Rond</t>
  </si>
  <si>
    <t>7,4"x8,2" Ø200x95</t>
  </si>
  <si>
    <t>1000/an 240/an</t>
  </si>
  <si>
    <t>450
400</t>
  </si>
  <si>
    <t>DIN65174
VFN13307</t>
  </si>
  <si>
    <t xml:space="preserve">1000/an </t>
  </si>
  <si>
    <t>5,25"x6,5"x8,2''</t>
  </si>
  <si>
    <t>Ø128x160</t>
  </si>
  <si>
    <t>500/an</t>
  </si>
  <si>
    <t>45 / mois
90/ mois
90/mois</t>
  </si>
  <si>
    <t>ROND
PLAT</t>
  </si>
  <si>
    <t>AMS4928
AIMS03-20-001</t>
  </si>
  <si>
    <t>6,5"x5,25"x8,2"
Ø 7,5"X8,2"</t>
  </si>
  <si>
    <t>Ø4,6"x7,2"
6,5"x5,25"x8,2"
 Ø7,4"x8,2"</t>
  </si>
  <si>
    <t>980x240x1312
820x233x1044</t>
  </si>
  <si>
    <t>470 to 950</t>
  </si>
  <si>
    <t>255
100
720</t>
  </si>
  <si>
    <t>60x25x4000</t>
  </si>
  <si>
    <t>STM-T0518L</t>
  </si>
  <si>
    <t>1060x300x100</t>
  </si>
  <si>
    <t>A&amp;D INC</t>
  </si>
  <si>
    <t>AMS 2642/2643</t>
  </si>
  <si>
    <t>t</t>
  </si>
  <si>
    <t>MECA PRECIS</t>
  </si>
  <si>
    <t>Ø75x60
Ø75x53
Ø10x45</t>
  </si>
  <si>
    <t>10&amp;65
10&amp;65
10&amp;65</t>
  </si>
  <si>
    <t>Ø30-60-70-80-90-50-70-80-20-60-90</t>
  </si>
  <si>
    <t>320x300x145
485x160x960</t>
  </si>
  <si>
    <t>615
329</t>
  </si>
  <si>
    <t>UDEV-160071</t>
  </si>
  <si>
    <t>SARGENT AEROSPACE
 TIT+ST</t>
  </si>
  <si>
    <t>TA6V,T40
T60,TITAL550</t>
  </si>
  <si>
    <t>4,1,2,1,1
1,1,1,1,1,1</t>
  </si>
  <si>
    <t>Moyenne globale remplissage doc</t>
  </si>
  <si>
    <t>UDEV-160083</t>
  </si>
  <si>
    <t>Date reception</t>
  </si>
  <si>
    <t xml:space="preserve">Mail de Lorella CRIPPA </t>
  </si>
  <si>
    <t xml:space="preserve">Mail de Arnaud RAGAIN </t>
  </si>
  <si>
    <t xml:space="preserve">Mail de Sarah WILSON </t>
  </si>
  <si>
    <t xml:space="preserve">Demande téléphonique de JL PAVIOT  
</t>
  </si>
  <si>
    <t xml:space="preserve">Demande téléphonique de JL PAVIOT 
</t>
  </si>
  <si>
    <t xml:space="preserve">Mail de Diégo ROS </t>
  </si>
  <si>
    <t xml:space="preserve">Mail de P, DELABORDE </t>
  </si>
  <si>
    <t>Mail de Olivier DOUTRELIGNE</t>
  </si>
  <si>
    <t>Mail de Patrick DELABORDE</t>
  </si>
  <si>
    <t xml:space="preserve">Mail de Liliana FATORELLO </t>
  </si>
  <si>
    <t xml:space="preserve">Mail de Renault SPETTEL 
</t>
  </si>
  <si>
    <t xml:space="preserve">Mail de Christian Redl </t>
  </si>
  <si>
    <t xml:space="preserve">Mail de P BISCAY </t>
  </si>
  <si>
    <t xml:space="preserve">Mail de X. D'URBAL </t>
  </si>
  <si>
    <t xml:space="preserve">Mail de Arnaud  BOLAND </t>
  </si>
  <si>
    <t xml:space="preserve">Mail de Loralla CRIPPA </t>
  </si>
  <si>
    <t xml:space="preserve">Mail de MP DUFFAIT </t>
  </si>
  <si>
    <t xml:space="preserve">Mail de P DELABORDE </t>
  </si>
  <si>
    <t xml:space="preserve">Mail de David WILDER </t>
  </si>
  <si>
    <t xml:space="preserve">Mail de P. DELABORDE </t>
  </si>
  <si>
    <t xml:space="preserve">Mail de Peter KOENIG </t>
  </si>
  <si>
    <t xml:space="preserve">Mail de Chris SEARL </t>
  </si>
  <si>
    <t xml:space="preserve">Mail de O. LURDOS </t>
  </si>
  <si>
    <t xml:space="preserve">Mail de Marie-Pierre DUFFAIT </t>
  </si>
  <si>
    <t xml:space="preserve">Mail de M.BLANCHET </t>
  </si>
  <si>
    <t xml:space="preserve">Mail de M. BLANCHET </t>
  </si>
  <si>
    <t>Mail de Michel PIERRONNET</t>
  </si>
  <si>
    <t xml:space="preserve">Mail de Joannes SCHMID </t>
  </si>
  <si>
    <t xml:space="preserve">Mail de RAPOZA Jennifer </t>
  </si>
  <si>
    <t xml:space="preserve">Mail de Manoj VERNA </t>
  </si>
  <si>
    <t>Mail de MP DUFFAIT</t>
  </si>
  <si>
    <t xml:space="preserve">Johannes SCHIMID </t>
  </si>
  <si>
    <t xml:space="preserve">Mail  de Mariusz Grabowski </t>
  </si>
  <si>
    <t xml:space="preserve">Mail de Mariusz Grabowski </t>
  </si>
  <si>
    <t xml:space="preserve">Mail de Johannes SCHMID </t>
  </si>
  <si>
    <t xml:space="preserve">Mail de Xavier DELARBRE 
</t>
  </si>
  <si>
    <t xml:space="preserve">Mail de Michel PIERRONNET
</t>
  </si>
  <si>
    <t xml:space="preserve">Mail de Sylvain GEHLER </t>
  </si>
  <si>
    <t xml:space="preserve">Mail de Karen HARTWIG </t>
  </si>
  <si>
    <t xml:space="preserve">Mail de David BERTELOT </t>
  </si>
  <si>
    <t>Mail de Doris MAGERBOECK</t>
  </si>
  <si>
    <t>Réponse plateau UKAD MQP</t>
  </si>
  <si>
    <t>Commande client</t>
  </si>
  <si>
    <t>AIMS03-20-001
AMS 2631D Class A1</t>
  </si>
  <si>
    <t>Visite de stainless mail de xavier</t>
  </si>
  <si>
    <t>UDEV-160084</t>
  </si>
  <si>
    <t>Mail de Mojca KRAJNC</t>
  </si>
  <si>
    <t>Ø203</t>
  </si>
  <si>
    <t>SB</t>
  </si>
  <si>
    <t>Col T</t>
  </si>
  <si>
    <t>UDEV-160085</t>
  </si>
  <si>
    <t>Mail de Pierre BRAMI</t>
  </si>
  <si>
    <t>Ø100</t>
  </si>
  <si>
    <t xml:space="preserve">Mail de Simone BIANCHI  </t>
  </si>
  <si>
    <t xml:space="preserve">Mail de Laurence LANGLOIS </t>
  </si>
  <si>
    <t>Divers</t>
  </si>
  <si>
    <t>Carre et ROND</t>
  </si>
  <si>
    <t xml:space="preserve"> 80 
Ø190</t>
  </si>
  <si>
    <t xml:space="preserve">
Ø70
Ø100
Ø150
</t>
  </si>
  <si>
    <t>CAA270/CAA370</t>
  </si>
  <si>
    <t>Mail de Nicolas PEROT</t>
  </si>
  <si>
    <t>AMS 2630B Class A1
KO 2630 B</t>
  </si>
  <si>
    <t xml:space="preserve">AMS4928 
AMS2380 GR1 </t>
  </si>
  <si>
    <t>Mail de N. SUKHANOV</t>
  </si>
  <si>
    <t>Mail de Vanessa COCHETEAU</t>
  </si>
  <si>
    <t>Mail de PAVIOT</t>
  </si>
  <si>
    <t>250
100</t>
  </si>
  <si>
    <t xml:space="preserve">AUBRY Michel </t>
  </si>
  <si>
    <t xml:space="preserve">Mail de Eric Amelineu </t>
  </si>
  <si>
    <t xml:space="preserve">Mail de Bertrand BANSON </t>
  </si>
  <si>
    <t>MULTIPLE</t>
  </si>
  <si>
    <t xml:space="preserve">ASNA 3307 ou ASNA 3308    </t>
  </si>
  <si>
    <t>AIMS-03-20-001
AIMS-03-20-000
AMS-STD2154 Type 1 Class AA 
AMS2631 Class A1
ABP6-5232</t>
  </si>
  <si>
    <t>UDEV-160086</t>
  </si>
  <si>
    <t>Mail de Lionel BARRACHIN</t>
  </si>
  <si>
    <t xml:space="preserve">Ø150 </t>
  </si>
  <si>
    <t>UDEV-160087</t>
  </si>
  <si>
    <t>20/an</t>
  </si>
  <si>
    <t>ROND 
PLAT</t>
  </si>
  <si>
    <t>Ø7,5
5,25x6,25</t>
  </si>
  <si>
    <t>AN</t>
  </si>
  <si>
    <t>UDEV-160088</t>
  </si>
  <si>
    <t>Mail de  Renaud SPETTEL</t>
  </si>
  <si>
    <t>MBDA</t>
  </si>
  <si>
    <t>Mail de Laurent Pouzol</t>
  </si>
  <si>
    <t>UDEV-160089</t>
  </si>
  <si>
    <t>UDEV-160090</t>
  </si>
  <si>
    <t xml:space="preserve">1500/an </t>
  </si>
  <si>
    <t xml:space="preserve">Ø356 </t>
  </si>
  <si>
    <t xml:space="preserve"> AMS2631 Cl. A1 </t>
  </si>
  <si>
    <t>500/600</t>
  </si>
  <si>
    <t>350/an</t>
  </si>
  <si>
    <t>ROND
 PLAT</t>
  </si>
  <si>
    <t>AMS STANDARD</t>
  </si>
  <si>
    <t>SERVICE AUVERGNE
 METAUX</t>
  </si>
  <si>
    <t>UDEV-160091</t>
  </si>
  <si>
    <t xml:space="preserve">29,97
28,06
12,30
</t>
  </si>
  <si>
    <t>120/an</t>
  </si>
  <si>
    <t>UDEV-160092</t>
  </si>
  <si>
    <t>UDEV-160093</t>
  </si>
  <si>
    <t>Mail de Olivia ANDANSON</t>
  </si>
  <si>
    <t>Ø330-280-240-220-180-140-120-110-90</t>
  </si>
  <si>
    <t>UDEV-160094</t>
  </si>
  <si>
    <t>Spec BOEING</t>
  </si>
  <si>
    <t xml:space="preserve">METTIS </t>
  </si>
  <si>
    <t>Ø605-610 
Ø605-610
25-30x540-550x105-110</t>
  </si>
  <si>
    <t>voir tableaux</t>
  </si>
  <si>
    <t>UDEV-160095</t>
  </si>
  <si>
    <t>1,7/dim/an</t>
  </si>
  <si>
    <t>Ø79
Ø89
Ø99
Ø109</t>
  </si>
  <si>
    <t>135x102x70ep</t>
  </si>
  <si>
    <t>BS En 3310
AMS 2631 D classe A1</t>
  </si>
  <si>
    <t>Ø114
Ø85
Ø133</t>
  </si>
  <si>
    <t>Mail de Simone BLANCHI</t>
  </si>
  <si>
    <t>AMS4911
AMS2380 GR1</t>
  </si>
  <si>
    <t>UDEV-160096</t>
  </si>
  <si>
    <t>UDEV-160097</t>
  </si>
  <si>
    <t>Mail de  Bertrand BANSON</t>
  </si>
  <si>
    <t>220*220*50</t>
  </si>
  <si>
    <r>
      <rPr>
        <b/>
        <sz val="10"/>
        <color theme="6"/>
        <rFont val="Arial"/>
        <family val="2"/>
      </rPr>
      <t>Vert=offre finaliser</t>
    </r>
    <r>
      <rPr>
        <b/>
        <sz val="10"/>
        <color theme="1"/>
        <rFont val="Arial"/>
        <family val="2"/>
      </rPr>
      <t xml:space="preserve">
</t>
    </r>
    <r>
      <rPr>
        <b/>
        <sz val="10"/>
        <color rgb="FFFFFF00"/>
        <rFont val="Arial"/>
        <family val="2"/>
      </rPr>
      <t>Jaune=Stand By</t>
    </r>
    <r>
      <rPr>
        <b/>
        <sz val="10"/>
        <color theme="1"/>
        <rFont val="Arial"/>
        <family val="2"/>
      </rPr>
      <t xml:space="preserve">
</t>
    </r>
    <r>
      <rPr>
        <b/>
        <sz val="10"/>
        <color rgb="FF7030A0"/>
        <rFont val="Arial"/>
        <family val="2"/>
      </rPr>
      <t>Violet= Décliner</t>
    </r>
    <r>
      <rPr>
        <b/>
        <sz val="10"/>
        <color theme="1"/>
        <rFont val="Arial"/>
        <family val="2"/>
      </rPr>
      <t xml:space="preserve">
</t>
    </r>
    <r>
      <rPr>
        <b/>
        <sz val="10"/>
        <color theme="9"/>
        <rFont val="Arial"/>
        <family val="2"/>
      </rPr>
      <t xml:space="preserve">Orange=En cours </t>
    </r>
    <r>
      <rPr>
        <b/>
        <sz val="10"/>
        <color theme="1"/>
        <rFont val="Arial"/>
        <family val="2"/>
      </rPr>
      <t xml:space="preserve">
</t>
    </r>
    <r>
      <rPr>
        <b/>
        <sz val="10"/>
        <color rgb="FFFF0000"/>
        <rFont val="Arial"/>
        <family val="2"/>
      </rPr>
      <t>Rouge=Hors Delais</t>
    </r>
  </si>
  <si>
    <t>Ø105-100-100</t>
  </si>
  <si>
    <t>AIMS-03-20-001,AIMS-03-20-000
AMS-STD2154 Type 1 Class AA 
AMS2631 Class A1,ABP6-5232</t>
  </si>
  <si>
    <t>UDEV-160098</t>
  </si>
  <si>
    <t>Mail de  Renaud Spettel</t>
  </si>
  <si>
    <t xml:space="preserve">Date Engagement
réponse UKAD </t>
  </si>
  <si>
    <t>voir demande</t>
  </si>
  <si>
    <t>MANOIR
 INDUSTRIES</t>
  </si>
  <si>
    <t>UDEV-160100</t>
  </si>
  <si>
    <t>Mail de David  Bertelot</t>
  </si>
  <si>
    <t>PLAT
ROND</t>
  </si>
  <si>
    <t>Mail de Simone Bianchi</t>
  </si>
  <si>
    <t>UDEV-160101</t>
  </si>
  <si>
    <t>Mail de TSCHOFEN JACQUES</t>
  </si>
  <si>
    <t xml:space="preserve">Ø200 </t>
  </si>
  <si>
    <t>AIMS 03-20-001</t>
  </si>
  <si>
    <t>Mail de Morad Ouali</t>
  </si>
  <si>
    <t>ASTM B381</t>
  </si>
  <si>
    <t>UDEV-160102</t>
  </si>
  <si>
    <t>UDEV-160103</t>
  </si>
  <si>
    <t>Mail de SIMONNEAU Romain</t>
  </si>
  <si>
    <t>720-1900</t>
  </si>
  <si>
    <t>MEGA P</t>
  </si>
  <si>
    <t>1000
2000</t>
  </si>
  <si>
    <t>LISI AEROSPACE</t>
  </si>
  <si>
    <t>AMS4928
 AMS2631 Classe A1</t>
  </si>
  <si>
    <t>AMS 4928, ABS 5453 (Airbus)</t>
  </si>
  <si>
    <t xml:space="preserve">Mail de PEREZ </t>
  </si>
  <si>
    <t xml:space="preserve">AMS4911 ; MAT AMS2380 GR1      </t>
  </si>
  <si>
    <t>1220x3660x35 +Divers</t>
  </si>
  <si>
    <t>UDEV-160105</t>
  </si>
  <si>
    <t xml:space="preserve">Ø350 </t>
  </si>
  <si>
    <t>AMS2630C/ClassA</t>
  </si>
  <si>
    <t>UDEV-160106</t>
  </si>
  <si>
    <t>ADM28</t>
  </si>
  <si>
    <t>120-230</t>
  </si>
  <si>
    <t>133x25x10</t>
  </si>
  <si>
    <t>Mail de  Laura BRUNEL</t>
  </si>
  <si>
    <t>Ø432-280-180</t>
  </si>
  <si>
    <t>MTL-3103</t>
  </si>
  <si>
    <t>Ti 5553</t>
  </si>
  <si>
    <t>Mail de Isabel de ECHANOVE</t>
  </si>
  <si>
    <t>MIL-T-9047/AMS 4928  US</t>
  </si>
  <si>
    <t>UDEV-160107</t>
  </si>
  <si>
    <t>Mail de Francois BRAMi</t>
  </si>
  <si>
    <t>Ø200-205</t>
  </si>
  <si>
    <t xml:space="preserve">Ø310-250 </t>
  </si>
  <si>
    <t>Voir mail</t>
  </si>
  <si>
    <t>Voir demande</t>
  </si>
  <si>
    <t xml:space="preserve"> 230 x 125 ep 45  
 345 x 205 ep 70  
 Ø50 Lg 140            
</t>
  </si>
  <si>
    <t>Client</t>
  </si>
  <si>
    <r>
      <t>AMS4928</t>
    </r>
    <r>
      <rPr>
        <sz val="10"/>
        <rFont val="Times New Roman"/>
        <family val="1"/>
      </rPr>
      <t xml:space="preserve"> </t>
    </r>
  </si>
  <si>
    <t>Objectif delais</t>
  </si>
  <si>
    <t>Moyenne 
annuelle</t>
  </si>
  <si>
    <t>Moyenne
 annuelle</t>
  </si>
  <si>
    <t xml:space="preserve">Année </t>
  </si>
  <si>
    <t>MERENCO</t>
  </si>
  <si>
    <t>UDEV-160108</t>
  </si>
  <si>
    <t>1456-832</t>
  </si>
  <si>
    <t>UDEV-160109</t>
  </si>
  <si>
    <t>Mail de Francois BRAULT</t>
  </si>
  <si>
    <t>CHATAL</t>
  </si>
  <si>
    <t>Mail de Maryline Moutarde</t>
  </si>
  <si>
    <t>MILT-T9047 COND,A AB-1</t>
  </si>
  <si>
    <t>Ø72-75-75</t>
  </si>
  <si>
    <t>UDEV-160110</t>
  </si>
  <si>
    <t>UDEV-160111</t>
  </si>
  <si>
    <t>Mail de Giogia Bossi</t>
  </si>
  <si>
    <t>AMS4928 AMS2380 GR2</t>
  </si>
  <si>
    <t>100x50</t>
  </si>
  <si>
    <t>Ø115</t>
  </si>
  <si>
    <t>AMS 4928
 AMS 2631 Classe A1</t>
  </si>
  <si>
    <t>AMS4928+spec rafael 5036</t>
  </si>
  <si>
    <t>Mail de Romain Journot</t>
  </si>
  <si>
    <t>30x183x77
25,4x183x77</t>
  </si>
  <si>
    <t>UDEV-160113</t>
  </si>
  <si>
    <t>UDEV-160112</t>
  </si>
  <si>
    <t>100/an</t>
  </si>
  <si>
    <t>Mail de Amal ERRAMOUSPE</t>
  </si>
  <si>
    <t>UDEV-160114</t>
  </si>
  <si>
    <t>UDEV-160115</t>
  </si>
  <si>
    <t>≠205x130</t>
  </si>
  <si>
    <t>UDEV-160116</t>
  </si>
  <si>
    <t xml:space="preserve">Mail de Sarah Wilson </t>
  </si>
  <si>
    <t>ABM 8-4062 BS TA100</t>
  </si>
  <si>
    <t>UDEV-160117</t>
  </si>
  <si>
    <t>Mail de Simone,BIANCHI</t>
  </si>
  <si>
    <t>AMS 4928-AMS2380 Grade 1</t>
  </si>
  <si>
    <t>UDEV-160104</t>
  </si>
  <si>
    <t>UDEV-160099</t>
  </si>
  <si>
    <t>Ø180-200</t>
  </si>
  <si>
    <t>Ø120</t>
  </si>
  <si>
    <t>ZAPYTANIE
(Mecachrome)</t>
  </si>
  <si>
    <t>GRESSET ASSOCIES SAS</t>
  </si>
  <si>
    <t>SPECIALTY METALS</t>
  </si>
  <si>
    <r>
      <t xml:space="preserve">TA6V </t>
    </r>
    <r>
      <rPr>
        <sz val="10"/>
        <rFont val="Calibri"/>
        <family val="2"/>
      </rPr>
      <t>β</t>
    </r>
    <r>
      <rPr>
        <sz val="10"/>
        <rFont val="Arial"/>
        <family val="2"/>
      </rPr>
      <t xml:space="preserve"> et standard</t>
    </r>
  </si>
  <si>
    <r>
      <rPr>
        <sz val="10"/>
        <rFont val="Calibri"/>
        <family val="2"/>
      </rPr>
      <t>≠</t>
    </r>
    <r>
      <rPr>
        <sz val="10"/>
        <rFont val="Arial"/>
        <family val="2"/>
      </rPr>
      <t xml:space="preserve"> et Ø</t>
    </r>
  </si>
  <si>
    <t>UDEV-160118</t>
  </si>
  <si>
    <t>Mail de Namita Patidar</t>
  </si>
  <si>
    <t>Ø184-215</t>
  </si>
  <si>
    <t>Mail de Amal Erramouspe</t>
  </si>
  <si>
    <t>Sans</t>
  </si>
  <si>
    <t>Mail de Virginie Forestier</t>
  </si>
  <si>
    <t xml:space="preserve">Mail de Manoj VERMA </t>
  </si>
  <si>
    <t>WG BOP FAX # 1 Rev D
WG BOP #  19 Rev AAMS2631 Rev D CL,A1
WGDR-787DF
AIMS03-20-002 ISSUE 2
AMS 4928 Rev V
FORmAB-GRAMS-MAT Rev3/22/16</t>
  </si>
  <si>
    <t>Ø8,86 (Ø225)
Ø7,87 (Ø200)</t>
  </si>
  <si>
    <t>MT</t>
  </si>
  <si>
    <t xml:space="preserve">Mail de Claire WU </t>
  </si>
  <si>
    <t>ASNA3307M</t>
  </si>
  <si>
    <t>Ø150-200-240-300-350</t>
  </si>
  <si>
    <t>Mail de Mariusz GRABOWSKI</t>
  </si>
  <si>
    <t>AMS 4928
AMS 6931</t>
  </si>
  <si>
    <t xml:space="preserve">Pcs </t>
  </si>
  <si>
    <t>Ø4,25"-6"</t>
  </si>
  <si>
    <t xml:space="preserve"> TAI </t>
  </si>
  <si>
    <t>10;20</t>
  </si>
  <si>
    <t>2000x2000x15</t>
  </si>
  <si>
    <t>Mail de Laura BRUNEL</t>
  </si>
  <si>
    <t>Mail de Lenaic DUARTE</t>
  </si>
  <si>
    <t>AMS 2631 classe A</t>
  </si>
  <si>
    <t>Essais</t>
  </si>
  <si>
    <t>Ø 256</t>
  </si>
  <si>
    <t>Mail de Suraj MAKANE</t>
  </si>
  <si>
    <t xml:space="preserve">PLAT </t>
  </si>
  <si>
    <t>Titanium Grade 19-2-5</t>
  </si>
  <si>
    <t>Ø 275</t>
  </si>
  <si>
    <t>FMC Technologies</t>
  </si>
  <si>
    <t>UDEV-17001</t>
  </si>
  <si>
    <t>UDEV-17002</t>
  </si>
  <si>
    <t>UDEV-17003</t>
  </si>
  <si>
    <t>UDEV-17005</t>
  </si>
  <si>
    <t>UDEV-17007</t>
  </si>
  <si>
    <t>UDEV-17009</t>
  </si>
  <si>
    <t>UDEV-17010</t>
  </si>
  <si>
    <t>UDEV-17011</t>
  </si>
  <si>
    <t>UDEV-17012</t>
  </si>
  <si>
    <t>Mail deSebastien Vrignon</t>
  </si>
  <si>
    <t>Ø 125</t>
  </si>
  <si>
    <t>Mail de Sarah WILSON</t>
  </si>
  <si>
    <t>UDEV-17013</t>
  </si>
  <si>
    <t>Mail de Herve Billie</t>
  </si>
  <si>
    <t>UDEV-17014</t>
  </si>
  <si>
    <t>BS EN 3310
TA100</t>
  </si>
  <si>
    <t>SHIMADZU</t>
  </si>
  <si>
    <t xml:space="preserve">KYB  </t>
  </si>
  <si>
    <t xml:space="preserve">
 LPSC/VSSC </t>
  </si>
  <si>
    <t xml:space="preserve">AEROSPACE MATERIALS MANAGEMENT </t>
  </si>
  <si>
    <t>UDEV-17015</t>
  </si>
  <si>
    <t>UDEV-17016</t>
  </si>
  <si>
    <t>JSM PERRIN</t>
  </si>
  <si>
    <t>140 EP,6Lg,1000
Ø60-10
320X320EP,45
255X255EP,25</t>
  </si>
  <si>
    <t>UDEV-17018</t>
  </si>
  <si>
    <t>UDEV-17019</t>
  </si>
  <si>
    <t>ESIM</t>
  </si>
  <si>
    <t>Mail de Agnes SAVARD</t>
  </si>
  <si>
    <t>UDEV-17020</t>
  </si>
  <si>
    <t>UDEV-17021</t>
  </si>
  <si>
    <t>UDEV-17022</t>
  </si>
  <si>
    <t>40-80</t>
  </si>
  <si>
    <t>UDEV-17023</t>
  </si>
  <si>
    <t>Ø240-180-200</t>
  </si>
  <si>
    <t>ATSM B348</t>
  </si>
  <si>
    <t>Mail de Stephane Delhopital</t>
  </si>
  <si>
    <t>Mail de Virginie FORESTIER</t>
  </si>
  <si>
    <t>Ø127</t>
  </si>
  <si>
    <t>B50A894 Class C et autre</t>
  </si>
  <si>
    <t>Mail de Latifa KADRIRI</t>
  </si>
  <si>
    <t>Mail de Isabel ECHANOVE</t>
  </si>
  <si>
    <t>ABS5326 T40EP1
ABS5142 Z6CNT18
ASNA3106
ABS5125</t>
  </si>
  <si>
    <t>ASNA 3307-9050</t>
  </si>
  <si>
    <t>Lisi AEROSPACE 
(AIRBUS)</t>
  </si>
  <si>
    <t>UDEV-17017</t>
  </si>
  <si>
    <t>Mail de ARNAUD BROLAND</t>
  </si>
  <si>
    <t>Ø125</t>
  </si>
  <si>
    <t>Mail de Caroline Duparc</t>
  </si>
  <si>
    <t>127x127x300
44,5x95x1060
88,9x208x236</t>
  </si>
  <si>
    <t>UDEV-17024</t>
  </si>
  <si>
    <t>UDEV-17025</t>
  </si>
  <si>
    <t>Mail de Serge BONNARD</t>
  </si>
  <si>
    <t>FAPMO</t>
  </si>
  <si>
    <t>UDEV-17006</t>
  </si>
  <si>
    <t>AEROSPACE SA</t>
  </si>
  <si>
    <t>Mail de Laura BRUNEl</t>
  </si>
  <si>
    <t>MLTL3103</t>
  </si>
  <si>
    <t>Ø60</t>
  </si>
  <si>
    <t>GOODRICH</t>
  </si>
  <si>
    <t>UDEV-17026</t>
  </si>
  <si>
    <t>AIMS 03-18-000 AIMS 03-18-0006</t>
  </si>
  <si>
    <t>0,71"X35,22"X219,02"</t>
  </si>
  <si>
    <t>CAA270/340</t>
  </si>
  <si>
    <t>UDEV-17027</t>
  </si>
  <si>
    <t xml:space="preserve">? </t>
  </si>
  <si>
    <t>Ø430</t>
  </si>
  <si>
    <t>UDEV-17004</t>
  </si>
  <si>
    <t xml:space="preserve">Mail de Carina MOERTH </t>
  </si>
  <si>
    <t>UDEV-17028</t>
  </si>
  <si>
    <t>Mail de  Chris SEARL</t>
  </si>
  <si>
    <t>180/90</t>
  </si>
  <si>
    <t>UDEV-17029</t>
  </si>
  <si>
    <t>FIN MAR</t>
  </si>
  <si>
    <t xml:space="preserve">ABS5125 AIMS 03-18 </t>
  </si>
  <si>
    <t>5/200</t>
  </si>
  <si>
    <t>UDEV-17030</t>
  </si>
  <si>
    <t>POTEZ</t>
  </si>
  <si>
    <t>UDEV-17031</t>
  </si>
  <si>
    <t>Mail de Diego RUIZ</t>
  </si>
  <si>
    <t>AMS4928 Rev: U</t>
  </si>
  <si>
    <t>m²
TO</t>
  </si>
  <si>
    <t>108 thicknessX127 Width</t>
  </si>
  <si>
    <t>ASNA3303 Ind D
ASTMB265
AMS 4901 IND P</t>
  </si>
  <si>
    <t>3-5
15</t>
  </si>
  <si>
    <t>1,6 mm
2 mm</t>
  </si>
  <si>
    <t xml:space="preserve">demande télephonique de Francois TRINCAT </t>
  </si>
  <si>
    <t>UDEV-17032</t>
  </si>
  <si>
    <t xml:space="preserve">Mail de Hervé Sehans </t>
  </si>
  <si>
    <t xml:space="preserve"> Ø85</t>
  </si>
  <si>
    <t xml:space="preserve">Mail de  Sarah WILSON </t>
  </si>
  <si>
    <t>Ø 91,5-89,5</t>
  </si>
  <si>
    <t>UDEV-17033</t>
  </si>
  <si>
    <t xml:space="preserve">SMB </t>
  </si>
  <si>
    <t xml:space="preserve">Spec GE </t>
  </si>
  <si>
    <t xml:space="preserve">10 et 12 </t>
  </si>
  <si>
    <t>TO</t>
  </si>
  <si>
    <t>Ø120-140</t>
  </si>
  <si>
    <t>MOIS</t>
  </si>
  <si>
    <t>UDEV-17034</t>
  </si>
  <si>
    <t>Mail de Stefano ALLEGRETTI</t>
  </si>
  <si>
    <t>AMS4928
AMS2380 GR1</t>
  </si>
  <si>
    <t>Ø90</t>
  </si>
  <si>
    <t>Ø5,75"</t>
  </si>
  <si>
    <t xml:space="preserve">Type de Longueur </t>
  </si>
  <si>
    <t>M</t>
  </si>
  <si>
    <t>C</t>
  </si>
  <si>
    <t>Nombre de jours de traitement</t>
  </si>
  <si>
    <t>PCX  
AEROSTUCTURE</t>
  </si>
  <si>
    <t xml:space="preserve">N° Appel Offre </t>
  </si>
  <si>
    <t>UDEV-17035</t>
  </si>
  <si>
    <t>OTTOFUCHS</t>
  </si>
  <si>
    <t>Mail de Demsky Sven</t>
  </si>
  <si>
    <t>Ø270-250-300-250-200-132</t>
  </si>
  <si>
    <t>UDEV-17036</t>
  </si>
  <si>
    <t>AMS4911
AMS2380 GD1</t>
  </si>
  <si>
    <t>UDEV-17037</t>
  </si>
  <si>
    <t>ARCONIC</t>
  </si>
  <si>
    <t>Mail de Paul Rautenberg</t>
  </si>
  <si>
    <t>5,75"</t>
  </si>
  <si>
    <t>AMS2631 Class A1
AMS4911</t>
  </si>
  <si>
    <t>650X250</t>
  </si>
  <si>
    <t xml:space="preserve">ACITURRI 
(BOEING)
</t>
  </si>
  <si>
    <t>Mail de Claudia KERSCHENBAUER</t>
  </si>
  <si>
    <t>Courantes</t>
  </si>
  <si>
    <t>Autres</t>
  </si>
  <si>
    <t>Dimension demandé</t>
  </si>
  <si>
    <t>Accepter(OK) 
Décliner(D)
Stand-by (SB)
Annuler (AN)</t>
  </si>
  <si>
    <t>Mail référence Client ou Demandeur</t>
  </si>
  <si>
    <t>AD ANC (STAINLESS)</t>
  </si>
  <si>
    <t>cyrielle.chadeyron@eramet-aubertduval.com</t>
  </si>
  <si>
    <t>UDEV-17038</t>
  </si>
  <si>
    <t>TL64 (Ti6Al4V)</t>
  </si>
  <si>
    <t>UDEV-17039</t>
  </si>
  <si>
    <t>EURALLIAGE</t>
  </si>
  <si>
    <t>20
10</t>
  </si>
  <si>
    <t>200x100x15
200x100x20</t>
  </si>
  <si>
    <t>Ø300
Ø254</t>
  </si>
  <si>
    <t>3500
3500</t>
  </si>
  <si>
    <t xml:space="preserve">AIMS 4928
IGC 04.33.121
AIMS 03-20-000
BS TA12
WL3.7164
IGC 04.40.109
AIMS 03-20-001 
AIMS 03-20-002
AMS 2380
ASTM N°5
ETTC2
AMS STD 2154 type I Class AA
AMS2631 Class A1&amp;ABP6-5232
</t>
  </si>
  <si>
    <t>Mail de Mojca KRAJNC
mojca.krajnc@bohler-forging.com</t>
  </si>
  <si>
    <t>UDEV-17040</t>
  </si>
  <si>
    <t>m.acarregui@euralliage,com
Mail de Maria ACARREGUI</t>
  </si>
  <si>
    <t>Gaspare.Civiero@forgital.com
Mail de Gaspare Viviero</t>
  </si>
  <si>
    <t>MPP TE 1232 DEM rev 2
MET-MS-STANDARD 720-1 rev.1</t>
  </si>
  <si>
    <t>UDEV-17041</t>
  </si>
  <si>
    <t>Amal Erramouspe</t>
  </si>
  <si>
    <t>Ø330
Ø350</t>
  </si>
  <si>
    <t>UDEV-17042</t>
  </si>
  <si>
    <t>INDEPENTEFORGING</t>
  </si>
  <si>
    <t>Chris Searle</t>
  </si>
  <si>
    <t>UDEV-17043</t>
  </si>
  <si>
    <t>Lorella CRIPPA</t>
  </si>
  <si>
    <t>Doc a analyser</t>
  </si>
  <si>
    <t>14/032017</t>
  </si>
  <si>
    <t>50X220x220 mm</t>
  </si>
  <si>
    <t>UDEV-17044</t>
  </si>
  <si>
    <t>Hemisphere LPSC</t>
  </si>
  <si>
    <t xml:space="preserve">(SNECMA)SNDMECA </t>
  </si>
  <si>
    <t>Mail de Maryline Moutarde
maryline,moutarde@eramet-aubertduval,com</t>
  </si>
  <si>
    <t>DMD0777 code Trc et DMR 18 class B</t>
  </si>
  <si>
    <t>3 et 5</t>
  </si>
  <si>
    <t xml:space="preserve">TA 37786 Rev1
TA 37787 Rev 1
TA 37788 Rev 1
 TA 37789 Rev 1
TA 38579 Rev 1
TA 38580 Rev 1
TA 38575 Rev 1
 TA 38576 Rev 1
</t>
  </si>
  <si>
    <t xml:space="preserve">2017=41 267 
2018=107 752
2019=154 368
2020=87 883
</t>
  </si>
  <si>
    <t>Commentaire</t>
  </si>
  <si>
    <t>10"-12"
Ø254-304</t>
  </si>
  <si>
    <t>fontanel-lebon@eramet-aubertduval.com</t>
  </si>
  <si>
    <t>Ø180 
288Kg et 316Kg</t>
  </si>
  <si>
    <t xml:space="preserve"> PAMIERS</t>
  </si>
  <si>
    <t>TA6VB</t>
  </si>
  <si>
    <t xml:space="preserve">STM T0517L </t>
  </si>
  <si>
    <t>UDEV-17045</t>
  </si>
  <si>
    <t>CONORM (AD Pamiers)</t>
  </si>
  <si>
    <t>Mail de Zakya Benammou</t>
  </si>
  <si>
    <t>Spec Airbus</t>
  </si>
  <si>
    <t>Toles</t>
  </si>
  <si>
    <t xml:space="preserve"> Ep 3 x500X500</t>
  </si>
  <si>
    <t>UDEV-17046</t>
  </si>
  <si>
    <t>AMS 6930</t>
  </si>
  <si>
    <t>UDEV-17047</t>
  </si>
  <si>
    <t>Gaspare.Civiero@forgital.com</t>
  </si>
  <si>
    <t>Gaspare.Civiero@forgital.com&gt;</t>
  </si>
  <si>
    <t>UDEV-17048</t>
  </si>
  <si>
    <t>AMS4928
AMS4911
AMS6931
AMS2380 GR1</t>
  </si>
  <si>
    <t xml:space="preserve">Ø101,60
Ø140,00
50-220-220
90-90
Ø90
Ø65
50x215x100
100x400x400
Ø30
</t>
  </si>
  <si>
    <t>DMD0777-DMR18 Classe B</t>
  </si>
  <si>
    <t>Ø10,5</t>
  </si>
  <si>
    <t>UDEV-17049</t>
  </si>
  <si>
    <t>UDEV-17050</t>
  </si>
  <si>
    <t>SAM-DC-Net</t>
  </si>
  <si>
    <t>sfoury@sam-dc.net</t>
  </si>
  <si>
    <t>3
5</t>
  </si>
  <si>
    <t>Ø130</t>
  </si>
  <si>
    <t>MOQ 1100 mm</t>
  </si>
  <si>
    <t>UDEV-17051</t>
  </si>
  <si>
    <t>UDEV-17052</t>
  </si>
  <si>
    <t>Ton</t>
  </si>
  <si>
    <t>MTS1006</t>
  </si>
  <si>
    <t>Group MCM (AD)</t>
  </si>
  <si>
    <t>50
50</t>
  </si>
  <si>
    <t>237X146X75
ou
237x146x80
Ø160</t>
  </si>
  <si>
    <t>SNDMECA</t>
  </si>
  <si>
    <t>UDEV-17053</t>
  </si>
  <si>
    <t>AMS4928 
AMS 2154 Class AA
Recuit</t>
  </si>
  <si>
    <t>UDEV-17054</t>
  </si>
  <si>
    <t>Lisi AEROSPACE</t>
  </si>
  <si>
    <t>AMS2380 Grade 2</t>
  </si>
  <si>
    <t>Kgs</t>
  </si>
  <si>
    <t>Ø200 mm</t>
  </si>
  <si>
    <t>Mail de  Sandrine Aubignat-Bouget</t>
  </si>
  <si>
    <t>30M/mois</t>
  </si>
  <si>
    <t>UDEV-17055</t>
  </si>
  <si>
    <t>Mail de Peter Kônig</t>
  </si>
  <si>
    <t>AMS STD 2454CI,AA
AMS2631D</t>
  </si>
  <si>
    <t>30M ou 1,5T</t>
  </si>
  <si>
    <t>Ok )pour proposition</t>
  </si>
  <si>
    <t>FORGE DE BOLOGNE (Lisi aerospace)</t>
  </si>
  <si>
    <t>AMS2380 Grade2</t>
  </si>
  <si>
    <t>UDEV-17056</t>
  </si>
  <si>
    <t>Ti64 etc</t>
  </si>
  <si>
    <t>OTTOFUCKS</t>
  </si>
  <si>
    <t>Mail de  SVEN,DEMSKY</t>
  </si>
  <si>
    <t>TA 38575/38576 Rev1
TA 38579/38580 Rev1</t>
  </si>
  <si>
    <t>104=12,440
100=1,769</t>
  </si>
  <si>
    <t>Ø115mm</t>
  </si>
  <si>
    <t xml:space="preserve">
Ø250x550mm
Ø200*127mm
</t>
  </si>
  <si>
    <t>UDEV-17057</t>
  </si>
  <si>
    <t xml:space="preserve">FARELLA </t>
  </si>
  <si>
    <t>Mail de Caroline DUPARC</t>
  </si>
  <si>
    <t>AMS4928-1052848 (MAT BOEING</t>
  </si>
  <si>
    <t>Ø25mm</t>
  </si>
  <si>
    <t>UDEV-17058</t>
  </si>
  <si>
    <t>LATECOERE</t>
  </si>
  <si>
    <t>Mail de Laura FANTAISIE</t>
  </si>
  <si>
    <t>AMS4928 Recuit</t>
  </si>
  <si>
    <t>4 inch/101,6mm</t>
  </si>
  <si>
    <t>Ø240</t>
  </si>
  <si>
    <t>Ø330-200</t>
  </si>
  <si>
    <t>Ø330 mm</t>
  </si>
  <si>
    <t>Mail de Mojca  KRAJNC</t>
  </si>
  <si>
    <t>AMS 03-20-001
AMS 03-20-000
AMS STD 2154 Type Class AA
AMS 2631 Class A1
ABP6-5232</t>
  </si>
  <si>
    <t>1600
1400
2000</t>
  </si>
  <si>
    <t xml:space="preserve">Ø250 </t>
  </si>
  <si>
    <t>UDEV-17060</t>
  </si>
  <si>
    <t>TBM</t>
  </si>
  <si>
    <t>AMS4928
AMS2631/D ClassAA
AMS4928 ClassA1</t>
  </si>
  <si>
    <t>5000
10000
20000</t>
  </si>
  <si>
    <t>AMS2750
BMS7-348F
AMS 2631 ClassA</t>
  </si>
  <si>
    <t>Réponse SC officielle</t>
  </si>
  <si>
    <t>Réponse commercial par mail</t>
  </si>
  <si>
    <t>AMS2280 Grade 2</t>
  </si>
  <si>
    <t>Ø300mm</t>
  </si>
  <si>
    <t>Ø256mm</t>
  </si>
  <si>
    <t>Ø60mm
Ø75mm
Ø140mm</t>
  </si>
  <si>
    <t>Ø110mm</t>
  </si>
  <si>
    <t>Ø330mm</t>
  </si>
  <si>
    <t>Ø 300mm</t>
  </si>
  <si>
    <t>300/UFAB</t>
  </si>
  <si>
    <t>UDEV-17062</t>
  </si>
  <si>
    <t xml:space="preserve">BOEING (AD ANC) </t>
  </si>
  <si>
    <t>UDEV-17063</t>
  </si>
  <si>
    <t>Mail de Claude BERTRAND</t>
  </si>
  <si>
    <t>250mm</t>
  </si>
  <si>
    <t>UDEV-17064</t>
  </si>
  <si>
    <t>UDEV-17061 
UDEV-17007REV01</t>
  </si>
  <si>
    <t>ALENIA (LEONARDO)</t>
  </si>
  <si>
    <t>UDEV-170059 
UDEV-150036 Rev01</t>
  </si>
  <si>
    <t>P1</t>
  </si>
  <si>
    <t>P2</t>
  </si>
  <si>
    <t>J1</t>
  </si>
  <si>
    <t>J2</t>
  </si>
  <si>
    <t>Ø127mm</t>
  </si>
  <si>
    <t>8 IN W. 9 IN L. 27 IN</t>
  </si>
  <si>
    <t>UDEV-17065</t>
  </si>
  <si>
    <t>Mail de Chris EARlL</t>
  </si>
  <si>
    <t>10"
12"</t>
  </si>
  <si>
    <t>UDEV-17066</t>
  </si>
  <si>
    <t>réponse déjà faite en 2015</t>
  </si>
  <si>
    <t>Mail de Arnaud Boland</t>
  </si>
  <si>
    <t>Ø166mm</t>
  </si>
  <si>
    <t>UDEv-17008</t>
  </si>
  <si>
    <t>UDEV-17067</t>
  </si>
  <si>
    <t>Mail de Jean Noel Locquet</t>
  </si>
  <si>
    <t>AMS4928
AMS2631</t>
  </si>
  <si>
    <t xml:space="preserve">TA6V grade 2 </t>
  </si>
  <si>
    <t>104
142,2</t>
  </si>
  <si>
    <t>180
180</t>
  </si>
  <si>
    <t>UDEv-17068</t>
  </si>
  <si>
    <t>Mail de Suilvia Tizian</t>
  </si>
  <si>
    <t>AMSE SB 381 grade F2</t>
  </si>
  <si>
    <t>4800
16000</t>
  </si>
  <si>
    <t>300
670</t>
  </si>
  <si>
    <t>AD (Technoplus-industrie)</t>
  </si>
  <si>
    <t>ASNA 3304-8870 et 25</t>
  </si>
  <si>
    <t>220*220</t>
  </si>
  <si>
    <t>UDEV-17069</t>
  </si>
  <si>
    <t>12X25
12X25
12X50</t>
  </si>
  <si>
    <t>AD  (TAI)</t>
  </si>
  <si>
    <t>Mail de Mariusz Grabowski</t>
  </si>
  <si>
    <t>BMS 7-348</t>
  </si>
  <si>
    <t>UDEV-17070</t>
  </si>
  <si>
    <t>(AD) AIRBUS /SPIRIT</t>
  </si>
  <si>
    <t>INDEPENDANTE
FORGING</t>
  </si>
  <si>
    <t>HBM (AD)</t>
  </si>
  <si>
    <t>AMS 4928
AMS-2154 ClassA
BS 3TA11</t>
  </si>
  <si>
    <t>1136 et 1904</t>
  </si>
  <si>
    <t>STM 0502L</t>
  </si>
  <si>
    <t>UDEV-17071</t>
  </si>
  <si>
    <t xml:space="preserve">A confirmer conbid </t>
  </si>
  <si>
    <t>AD MHPS</t>
  </si>
  <si>
    <t>Mail Jean Noel Loquet</t>
  </si>
  <si>
    <t>Pas encore qualifié</t>
  </si>
  <si>
    <t>UDEV-17059</t>
  </si>
  <si>
    <t xml:space="preserve">Ufficio Acquisti </t>
  </si>
  <si>
    <t>Mai de Lorrella CRIPPA</t>
  </si>
  <si>
    <t>BSTA 100</t>
  </si>
  <si>
    <t>2000
2500
1500
1500</t>
  </si>
  <si>
    <t>90
75
60
40</t>
  </si>
  <si>
    <t>90x90 mm</t>
  </si>
  <si>
    <t>UDEV-17072</t>
  </si>
  <si>
    <t xml:space="preserve">Mail de Caroline DUPARC </t>
  </si>
  <si>
    <t>Ø150 mm</t>
  </si>
  <si>
    <t>UDEV-17073</t>
  </si>
  <si>
    <t>SPEC A321</t>
  </si>
  <si>
    <t>Mail de Vincent Treca/Vanessa Cocheteau</t>
  </si>
  <si>
    <t>FORGITAL (AD)</t>
  </si>
  <si>
    <t xml:space="preserve">6M/an </t>
  </si>
  <si>
    <t>date souhaité du 14/06/2017</t>
  </si>
  <si>
    <t>UDEV-17074</t>
  </si>
  <si>
    <t>UDEV-17075</t>
  </si>
  <si>
    <t>Mail de Yves GILLARD</t>
  </si>
  <si>
    <t xml:space="preserve"> ROND 83203 REV 05 +AMS 4928 V + US SELON 2631 D  Classe A1</t>
  </si>
  <si>
    <t>5T
12T
9,5T
5T</t>
  </si>
  <si>
    <t>Ø120
Ø140
Ø160
Ø180</t>
  </si>
  <si>
    <t>demande de renseignement complementaire</t>
  </si>
  <si>
    <t>MMP (AD Industrie)</t>
  </si>
  <si>
    <t>UDEV-17076</t>
  </si>
  <si>
    <t>Mail de Claudiia Kerschenbauer</t>
  </si>
  <si>
    <t>FORGGE DE BOLOGNE
 ( Lisi  Aerospace)</t>
  </si>
  <si>
    <t>Ø125 mm</t>
  </si>
  <si>
    <t>TA6ZR4DE</t>
  </si>
  <si>
    <t>UDEV-17077</t>
  </si>
  <si>
    <t>UDEV-17078</t>
  </si>
  <si>
    <t>SUPERALLOYS</t>
  </si>
  <si>
    <t>Standard</t>
  </si>
  <si>
    <t>Ø150mm</t>
  </si>
  <si>
    <t>Mail de yves gillard</t>
  </si>
  <si>
    <t xml:space="preserve"> 83203 REV 05 +AMS 4928 V + US SELON 2631 D  Classe A1.</t>
  </si>
  <si>
    <t>5
12
9,5
5</t>
  </si>
  <si>
    <t>Ø120mm
Ø140mm
Ø160mm
Ø180mm</t>
  </si>
  <si>
    <t>UDEV-17079</t>
  </si>
  <si>
    <t>FORGE DE BOLOGNE
(LISI AEROSPACE)</t>
  </si>
  <si>
    <t>Mail de François BRAULT</t>
  </si>
  <si>
    <t>Ø125mm</t>
  </si>
  <si>
    <t>UDEV-17080</t>
  </si>
  <si>
    <t>ASTM B348
STF 22-59 P0004 ED
AMS 2631 B Class A
ou AMS-STD 2154 Classe A</t>
  </si>
  <si>
    <t>FAPMO (AD)</t>
  </si>
  <si>
    <t>A revoir le 220*220*50</t>
  </si>
  <si>
    <t>UDEV-17081</t>
  </si>
  <si>
    <t>Mail Laurence LANGLOIS</t>
  </si>
  <si>
    <t>CCPU svt DMD0701 ; DMR18 CLASSE B OU Ma-0018 OU ASTM B 338 GRADE 2</t>
  </si>
  <si>
    <t>EXAMECA (AD)
SAFRAN</t>
  </si>
  <si>
    <t>Ø 30,40mm</t>
  </si>
  <si>
    <t>UDEV-17082</t>
  </si>
  <si>
    <t>COMAC (AD)</t>
  </si>
  <si>
    <t>STM T0500L ou T0518L</t>
  </si>
  <si>
    <t>Ø330
220
260
160</t>
  </si>
  <si>
    <t>700m/an</t>
  </si>
  <si>
    <t>14000
630
2800
620</t>
  </si>
  <si>
    <t>UDEV-17083</t>
  </si>
  <si>
    <t>MECACHROME (AD)</t>
  </si>
  <si>
    <t>Mail de Stéphanie Borrego</t>
  </si>
  <si>
    <t>110*75,00
ou
110*500</t>
  </si>
  <si>
    <t xml:space="preserve">ROND 83203 REV 06   /AMS 4928/V  + CTRL US SVT AMS  2631D  Classe A1   
</t>
  </si>
  <si>
    <t>150T/an
13T/mois</t>
  </si>
  <si>
    <t>Ø180mm</t>
  </si>
  <si>
    <t>JSM PERRIN (AD)</t>
  </si>
  <si>
    <t>100
50 et 100
50
50
100
50 et 100</t>
  </si>
  <si>
    <t>90*45
86*83
77*63
72*60
96*53
162*94</t>
  </si>
  <si>
    <t>attentedu retour client A1</t>
  </si>
  <si>
    <t>IDEM 17075
Spec à étudier (PJT)
Besoin retour sur capa US sur gamme simplifiée</t>
  </si>
  <si>
    <t>UDEV-17084</t>
  </si>
  <si>
    <t>UDEV-17085</t>
  </si>
  <si>
    <t>decliner doublon
A vérifier par KOR</t>
  </si>
  <si>
    <t>UDEV-17086</t>
  </si>
  <si>
    <t>AIRBUSAFRAN (AD°</t>
  </si>
  <si>
    <t>SM12602-20,SM12604
PRO0246</t>
  </si>
  <si>
    <t>UDEV-17087</t>
  </si>
  <si>
    <t>Mail de Sarah Wilson</t>
  </si>
  <si>
    <t xml:space="preserve"> HMDM5001C</t>
  </si>
  <si>
    <t>350
600
1000</t>
  </si>
  <si>
    <t>Ø57mm</t>
  </si>
  <si>
    <t>UDEV-17088</t>
  </si>
  <si>
    <t>Ø65mm
Ø75mm</t>
  </si>
  <si>
    <t>Mail de  Lenaic DUARTE</t>
  </si>
  <si>
    <t>UDEV-17089</t>
  </si>
  <si>
    <t>AMS4928
AMS2631+ RAFAEL Spec No.5036</t>
  </si>
  <si>
    <t>4.5 inch</t>
  </si>
  <si>
    <t>3 715,00
4 390,00</t>
  </si>
  <si>
    <t>UDEV-17090</t>
  </si>
  <si>
    <t>BOMBARDIER (TIBENI )</t>
  </si>
  <si>
    <t>UDEV-17091</t>
  </si>
  <si>
    <t>Mail de Peter KOEIG</t>
  </si>
  <si>
    <t>229*10</t>
  </si>
  <si>
    <t xml:space="preserve"> KTM (AD )</t>
  </si>
  <si>
    <t>600mm</t>
  </si>
  <si>
    <t>UDEV-17092</t>
  </si>
  <si>
    <t>Mail de POURCHET Edouard</t>
  </si>
  <si>
    <t>Ø432
Ø280
Ø180</t>
  </si>
  <si>
    <t>T:5,50 inches
W7,00 inches
L24,00 inches
=140 x 178 x 800mm</t>
  </si>
  <si>
    <t>2 x 2,5T</t>
  </si>
  <si>
    <t>AMS 6931 condition A</t>
  </si>
  <si>
    <t>Diam 115 ou 120</t>
  </si>
  <si>
    <t>SAM</t>
  </si>
  <si>
    <t>diam 203</t>
  </si>
  <si>
    <t>Délai et dimensions nc</t>
  </si>
  <si>
    <t>UDEV-17093</t>
  </si>
  <si>
    <t>UDEV-17094</t>
  </si>
  <si>
    <t>UDEV-17095</t>
  </si>
  <si>
    <t>UDEV-17096</t>
  </si>
  <si>
    <t>Décliné le 23/06/17</t>
  </si>
  <si>
    <t>VISCO</t>
  </si>
  <si>
    <t>Mail de BOYER Thierry</t>
  </si>
  <si>
    <t>Mail de Vera WAHNON
(via Laura BRUNEL)</t>
  </si>
  <si>
    <t>plaque ep25, 40, 50, 70 et 16</t>
  </si>
  <si>
    <t>Mail de Todd CHAVANNE
(Via Laurent POUZOL)</t>
  </si>
  <si>
    <t>SSA
(Service Steel Aerospace)</t>
  </si>
  <si>
    <t>rond</t>
  </si>
  <si>
    <t>AMS 4928 Mil T
et 81556 Mil T</t>
  </si>
  <si>
    <t>Mail de marius Grabowski</t>
  </si>
  <si>
    <t>diam 120 lg 160mm</t>
  </si>
  <si>
    <t>sans spec</t>
  </si>
  <si>
    <t>2m</t>
  </si>
  <si>
    <t>Carré ou rond</t>
  </si>
  <si>
    <t>RAFAEL
ARCELOR MITTAL</t>
  </si>
  <si>
    <t xml:space="preserve">Mail de  industeel.cili
Zeev Bar Gil
</t>
  </si>
  <si>
    <t>per AMS 4928 ,US immersion class AA ,NDT standards AMS 2631</t>
  </si>
  <si>
    <t>3, 658m
3715kg</t>
  </si>
  <si>
    <t>AMM</t>
  </si>
  <si>
    <t>Mail de Mirko COSTANTINO
(via Lorella CRIPPA)</t>
  </si>
  <si>
    <t>UDEV-17097</t>
  </si>
  <si>
    <t>UDEV-17098</t>
  </si>
  <si>
    <t>UDEV-17100</t>
  </si>
  <si>
    <t>Prg A350
MTL-3105 issue 4
MTL-31125 issue 1
MTL-321 issue 1
FRM 005 2017 Issue 1
FRM 027 2017 issue 1</t>
  </si>
  <si>
    <t>Ti 10-2-3</t>
  </si>
  <si>
    <t>600
70
60</t>
  </si>
  <si>
    <t>T/an</t>
  </si>
  <si>
    <t>EN 3311</t>
  </si>
  <si>
    <t>3m
15m</t>
  </si>
  <si>
    <t>Ø 30
Ø 75</t>
  </si>
  <si>
    <t xml:space="preserve">SVT ABS 5125 A025 </t>
  </si>
  <si>
    <t>100
50et 100
50
50
100
50 et 100</t>
  </si>
  <si>
    <t xml:space="preserve">mail a envoyé </t>
  </si>
  <si>
    <t>decliner le 28/06/2017</t>
  </si>
  <si>
    <t>decliner le 16/06/2017</t>
  </si>
  <si>
    <t>KYB (AD )</t>
  </si>
  <si>
    <t>Verifier le besoin
A annuler</t>
  </si>
  <si>
    <t>Analyse spec
--&gt; par mail LCL le 07/07
Relance commerciale</t>
  </si>
  <si>
    <t>date souhaité du 26/05/2017
A QUOTER (03/07/17)
Eléments dispos chez PDE</t>
  </si>
  <si>
    <t>Question en cours au laminage sur faisabilité 
Le laminoir ne sait pas faire
A décliner</t>
  </si>
  <si>
    <t>Réponse pour 19/06 après midi sur quantité dispo
Liste envoyée à PDE</t>
  </si>
  <si>
    <t>Pas capable de la nuance</t>
  </si>
  <si>
    <t>affaire setforge
2 morceaux 109*300mm
--&gt; envoi offre avce cout 900€ + transport : fait
--&gt; confirmation du lot de coulée
--&gt; tel client pour avoir info sur exigences (KOR)</t>
  </si>
  <si>
    <t>Complément de la demande 17078
- REVOIR NOMBRE D'ESSAI
- COMPARAISON AVEC LAMINE
- A CONTROLER
- MAM 1269 
28,70 --&gt; OBJECTIF : 25 à 26€
= réponse par mail de PDE</t>
  </si>
  <si>
    <t>A DECLINER?
Voir KERIM si fait</t>
  </si>
  <si>
    <t>257mm
203mm
152mm
Ecrouté et non écrouté</t>
  </si>
  <si>
    <t>UDEV-17099 Rev UDEV160115</t>
  </si>
  <si>
    <t>205x130x300mm</t>
  </si>
  <si>
    <t>AMS4928
ETTC2
UT deuxieme classe A1</t>
  </si>
  <si>
    <t>200
350
130
140</t>
  </si>
  <si>
    <t xml:space="preserve">Multiples </t>
  </si>
  <si>
    <t>Mail de Patrick delabord</t>
  </si>
  <si>
    <t>13/07/2017
manque délai</t>
  </si>
  <si>
    <t>Pour avril 2018
Spec à étudier. À voir avec LCL.
A proposer : gamme essorée
Passage en laminage = CEFIVAL
--&gt; réponse par mail de PDE sur base d'une estimation lingot ECOTI</t>
  </si>
  <si>
    <t>81556 Mil T = Norme militaire ?
LCL pour validation
Utilisation gamme CEFIVAL avec trempe avant forgeage et SMX
réponse par mail sur les 3 dimaètres bruts et écroutés par PDE</t>
  </si>
  <si>
    <t>Date possible d'analyse (MQP)</t>
  </si>
  <si>
    <t>MDV</t>
  </si>
  <si>
    <t>Mail de P.VALEYRE
via M.MOUTARDE (AD ANCIZES)</t>
  </si>
  <si>
    <t xml:space="preserve">NCT 15-522-04  état 900 à 1160 Mpa  </t>
  </si>
  <si>
    <t xml:space="preserve">diam 45
diam 70
plat 40mm x 20mm x 326mm </t>
  </si>
  <si>
    <t>de 246 à 977kg/an
de 221 à 885kg/an
de 138 à 398kg/an</t>
  </si>
  <si>
    <t>lg courante et multiple</t>
  </si>
  <si>
    <t>Mail de Sarah Wilson
RFQ00809-10-12 HF / JT</t>
  </si>
  <si>
    <t xml:space="preserve"> diam 110 mm x 198mm
diam 150 mm x 200mm
diam 110 mm x 145mm
diam 110 mm x 162mm</t>
  </si>
  <si>
    <t xml:space="preserve">355 x 160 (Tol. -0/+) mm in multiple length of 1335 mm </t>
  </si>
  <si>
    <t>UDEV-17101</t>
  </si>
  <si>
    <t>UDEV-17102</t>
  </si>
  <si>
    <t>UDEV-17103</t>
  </si>
  <si>
    <t xml:space="preserve">BMS 7-348 </t>
  </si>
  <si>
    <t>UDEV-17104</t>
  </si>
  <si>
    <t>Mecabrive</t>
  </si>
  <si>
    <t>aucune</t>
  </si>
  <si>
    <t>AIRBUS HELICOPTERE</t>
  </si>
  <si>
    <t>BOHLER-BLECHE</t>
  </si>
  <si>
    <t>Mail de Yves Gillard</t>
  </si>
  <si>
    <r>
      <rPr>
        <strike/>
        <sz val="10"/>
        <rFont val="Arial"/>
        <family val="2"/>
      </rPr>
      <t>1000mm</t>
    </r>
    <r>
      <rPr>
        <sz val="10"/>
        <rFont val="Arial"/>
        <family val="2"/>
      </rPr>
      <t xml:space="preserve">
2000mm</t>
    </r>
  </si>
  <si>
    <r>
      <rPr>
        <strike/>
        <sz val="10"/>
        <rFont val="Arial"/>
        <family val="2"/>
      </rPr>
      <t xml:space="preserve">Ø140mm </t>
    </r>
    <r>
      <rPr>
        <sz val="10"/>
        <rFont val="Arial"/>
        <family val="2"/>
      </rPr>
      <t xml:space="preserve">
Ø220mm </t>
    </r>
  </si>
  <si>
    <r>
      <rPr>
        <strike/>
        <sz val="10"/>
        <rFont val="Arial"/>
        <family val="2"/>
      </rPr>
      <t>A cours de validation par C.Trin (ABNM)</t>
    </r>
    <r>
      <rPr>
        <sz val="10"/>
        <rFont val="Arial"/>
        <family val="2"/>
      </rPr>
      <t xml:space="preserve">
Proposition ABXQ11 ou 211 : en cours de doc
BESOIN REVU :
Proposition barre diam250 lg3849mm</t>
    </r>
  </si>
  <si>
    <t>Nb de réponse à devis envoyée</t>
  </si>
  <si>
    <t>cumul 17</t>
  </si>
  <si>
    <t>En attente prix laminage
A relancer : PJT</t>
  </si>
  <si>
    <t>A repondre avant le 17/07/2017
3 gammes existantes (dans dossier devis) dont 1 gamme 100% Ancizes car presse ukad non capable
A valider par COMEX (PDE)</t>
  </si>
  <si>
    <t xml:space="preserve">classe A1 possible
A valider avec fichier KOR
D : Ecart sur classe US </t>
  </si>
  <si>
    <t>exemple diam 210 METTIS chuté pour défaut --&gt; 
barre ACNM proposée</t>
  </si>
  <si>
    <t xml:space="preserve">Size: 6,7” x 11,7” x 78,4”
170 x 297 </t>
  </si>
  <si>
    <t>oui</t>
  </si>
  <si>
    <t>UDEV-17105</t>
  </si>
  <si>
    <t>diam 400
diam 500</t>
  </si>
  <si>
    <t>UDEV-17106</t>
  </si>
  <si>
    <t>Corroyage de 3 pour diam sup à 300 (ou 350 à vérifier)</t>
  </si>
  <si>
    <t>UDEV-17107</t>
  </si>
  <si>
    <t>Mise à jour de l'offre UDEV160115
revision dans fichier</t>
  </si>
  <si>
    <t>UDEV-17108</t>
  </si>
  <si>
    <t>Mail de Lorella CRIPPA</t>
  </si>
  <si>
    <t>TIA6lL4V</t>
  </si>
  <si>
    <t>AMS4928 UT
AMS STD 2154 T,I,CI,A
544 C</t>
  </si>
  <si>
    <t xml:space="preserve">
107m
1,6t</t>
  </si>
  <si>
    <t>Ø65</t>
  </si>
  <si>
    <t>Courant</t>
  </si>
  <si>
    <t>Mail de Leopold Bilang</t>
  </si>
  <si>
    <t>ams4928</t>
  </si>
  <si>
    <t>20T/an</t>
  </si>
  <si>
    <t>Ø60/61</t>
  </si>
  <si>
    <t>UDEV-17109</t>
  </si>
  <si>
    <t>Mail de Gilles Cuny</t>
  </si>
  <si>
    <t>Ø155*39</t>
  </si>
  <si>
    <t>PCS</t>
  </si>
  <si>
    <t>UDEV-17110</t>
  </si>
  <si>
    <t>Mail de Peter Konig</t>
  </si>
  <si>
    <t>2017:1000KG
2018:1900kg
2019:2200kg
2020:2300kg</t>
  </si>
  <si>
    <t>Spec à étudier 
Diam 45 : à décliner
Plat : échanges avec Ancizes 
Trop de développemnt pour le volume proposé (MSR)
PISTE DE DEVELOPPEMENT A GARDER</t>
  </si>
  <si>
    <t>UDEV-17111</t>
  </si>
  <si>
    <t>30m/mois</t>
  </si>
  <si>
    <t>OPTALM</t>
  </si>
  <si>
    <t>0 : à questionner</t>
  </si>
  <si>
    <t>PARTNERTECH TITANIUM (AD)</t>
  </si>
  <si>
    <t>FUCINE UMBRE (AD)</t>
  </si>
  <si>
    <t>ZODIAC AEROSPACE(AD)</t>
  </si>
  <si>
    <t>Mail de Samuel POUZAUD</t>
  </si>
  <si>
    <t>diam 100
diam 60</t>
  </si>
  <si>
    <t>lg 125mm
lg 260 mm</t>
  </si>
  <si>
    <t xml:space="preserve"> reste de soldes ABXQ  212</t>
  </si>
  <si>
    <t>Nouvel appel d’offre Zodiac barres de 63 mm./ EcoTi AMS 4928 , sans et avec US….
20 tonnes par an. Lingot 16 $/kg
Devis idem transpart
offre à 30,21€
si lingot à 15,50 --&gt; 29,60
risque : plan d'amélioration de la mam au laminoir</t>
  </si>
  <si>
    <t>UDEV-17112</t>
  </si>
  <si>
    <t>SIDERFORGEROSSI</t>
  </si>
  <si>
    <t>A vérifier
taille de grain
US</t>
  </si>
  <si>
    <t>chiffrage éco type CEFIVAL</t>
  </si>
  <si>
    <t>UDEV-17113</t>
  </si>
  <si>
    <t>Voir UDEV 17-108 : peut être le même besoin final
Client interessé par barre 
Proposition à faire pour barre d'essai (2m en TA6V ELI diam 60 ou 65)</t>
  </si>
  <si>
    <t xml:space="preserve">AMS4928
 AMS2631
ams-std 2154 type class I class AA
C : min 0,02 à max 0,03 % </t>
  </si>
  <si>
    <t>UDEV-17114</t>
  </si>
  <si>
    <t>UDEV-17115</t>
  </si>
  <si>
    <t>UDEV-17116</t>
  </si>
  <si>
    <t>IFA</t>
  </si>
  <si>
    <t>Mail de Chris Searle</t>
  </si>
  <si>
    <t>env. 8T</t>
  </si>
  <si>
    <t>230mm</t>
  </si>
  <si>
    <t>ASTM B348 
Must be suitable for reforging.</t>
  </si>
  <si>
    <t>Mail de Takuma Mitadera</t>
  </si>
  <si>
    <t>UDEV-17117</t>
  </si>
  <si>
    <t>UDEV-17118</t>
  </si>
  <si>
    <t>Pas de spec - recuit
Pas de spec - recuit
Pas de spec - recuit
AMS4928</t>
  </si>
  <si>
    <t>diam 40
diam 30
Diam 110
Diam 150</t>
  </si>
  <si>
    <t>233 
115
83
barres pour 200 pièces de 200mm</t>
  </si>
  <si>
    <t>RIGHTON</t>
  </si>
  <si>
    <t>Mail de Teresa BYRNE</t>
  </si>
  <si>
    <t>5,5t</t>
  </si>
  <si>
    <t>AMS4928
Ultrasonically tested to either or AMS-STD-2154 Grade AA or AMS 2631 Class A1
Annealed</t>
  </si>
  <si>
    <t>6'' (150mm)</t>
  </si>
  <si>
    <t>UDEV-17119</t>
  </si>
  <si>
    <t>UDEV-17120</t>
  </si>
  <si>
    <t>NEXTER</t>
  </si>
  <si>
    <t>5525
multiple de 380</t>
  </si>
  <si>
    <t>Objectif de prix pas atteignable</t>
  </si>
  <si>
    <t>AIRBUS SAFRAN LAUNCHER</t>
  </si>
  <si>
    <t>700 kg/an</t>
  </si>
  <si>
    <t>Mail de Vincent Le CORRE
et vincent CLUNY</t>
  </si>
  <si>
    <t>UDEV-17121</t>
  </si>
  <si>
    <t>UDEV-17122</t>
  </si>
  <si>
    <t>UDEV-17123</t>
  </si>
  <si>
    <t>Mail de Marius Grabowski</t>
  </si>
  <si>
    <t>Proposition à partir des chutes de 330 +laminoire</t>
  </si>
  <si>
    <t>Marché 2018
voir barres restantes en diam 30 et 40
réponse avec lopin set forge
Réponse par mail PDE</t>
  </si>
  <si>
    <t>Prévision client 27/06/2017
faire controler les barres en 150 sur l'équipement des ancizes (multizones)
réponse faite par PDE : pas de livraison possible avant 2018 sur la spec de contrôle</t>
  </si>
  <si>
    <t>Prix conbid : ok</t>
  </si>
  <si>
    <t>ATI ZKM</t>
  </si>
  <si>
    <t>AMS4928 (T2002)
Ratier Figeac</t>
  </si>
  <si>
    <t>500-700kg</t>
  </si>
  <si>
    <t>AMS6930</t>
  </si>
  <si>
    <t>10 m</t>
  </si>
  <si>
    <t>Mail de Claudine LEVY</t>
  </si>
  <si>
    <t>25t/an</t>
  </si>
  <si>
    <t>ASTMB348 grade 5
Etat recuit contrôlé US suivant AMS2631 ind E classe A.</t>
  </si>
  <si>
    <t>BAE systems</t>
  </si>
  <si>
    <t>Spec ok
Proposition avec diamètres 226.3 mm (sous la tolérance indiquée dans la spec.)
Longueurs de barres 2724 mm  et 1007 mm.
Barre bohler</t>
  </si>
  <si>
    <t>Mail de Loic MESMIN
 via Caroline DUPARC</t>
  </si>
  <si>
    <t xml:space="preserve"> ECA ROBOTICS </t>
  </si>
  <si>
    <t>UDEV-17124</t>
  </si>
  <si>
    <t>UDEV-17125</t>
  </si>
  <si>
    <t>UDEV-17126</t>
  </si>
  <si>
    <t xml:space="preserve">diam 160mm (+/-0,5mm)
capable de multiples de 280mm
et 120mm </t>
  </si>
  <si>
    <t>200mm
(5,6 T)</t>
  </si>
  <si>
    <t>Délai : fin janvier 2018</t>
  </si>
  <si>
    <t xml:space="preserve">US immersion inspected according to AMS 2630 Class A
- quel besoin d'état de surface pour tenir contrôle US --&gt; A étudier/essai (PJT)
Cuve Imphy par qualifiée pour Boeing (AD Ancizes?)
Usinage nécessaire
Bohler et UKAD NON QUALIFIE BOEING
</t>
  </si>
  <si>
    <t>Proposition prix conbid
Manque délai</t>
  </si>
  <si>
    <t>Mise à jour de l'offre UDEV 16038
prendre lingot 17,20 et parité 1,20
Attention restrictions sur US à faire sur  installation A&amp;D
réponse par mail de PDE</t>
  </si>
  <si>
    <t>Via Lionel Barrachin</t>
  </si>
  <si>
    <t>2,1T</t>
  </si>
  <si>
    <t>diam 150 : 535mm
diam 240 : 690mm
diam 330 : 1185mm
diam 420 : 1830mm
diam 430 : 359mm</t>
  </si>
  <si>
    <t>mail de Nicola Czajkowski via Leopold Bilang</t>
  </si>
  <si>
    <t>DIN 65040, DIN 17851, DIN 17862, WLB 3.7164, BS TA 100, BS TA 12, AMS-T-9047
--&gt; AMS 2631 + AMS 4928</t>
  </si>
  <si>
    <t>5,6T</t>
  </si>
  <si>
    <t>UDEV-17127</t>
  </si>
  <si>
    <t>UDEV-17128</t>
  </si>
  <si>
    <t>UDEV-17129</t>
  </si>
  <si>
    <t>UDEV-17130</t>
  </si>
  <si>
    <t>UDEV-17131</t>
  </si>
  <si>
    <t>UDEV-17132</t>
  </si>
  <si>
    <t>UDEV-17133</t>
  </si>
  <si>
    <t>UDEV-17134</t>
  </si>
  <si>
    <t>UDEV-17135</t>
  </si>
  <si>
    <t>Vérifier besoin avec LD (PJT)
3 demandes (1, 3 ou 6 barres)
Attention devis à actualiser avec couts essais et tth en attente de notre part
AD lenaic Duarte a répondu mais attente de notre chiffrage. Attete relance.</t>
  </si>
  <si>
    <t>barre Ø166mm écrouté, recuite et caractérisée svt la BMS7-348F
meme demande mais diametre different 
Remarque à ajouter sur spec boeing
+ voir dispo : kerim Ozier
Attendre relance.</t>
  </si>
  <si>
    <t>Sp 25,4  415 x 305
Sp 44,45  320 x 205
Sp 44,45  340 x 205
Sp 57,15  255 x 235</t>
  </si>
  <si>
    <t>CONBID
(réponse de XDE)</t>
  </si>
  <si>
    <t>Mail de Edouard POURCHET</t>
  </si>
  <si>
    <t>Référence de prix : SNECMA?
Fichier à reprendre avec nouveaux couts de section (PJT)
Réponse faite par PDE par mail</t>
  </si>
  <si>
    <t>diam 63,5
(ou tube 63,5 / 30,48)</t>
  </si>
  <si>
    <t>Quotation expiration: August, 21 2017
application AERO 544 C
Choix produit en entrée laminage (dia 330, 240?) --&gt; PJT
(Prix idem 17-034)
On abandonne mais quels sont les diamètres utilisables</t>
  </si>
  <si>
    <t>Alpha Beta processed in as forged condition, US immersion inspected according to AMS 2630 Class A1 / dead zone max. 3,2 µm
- forgeage SMX
- quel besoin d'état de surface pour tenir contrôle US --&gt; A étudier (PJT)
Demande confirmation du critère de controle au client --&gt; ok A1
--&gt; demander si demande tujours active
--&gt; prévoir un essai</t>
  </si>
  <si>
    <t>Vérifier si toujours ouvert (PDE)
Réunion en S45 avec Lorella</t>
  </si>
  <si>
    <t>voir liste</t>
  </si>
  <si>
    <t xml:space="preserve">projet en évolution. En attente retour. </t>
  </si>
  <si>
    <t>Commande en attente
Essai complémentaire au lancement</t>
  </si>
  <si>
    <t>UF1</t>
  </si>
  <si>
    <t>200 x 400
maxi 400 x 800</t>
  </si>
  <si>
    <t>a slab Titanium Grade 5 – β-forged.</t>
  </si>
  <si>
    <t>BOHLER BLECHE</t>
  </si>
  <si>
    <t>Mail de Stéphane Mahieut</t>
  </si>
  <si>
    <t>700kg</t>
  </si>
  <si>
    <t>plaque</t>
  </si>
  <si>
    <r>
      <t xml:space="preserve">Us par immersion à voir avec CTN
Chimie à valider (type Plymouth)
</t>
    </r>
    <r>
      <rPr>
        <strike/>
        <sz val="10"/>
        <rFont val="Arial"/>
        <family val="2"/>
      </rPr>
      <t>voir produit dispo restant de la validation en cours pour besoin 2017 (en octo 380)</t>
    </r>
    <r>
      <rPr>
        <sz val="10"/>
        <rFont val="Arial"/>
        <family val="2"/>
      </rPr>
      <t xml:space="preserve">
Plus possible (06/10/17 : matière pour Plymouth)
Application aero
lingot à 19€
-&gt; validation chimie Plymouth avec LCL (à proposer à Peter Konig) : à envoyer par PJT : OK
--&gt; offre par mail par PDE</t>
    </r>
  </si>
  <si>
    <t>EN 3351</t>
  </si>
  <si>
    <t>A investiguer.
Est-ce une offre pour nous? PJT</t>
  </si>
  <si>
    <t>Etudier la liste de demande  : PJT
En attente retour de Lorella</t>
  </si>
  <si>
    <t>Mail de Claudia Kerschenbauer</t>
  </si>
  <si>
    <t>- Reliquat de plat Wyman --&gt; PJT (ABOM)
- lot Pamiers avec indication US
- couts de coupe sous traitance
6€/kg + prix de coupe</t>
  </si>
  <si>
    <t>REMISE A JOUR AVEC ENVOI PAR MAIL LE 10/11/2017
FICHIER SUR RESEAU</t>
  </si>
  <si>
    <t>Claudine LEVY</t>
  </si>
  <si>
    <t>ETUDE MULTIPLES EN 180</t>
  </si>
  <si>
    <t>Faisabilité technique
Lingot eco ti 
Us meilleur
Prix suivant grille + marché</t>
  </si>
  <si>
    <t>Voir volume pour 288kg et 315kg (FHZ)</t>
  </si>
  <si>
    <t>LIEBHERR</t>
  </si>
  <si>
    <t>Peter Koening</t>
  </si>
  <si>
    <t xml:space="preserve">Plat 250 x 80           
     3 x 320 mm ou Capable de. </t>
  </si>
  <si>
    <t>Claude BERTRAND</t>
  </si>
  <si>
    <t xml:space="preserve">TA6V sans spécification. </t>
  </si>
  <si>
    <t>Manoj VERMA
Titanium Bar Tender F/HODIMM/RR/R/277/1</t>
  </si>
  <si>
    <t xml:space="preserve"> ( AMS 4928) for dia 200 mm </t>
  </si>
  <si>
    <t>(qty : 6200 kgs).</t>
  </si>
  <si>
    <t>HAL</t>
  </si>
  <si>
    <t>Lilian COLLOMBAT</t>
  </si>
  <si>
    <t>ECA</t>
  </si>
  <si>
    <t>LAT1-9128</t>
  </si>
  <si>
    <t>Ronds</t>
  </si>
  <si>
    <t>Ø90 mm
Ø170 mm
Ø230 mm</t>
  </si>
  <si>
    <t xml:space="preserve"> ( AMS 4928) for dia 275 mm </t>
  </si>
  <si>
    <t>RONDS</t>
  </si>
  <si>
    <t>Ø275 mm</t>
  </si>
  <si>
    <t>Manoj VERMA
RR278</t>
  </si>
  <si>
    <t>sous traitance DRA
Ou bloc capable</t>
  </si>
  <si>
    <t>LISTINO UKAD</t>
  </si>
  <si>
    <t>UDEV-17136</t>
  </si>
  <si>
    <t>UDEV-17137</t>
  </si>
  <si>
    <t>Utiliser fichier inventaire</t>
  </si>
  <si>
    <t>PAMIERS 
BOMBARDIER</t>
  </si>
  <si>
    <t>Pauline MAINGUY</t>
  </si>
  <si>
    <t>Chrono</t>
  </si>
  <si>
    <t>Problème</t>
  </si>
  <si>
    <t>Causes</t>
  </si>
  <si>
    <t>Actions</t>
  </si>
  <si>
    <t>Responsable</t>
  </si>
  <si>
    <t>Date prévue</t>
  </si>
  <si>
    <t>Date réalisée</t>
  </si>
  <si>
    <t>Avancement</t>
  </si>
  <si>
    <t>Vérification efficacité / récurrence</t>
  </si>
  <si>
    <t>MSR</t>
  </si>
  <si>
    <t>Mise à jour : 01/12/17</t>
  </si>
  <si>
    <t>Retard dans les réponses envoyées</t>
  </si>
  <si>
    <t>Plusieurs offres en même temps</t>
  </si>
  <si>
    <t xml:space="preserve">Temps perdu à rechercher des produits pouvant correspondre aux demandes </t>
  </si>
  <si>
    <t>Utiliser une liste d'inventaire pour faire des pré sélection</t>
  </si>
  <si>
    <t>Inventaire réalisé par la SC le 20/11/2017</t>
  </si>
  <si>
    <t>Mettre priorisation P1 / P2 en ajoutant une colonne dans le fichier</t>
  </si>
  <si>
    <t>Taux de commandes pas à l'objectif</t>
  </si>
  <si>
    <t>Pas de sélection des devis pour pouvoir cibler tous les marchés potentiels pour le développement de la filière ECOTITANIUM</t>
  </si>
  <si>
    <t>Revoir l'objectif pour 2018 en tenant compte de cette non sélection</t>
  </si>
  <si>
    <t xml:space="preserve">Mise en œuvre d'un barème de prix </t>
  </si>
  <si>
    <t>fichier pour AMS4928</t>
  </si>
  <si>
    <t>Marché très différents pour lesquels il n'existe pas de grille de prix</t>
  </si>
  <si>
    <t xml:space="preserve">Jusu'à fin 2017 priorisation sur les activités de livraison </t>
  </si>
  <si>
    <t>Ecarts / prix marché</t>
  </si>
  <si>
    <t>BDE</t>
  </si>
  <si>
    <t>Etude des couts de section à utiliser pour les chiffarges 2018</t>
  </si>
  <si>
    <t>Révision des couts de section à utiliser</t>
  </si>
  <si>
    <t>PLAN D'ACTIONS POUR TRAITEMENT DES ECARTS RECURRENTS</t>
  </si>
  <si>
    <t>DEVIS : RESPECT DES DELAIS ET TAUX DE COMMANDE</t>
  </si>
  <si>
    <t>Voir fichier</t>
  </si>
  <si>
    <t>Mail de Yoann DAHAN
Delphine Fontanel-Lebon</t>
  </si>
  <si>
    <t>Besoin final de 7 x 7kg</t>
  </si>
  <si>
    <t>Remise à jour le 25/11/2017</t>
  </si>
  <si>
    <t>diam 220</t>
  </si>
  <si>
    <t>300kg</t>
  </si>
  <si>
    <t>Proposition par mail de diam 240mm</t>
  </si>
  <si>
    <t xml:space="preserve">10 tons/anno φ 50-70mm di lega di titanio secondo PWA1202 e trattamento termico secondo PWA11  
-          5 tons/anno φ 50-70mm di lega di titanio secondo PWA1228 e trattamento termico secondo PWA11  
-          Beta transus 990 °
</t>
  </si>
  <si>
    <t>HPF GROUP</t>
  </si>
  <si>
    <t>Vérification devis précédents
Fatigue demandée : tenable sur lingot ecoTI? Ou risque? Stat à conserver mais pas bloquant
Chiffrage réactualisé avec lingot ecoti + cout de section + cout d'essai (hors majoration)</t>
  </si>
  <si>
    <t>Répondu par mail par PDE</t>
  </si>
  <si>
    <t>Cf fichier "LISTINO UKAD"
Mise  jour des prix</t>
  </si>
  <si>
    <t>Etude du rendement des barres
commande reçue avec nouveau prix longueur courante pour prix initial en multiple</t>
  </si>
  <si>
    <t>diam 50-70mm</t>
  </si>
  <si>
    <t xml:space="preserve">10T/an
5T/an
</t>
  </si>
  <si>
    <t>UDEV-17138</t>
  </si>
  <si>
    <t>Sarah WILSON</t>
  </si>
  <si>
    <t>PRIX CONBID</t>
  </si>
  <si>
    <t>lingot KIND</t>
  </si>
  <si>
    <t>UDEV-17139</t>
  </si>
  <si>
    <t>Stock D</t>
  </si>
  <si>
    <t>UDEV-17140</t>
  </si>
  <si>
    <t>Message d'attente + questions techniques : PJT
epaisseur + métallurgie attendue
--&gt; 180mm ou 200mm possible
Proposition 170mm
Gamme de transfo type Dynamet sur lingot ecoti</t>
  </si>
  <si>
    <t>UDEV-17141</t>
  </si>
  <si>
    <t>UDEV-17142</t>
  </si>
  <si>
    <t>Commentaires suite remise de l'offre</t>
  </si>
  <si>
    <t>Faire mise à jour du devis avec cout LAMA</t>
  </si>
  <si>
    <t xml:space="preserve">via ERASTEEL </t>
  </si>
  <si>
    <t>30 ou 35mm</t>
  </si>
  <si>
    <t>4 x 1,20m
mini 20kg</t>
  </si>
  <si>
    <t>mail du 14/12</t>
  </si>
  <si>
    <t>J1/J2</t>
  </si>
  <si>
    <t>UDEV-18001</t>
  </si>
  <si>
    <t>diam 550</t>
  </si>
  <si>
    <t>C50 TF 12 Classe D</t>
  </si>
  <si>
    <t xml:space="preserve"> LTA GE9X.
General Electric Aerospace </t>
  </si>
  <si>
    <t>UDEV-18002</t>
  </si>
  <si>
    <t>ALKAN</t>
  </si>
  <si>
    <t>Mail de Leopold BILANG</t>
  </si>
  <si>
    <t xml:space="preserve">TA6V suivant AMS4928 </t>
  </si>
  <si>
    <t>UDEV-18003</t>
  </si>
  <si>
    <t>UDEV-18004</t>
  </si>
  <si>
    <t>UDEV-18005</t>
  </si>
  <si>
    <t>A reprendre : MSR</t>
  </si>
  <si>
    <t>Maher</t>
  </si>
  <si>
    <t>ok</t>
  </si>
  <si>
    <t>Proposition en AMS4928?
Relire spec pour valider faisabilité (PJT)</t>
  </si>
  <si>
    <t>Amal</t>
  </si>
  <si>
    <t>27,5
Militaire (M51)? Application du 544C? FHZ
Format 4b ou 3b en fonction des rendements pour 370
Formulaire lg courante ou multiples et lingot ecoti ou UKTMP</t>
  </si>
  <si>
    <t>suivi couts SMX</t>
  </si>
  <si>
    <t>UDEV-18006</t>
  </si>
  <si>
    <t>RIB 7</t>
  </si>
  <si>
    <t>UDEV-18007</t>
  </si>
  <si>
    <t>UDEV-18008</t>
  </si>
  <si>
    <t>Pyramide</t>
  </si>
  <si>
    <t>RIB A350</t>
  </si>
  <si>
    <t>UDEV-18009</t>
  </si>
  <si>
    <t>UDEV-18010</t>
  </si>
  <si>
    <t>AVIC</t>
  </si>
  <si>
    <t>Ti6Al4V flat bar as per BS 3TA11,annealed,machined surface</t>
  </si>
  <si>
    <t>150 x 110 x 520 mm</t>
  </si>
  <si>
    <t>8 pcs
304kg</t>
  </si>
  <si>
    <t>plat</t>
  </si>
  <si>
    <t xml:space="preserve">Mail de Teresa Byrne </t>
  </si>
  <si>
    <t>810x161x311</t>
  </si>
  <si>
    <t xml:space="preserve">Via Paolo LANFRIT
Eramet Italia 
</t>
  </si>
  <si>
    <t>Blocco in titanio Ti6Al4V grado 5
forgiato e fresato
dimensioni 810x161x310
tolleranze -0 ÷ +3mm</t>
  </si>
  <si>
    <t>Trafilerie Carlo Gnutti</t>
  </si>
  <si>
    <t>2 blocs</t>
  </si>
  <si>
    <t>UDEV-18011</t>
  </si>
  <si>
    <t>TIG</t>
  </si>
  <si>
    <t>Via mail Lorella Crippa</t>
  </si>
  <si>
    <t>diam 200</t>
  </si>
  <si>
    <t>diam 240</t>
  </si>
  <si>
    <t>diam 280</t>
  </si>
  <si>
    <t>1) Dim. 200x500x2000mm (or please offer me your standard length)
Toll.dimensionali -0/+2mm (width and thickness)
Toll.Lunghezza: -0/+10mm
Delivery: your standard production time
2) Dim. 60mm x 120mm x barre lunghezza mult.403mm 
Toll.dimensionali -0/+2mm (width, thickness,length)</t>
  </si>
  <si>
    <t>Consultation fraisage
Possibilité fraisage aux Ancizes</t>
  </si>
  <si>
    <t>Proposer alternative en brut</t>
  </si>
  <si>
    <t>Relance en S04 sur couts</t>
  </si>
  <si>
    <t>Interne</t>
  </si>
  <si>
    <t>Commande le 05/02/2018</t>
  </si>
  <si>
    <t xml:space="preserve">1) Qty: 3 pcs – ca.2600kg – 
2) Qty :  500 pcs  - ca.6400kg </t>
  </si>
  <si>
    <t>Réponse :
- en brut
- usiné
Réponse pour vendredi
1) lingot Ecoti partiel et utilisation du reste sur une autre application (ou sur ligne 2)
4 pièces à offrir</t>
  </si>
  <si>
    <t>UDEV-18012</t>
  </si>
  <si>
    <t>BRAHMI</t>
  </si>
  <si>
    <t>EKETS</t>
  </si>
  <si>
    <t>Daniel OLSSON</t>
  </si>
  <si>
    <t>o   Alt. 1: 1.5 ton
o   Alt. 2: 2 ton
o   Alt. 3: 3 ton</t>
  </si>
  <si>
    <t xml:space="preserve">    Ø95 mm, in falling lengths</t>
  </si>
  <si>
    <t>Titanium Grade 5 (Ti6Al4V), according to AMS 4928, incl. cert. 3.1;</t>
  </si>
  <si>
    <t>UDEV-18013</t>
  </si>
  <si>
    <t>UDEV-18014</t>
  </si>
  <si>
    <t>Adamet-Niemet Sp. z o.o.</t>
  </si>
  <si>
    <t>lg 27mm
lg 50,8mm</t>
  </si>
  <si>
    <t>1) AMS4928
1) AMS4928</t>
  </si>
  <si>
    <t xml:space="preserve">1) 50 pcs / 100 pcs / one bar 127 x 127
1) 50 pcs / 100 pcs / one bar dia 114,3
</t>
  </si>
  <si>
    <t>UDEV-18015</t>
  </si>
  <si>
    <t>Mail de Hayden Capps</t>
  </si>
  <si>
    <t>8.250”, 8.750” &amp; 8.750”.</t>
  </si>
  <si>
    <t xml:space="preserve">10,000-40,000 lbs of each size </t>
  </si>
  <si>
    <t>Same exact specs as we currently have purchased</t>
  </si>
  <si>
    <t>1)
Forged and Machined Rect.Bars
TI6AL4V AMS4928 AMS6931 Cond.Annealed
TI6AL4V AMS4928 AMS6931 ISO5832/3 WL 3.7164 
Microstructure in acc.to ETTC 2 B1-B6; B10; B13;B16
Macrostructure in acc.to ETTC 3 Level 30-Level 40
US- TEST ACC. AMS 2631 CLASS A1 (on side 200mm)
US- TEST ACC. AMS2631 CLASS B (on side 500mm)
2)
Forged and Machined Rect.Bars
TI6AL4V ASTMB348 Cond.Annealed
UI acc.to AMS2631 Cl.A1</t>
  </si>
  <si>
    <t>1) proposition diam 180 
A voir si barres à proposer
--&gt; REPONSE D'ATTENTE</t>
  </si>
  <si>
    <t>UDEV-18016</t>
  </si>
  <si>
    <t>114,3mm</t>
  </si>
  <si>
    <t>Us selon la spec 5036 en PJ . recette selon AMS 2631</t>
  </si>
  <si>
    <t>4 t
35t à terme</t>
  </si>
  <si>
    <t>Lingot ECOTI
US aux Ancizes</t>
  </si>
  <si>
    <t xml:space="preserve">Réponse par mail le 16/02/18
pos. 1) OK pour
a)  blocchi quadri, fresati di lunghezza pari a 4,2 mt +/- 10%
prezzo :                                                                              27,35 €/Kg
delivery  client : avril. Le lcient a déjà al commande et doit placer l’ordre. Puisque ils veulent démarrer avec UKAD, merci de me dire le mini de MOQ car e client veut nous qualifier.
pos. 2) Tiatnium est en offre, il est interessé à
a) blocchi fresati :                                                37,25 €/Kg
mais ils ont un prix marché de 34 €/Kg. Ils veulent collaborer avec UKD. Quel est le prix meilleure on peut leur faire ? 
</t>
  </si>
  <si>
    <t>UDEV-18017</t>
  </si>
  <si>
    <t>Mail de Lorella</t>
  </si>
  <si>
    <t>AMS 6931</t>
  </si>
  <si>
    <t>diam 250mm
3m</t>
  </si>
  <si>
    <t>Lingot UKTMP
Attente réponse sur stratégie
Prix conbid à mettre à jour ?
Chiffrage à mettre à jour (PJT)</t>
  </si>
  <si>
    <t>LEONARDO
(AUGUSTA)</t>
  </si>
  <si>
    <t>Proposition ACMR11</t>
  </si>
  <si>
    <t>MECA MAT</t>
  </si>
  <si>
    <t>UDEV-18018</t>
  </si>
  <si>
    <t xml:space="preserve">Mail de </t>
  </si>
  <si>
    <t>Réponse LCL : traitement à 954 °C/eau + vieillissement à 530°C/air
Gamme std AMS4928</t>
  </si>
  <si>
    <t>Mail de N.Taillefer</t>
  </si>
  <si>
    <t>Réponse par mail faite par PDE</t>
  </si>
  <si>
    <t>UDEV-18019</t>
  </si>
  <si>
    <t>Lorella</t>
  </si>
  <si>
    <t>carré</t>
  </si>
  <si>
    <t>90 x 90</t>
  </si>
  <si>
    <t>2,1t</t>
  </si>
  <si>
    <t>Réponse par tel faite par PDE
1250€/m
Ebauche Ecoti
délai S26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</si>
</sst>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;@"/>
  </numFmts>
  <fonts count="50" x14ac:knownFonts="1">
    <font>
      <sz val="10"/>
      <name val="Arial"/>
    </font>
    <font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10"/>
      <name val="Arial"/>
      <family val="2"/>
    </font>
    <font>
      <sz val="11"/>
      <name val="Calibri"/>
      <family val="2"/>
    </font>
    <font>
      <sz val="10"/>
      <name val="Calibri"/>
      <family val="2"/>
    </font>
    <font>
      <sz val="13"/>
      <name val="Calibri"/>
      <family val="2"/>
    </font>
    <font>
      <b/>
      <sz val="10"/>
      <color theme="0" tint="-0.249977111117893"/>
      <name val="Arial"/>
      <family val="2"/>
    </font>
    <font>
      <sz val="10"/>
      <color theme="0" tint="-0.249977111117893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9"/>
      <name val="Calibri"/>
      <family val="2"/>
    </font>
    <font>
      <sz val="12"/>
      <name val="Arial"/>
      <family val="2"/>
    </font>
    <font>
      <b/>
      <sz val="22"/>
      <name val="Arial"/>
      <family val="2"/>
    </font>
    <font>
      <sz val="12"/>
      <name val="Calibri"/>
      <family val="2"/>
    </font>
    <font>
      <b/>
      <sz val="14"/>
      <color rgb="FFFF0000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rgb="FFFFFF00"/>
      <name val="Arial"/>
      <family val="2"/>
    </font>
    <font>
      <b/>
      <sz val="10"/>
      <color theme="6"/>
      <name val="Arial"/>
      <family val="2"/>
    </font>
    <font>
      <b/>
      <sz val="10"/>
      <color rgb="FF7030A0"/>
      <name val="Arial"/>
      <family val="2"/>
    </font>
    <font>
      <b/>
      <sz val="10"/>
      <color theme="9"/>
      <name val="Arial"/>
      <family val="2"/>
    </font>
    <font>
      <sz val="10"/>
      <name val="Tahoma"/>
      <family val="2"/>
    </font>
    <font>
      <sz val="10"/>
      <name val="Times New Roman"/>
      <family val="1"/>
    </font>
    <font>
      <i/>
      <sz val="10"/>
      <name val="Arial"/>
      <family val="2"/>
    </font>
    <font>
      <b/>
      <sz val="12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strike/>
      <sz val="10"/>
      <name val="Arial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8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10"/>
      </top>
      <bottom style="thin">
        <color indexed="64"/>
      </bottom>
      <diagonal/>
    </border>
    <border>
      <left style="thin">
        <color indexed="64"/>
      </left>
      <right/>
      <top style="thick">
        <color indexed="10"/>
      </top>
      <bottom style="thin">
        <color indexed="64"/>
      </bottom>
      <diagonal/>
    </border>
    <border>
      <left/>
      <right/>
      <top style="thick">
        <color indexed="1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5" tint="0.39997558519241921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9" fontId="3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3" fillId="0" borderId="0"/>
    <xf numFmtId="0" fontId="5" fillId="0" borderId="0"/>
  </cellStyleXfs>
  <cellXfs count="642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NumberFormat="1"/>
    <xf numFmtId="0" fontId="7" fillId="3" borderId="0" xfId="0" applyFont="1" applyFill="1" applyBorder="1"/>
    <xf numFmtId="0" fontId="8" fillId="0" borderId="2" xfId="0" applyNumberFormat="1" applyFont="1" applyBorder="1"/>
    <xf numFmtId="0" fontId="0" fillId="0" borderId="0" xfId="0" applyAlignment="1">
      <alignment horizontal="left"/>
    </xf>
    <xf numFmtId="0" fontId="9" fillId="3" borderId="2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right"/>
    </xf>
    <xf numFmtId="164" fontId="0" fillId="0" borderId="0" xfId="0" applyNumberFormat="1"/>
    <xf numFmtId="164" fontId="8" fillId="0" borderId="2" xfId="0" applyNumberFormat="1" applyFont="1" applyBorder="1"/>
    <xf numFmtId="0" fontId="0" fillId="0" borderId="1" xfId="0" applyBorder="1"/>
    <xf numFmtId="164" fontId="0" fillId="0" borderId="1" xfId="0" applyNumberFormat="1" applyBorder="1"/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0" fontId="10" fillId="4" borderId="1" xfId="0" applyFont="1" applyFill="1" applyBorder="1" applyAlignment="1">
      <alignment wrapText="1" shrinkToFit="1"/>
    </xf>
    <xf numFmtId="164" fontId="10" fillId="4" borderId="1" xfId="0" applyNumberFormat="1" applyFont="1" applyFill="1" applyBorder="1" applyAlignment="1">
      <alignment wrapText="1" shrinkToFit="1"/>
    </xf>
    <xf numFmtId="0" fontId="0" fillId="0" borderId="0" xfId="0" applyAlignment="1">
      <alignment wrapText="1" shrinkToFit="1"/>
    </xf>
    <xf numFmtId="0" fontId="0" fillId="0" borderId="1" xfId="0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/>
    <xf numFmtId="0" fontId="13" fillId="0" borderId="1" xfId="0" applyFont="1" applyBorder="1" applyAlignment="1">
      <alignment horizontal="center" vertical="center"/>
    </xf>
    <xf numFmtId="14" fontId="13" fillId="0" borderId="1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/>
    <xf numFmtId="0" fontId="0" fillId="2" borderId="5" xfId="0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2" borderId="1" xfId="0" applyNumberForma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2" borderId="5" xfId="0" applyNumberFormat="1" applyFill="1" applyBorder="1" applyAlignment="1">
      <alignment horizontal="center" vertical="center" wrapText="1"/>
    </xf>
    <xf numFmtId="0" fontId="11" fillId="0" borderId="5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/>
    <xf numFmtId="0" fontId="0" fillId="0" borderId="0" xfId="0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/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/>
    <xf numFmtId="0" fontId="13" fillId="0" borderId="5" xfId="0" applyFont="1" applyBorder="1" applyAlignment="1">
      <alignment horizontal="center" vertical="center" wrapText="1"/>
    </xf>
    <xf numFmtId="2" fontId="13" fillId="0" borderId="5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top" wrapText="1"/>
    </xf>
    <xf numFmtId="3" fontId="12" fillId="0" borderId="1" xfId="0" applyNumberFormat="1" applyFont="1" applyBorder="1" applyAlignment="1">
      <alignment horizontal="left" vertical="center"/>
    </xf>
    <xf numFmtId="2" fontId="12" fillId="0" borderId="5" xfId="0" applyNumberFormat="1" applyFont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left" vertical="center"/>
    </xf>
    <xf numFmtId="0" fontId="12" fillId="0" borderId="5" xfId="0" applyNumberFormat="1" applyFont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vertical="center"/>
    </xf>
    <xf numFmtId="165" fontId="12" fillId="5" borderId="1" xfId="0" applyNumberFormat="1" applyFont="1" applyFill="1" applyBorder="1" applyAlignment="1">
      <alignment horizontal="center" vertical="center"/>
    </xf>
    <xf numFmtId="165" fontId="11" fillId="0" borderId="1" xfId="0" applyNumberFormat="1" applyFon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left" vertical="center"/>
    </xf>
    <xf numFmtId="165" fontId="12" fillId="6" borderId="1" xfId="0" applyNumberFormat="1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left" vertical="center"/>
    </xf>
    <xf numFmtId="165" fontId="12" fillId="5" borderId="6" xfId="0" applyNumberFormat="1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165" fontId="12" fillId="0" borderId="6" xfId="0" applyNumberFormat="1" applyFont="1" applyBorder="1" applyAlignment="1">
      <alignment horizontal="center" vertical="center"/>
    </xf>
    <xf numFmtId="2" fontId="12" fillId="0" borderId="7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/>
    </xf>
    <xf numFmtId="2" fontId="13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0" fillId="0" borderId="10" xfId="0" applyBorder="1"/>
    <xf numFmtId="0" fontId="0" fillId="0" borderId="1" xfId="0" applyBorder="1" applyAlignment="1">
      <alignment horizontal="center"/>
    </xf>
    <xf numFmtId="0" fontId="11" fillId="0" borderId="3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center" vertical="center"/>
    </xf>
    <xf numFmtId="0" fontId="13" fillId="0" borderId="1" xfId="0" applyFont="1" applyBorder="1" applyAlignment="1">
      <alignment vertical="top" wrapText="1"/>
    </xf>
    <xf numFmtId="0" fontId="11" fillId="0" borderId="12" xfId="0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left" vertical="center"/>
    </xf>
    <xf numFmtId="165" fontId="11" fillId="5" borderId="1" xfId="0" applyNumberFormat="1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left" vertical="center"/>
    </xf>
    <xf numFmtId="0" fontId="12" fillId="5" borderId="0" xfId="0" applyFont="1" applyFill="1" applyBorder="1" applyAlignment="1">
      <alignment horizontal="left" vertical="center"/>
    </xf>
    <xf numFmtId="0" fontId="13" fillId="0" borderId="11" xfId="0" applyFont="1" applyBorder="1" applyAlignment="1">
      <alignment horizontal="left" vertical="top" wrapText="1"/>
    </xf>
    <xf numFmtId="0" fontId="0" fillId="7" borderId="1" xfId="0" applyFill="1" applyBorder="1" applyAlignment="1">
      <alignment horizontal="left" vertical="center" wrapText="1"/>
    </xf>
    <xf numFmtId="165" fontId="0" fillId="7" borderId="1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1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5" borderId="1" xfId="0" applyFont="1" applyFill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2" fillId="5" borderId="6" xfId="0" applyFont="1" applyFill="1" applyBorder="1" applyAlignment="1">
      <alignment vertical="center"/>
    </xf>
    <xf numFmtId="0" fontId="12" fillId="6" borderId="1" xfId="0" applyFont="1" applyFill="1" applyBorder="1" applyAlignment="1">
      <alignment vertical="center"/>
    </xf>
    <xf numFmtId="0" fontId="11" fillId="5" borderId="1" xfId="0" applyFont="1" applyFill="1" applyBorder="1" applyAlignment="1">
      <alignment vertical="center"/>
    </xf>
    <xf numFmtId="0" fontId="0" fillId="0" borderId="10" xfId="0" applyBorder="1" applyAlignment="1"/>
    <xf numFmtId="0" fontId="0" fillId="0" borderId="1" xfId="0" applyBorder="1" applyAlignment="1"/>
    <xf numFmtId="0" fontId="0" fillId="7" borderId="1" xfId="0" applyFill="1" applyBorder="1" applyAlignment="1">
      <alignment vertical="center" wrapText="1"/>
    </xf>
    <xf numFmtId="0" fontId="11" fillId="6" borderId="1" xfId="0" applyFont="1" applyFill="1" applyBorder="1" applyAlignment="1">
      <alignment horizontal="left" vertical="center"/>
    </xf>
    <xf numFmtId="16" fontId="11" fillId="0" borderId="1" xfId="0" applyNumberFormat="1" applyFont="1" applyBorder="1" applyAlignment="1">
      <alignment horizontal="center" vertical="center"/>
    </xf>
    <xf numFmtId="14" fontId="11" fillId="0" borderId="5" xfId="0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vertical="center"/>
    </xf>
    <xf numFmtId="165" fontId="13" fillId="0" borderId="1" xfId="0" applyNumberFormat="1" applyFont="1" applyFill="1" applyBorder="1" applyAlignment="1">
      <alignment horizontal="center" vertical="center"/>
    </xf>
    <xf numFmtId="0" fontId="13" fillId="0" borderId="5" xfId="0" applyNumberFormat="1" applyFont="1" applyFill="1" applyBorder="1" applyAlignment="1">
      <alignment horizontal="center" vertical="center"/>
    </xf>
    <xf numFmtId="14" fontId="13" fillId="0" borderId="5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center"/>
    </xf>
    <xf numFmtId="165" fontId="11" fillId="0" borderId="1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5" borderId="5" xfId="0" applyNumberFormat="1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5" borderId="0" xfId="0" applyFill="1"/>
    <xf numFmtId="0" fontId="11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vertical="center"/>
    </xf>
    <xf numFmtId="165" fontId="11" fillId="0" borderId="3" xfId="0" applyNumberFormat="1" applyFont="1" applyFill="1" applyBorder="1" applyAlignment="1">
      <alignment horizontal="center" vertical="center"/>
    </xf>
    <xf numFmtId="14" fontId="11" fillId="0" borderId="3" xfId="0" applyNumberFormat="1" applyFont="1" applyFill="1" applyBorder="1" applyAlignment="1">
      <alignment horizontal="center" vertical="center"/>
    </xf>
    <xf numFmtId="1" fontId="11" fillId="0" borderId="12" xfId="0" applyNumberFormat="1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horizontal="left" vertical="center"/>
    </xf>
    <xf numFmtId="0" fontId="11" fillId="0" borderId="13" xfId="0" applyFont="1" applyBorder="1" applyAlignment="1">
      <alignment vertical="center"/>
    </xf>
    <xf numFmtId="165" fontId="11" fillId="0" borderId="13" xfId="0" applyNumberFormat="1" applyFont="1" applyBorder="1" applyAlignment="1">
      <alignment horizontal="center" vertical="center"/>
    </xf>
    <xf numFmtId="0" fontId="11" fillId="0" borderId="14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165" fontId="11" fillId="8" borderId="1" xfId="0" applyNumberFormat="1" applyFont="1" applyFill="1" applyBorder="1" applyAlignment="1">
      <alignment horizontal="center" vertical="center"/>
    </xf>
    <xf numFmtId="0" fontId="11" fillId="8" borderId="5" xfId="0" applyFont="1" applyFill="1" applyBorder="1" applyAlignment="1">
      <alignment horizontal="center" vertical="center"/>
    </xf>
    <xf numFmtId="3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left" vertical="center" shrinkToFit="1"/>
    </xf>
    <xf numFmtId="0" fontId="0" fillId="0" borderId="1" xfId="0" applyFill="1" applyBorder="1" applyAlignment="1" applyProtection="1">
      <alignment horizontal="left" vertical="center" shrinkToFit="1"/>
    </xf>
    <xf numFmtId="0" fontId="11" fillId="0" borderId="1" xfId="0" quotePrefix="1" applyFont="1" applyBorder="1" applyAlignment="1">
      <alignment horizontal="left" vertical="center"/>
    </xf>
    <xf numFmtId="0" fontId="11" fillId="9" borderId="5" xfId="0" applyFont="1" applyFill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165" fontId="5" fillId="0" borderId="1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center"/>
    </xf>
    <xf numFmtId="165" fontId="5" fillId="5" borderId="1" xfId="0" applyNumberFormat="1" applyFont="1" applyFill="1" applyBorder="1" applyAlignment="1">
      <alignment horizontal="center" vertical="center"/>
    </xf>
    <xf numFmtId="0" fontId="5" fillId="5" borderId="5" xfId="0" applyNumberFormat="1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165" fontId="5" fillId="0" borderId="13" xfId="0" applyNumberFormat="1" applyFont="1" applyBorder="1" applyAlignment="1">
      <alignment horizontal="center" vertical="center"/>
    </xf>
    <xf numFmtId="0" fontId="5" fillId="0" borderId="14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/>
    <xf numFmtId="0" fontId="11" fillId="0" borderId="0" xfId="0" applyFont="1"/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165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5" fillId="0" borderId="13" xfId="0" applyFont="1" applyBorder="1" applyAlignment="1">
      <alignment vertical="center"/>
    </xf>
    <xf numFmtId="0" fontId="5" fillId="5" borderId="1" xfId="0" applyFont="1" applyFill="1" applyBorder="1" applyAlignment="1">
      <alignment vertical="center"/>
    </xf>
    <xf numFmtId="0" fontId="0" fillId="0" borderId="1" xfId="0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left" vertical="center"/>
    </xf>
    <xf numFmtId="0" fontId="20" fillId="10" borderId="1" xfId="0" applyFont="1" applyFill="1" applyBorder="1" applyAlignment="1">
      <alignment horizontal="center" vertical="center"/>
    </xf>
    <xf numFmtId="0" fontId="21" fillId="10" borderId="1" xfId="0" applyFont="1" applyFill="1" applyBorder="1" applyAlignment="1">
      <alignment horizontal="left" vertical="center"/>
    </xf>
    <xf numFmtId="0" fontId="21" fillId="10" borderId="1" xfId="0" applyFont="1" applyFill="1" applyBorder="1" applyAlignment="1">
      <alignment vertical="center"/>
    </xf>
    <xf numFmtId="165" fontId="21" fillId="10" borderId="1" xfId="0" applyNumberFormat="1" applyFont="1" applyFill="1" applyBorder="1" applyAlignment="1">
      <alignment horizontal="center" vertical="center"/>
    </xf>
    <xf numFmtId="0" fontId="21" fillId="10" borderId="1" xfId="0" applyFont="1" applyFill="1" applyBorder="1" applyAlignment="1">
      <alignment horizontal="center" vertical="center"/>
    </xf>
    <xf numFmtId="0" fontId="21" fillId="10" borderId="5" xfId="0" applyFont="1" applyFill="1" applyBorder="1" applyAlignment="1">
      <alignment horizontal="center" vertical="center"/>
    </xf>
    <xf numFmtId="0" fontId="21" fillId="10" borderId="0" xfId="0" applyFont="1" applyFill="1" applyBorder="1" applyAlignment="1">
      <alignment horizontal="center" vertical="center"/>
    </xf>
    <xf numFmtId="0" fontId="21" fillId="10" borderId="0" xfId="0" applyFont="1" applyFill="1"/>
    <xf numFmtId="14" fontId="6" fillId="0" borderId="0" xfId="1" applyNumberFormat="1" applyAlignment="1" applyProtection="1"/>
    <xf numFmtId="165" fontId="5" fillId="0" borderId="5" xfId="0" applyNumberFormat="1" applyFont="1" applyBorder="1" applyAlignment="1">
      <alignment horizontal="center" vertical="center"/>
    </xf>
    <xf numFmtId="165" fontId="5" fillId="5" borderId="5" xfId="0" applyNumberFormat="1" applyFont="1" applyFill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65" fontId="11" fillId="0" borderId="5" xfId="0" applyNumberFormat="1" applyFont="1" applyBorder="1" applyAlignment="1">
      <alignment horizontal="center" vertical="center"/>
    </xf>
    <xf numFmtId="165" fontId="21" fillId="10" borderId="5" xfId="0" applyNumberFormat="1" applyFont="1" applyFill="1" applyBorder="1" applyAlignment="1">
      <alignment horizontal="center" vertical="center"/>
    </xf>
    <xf numFmtId="14" fontId="11" fillId="0" borderId="1" xfId="1" applyNumberFormat="1" applyFont="1" applyBorder="1" applyAlignment="1" applyProtection="1">
      <alignment horizontal="center"/>
    </xf>
    <xf numFmtId="165" fontId="11" fillId="2" borderId="5" xfId="0" applyNumberFormat="1" applyFont="1" applyFill="1" applyBorder="1" applyAlignment="1">
      <alignment horizontal="center" vertical="center" wrapText="1"/>
    </xf>
    <xf numFmtId="165" fontId="0" fillId="0" borderId="5" xfId="0" applyNumberFormat="1" applyFont="1" applyBorder="1" applyAlignment="1">
      <alignment horizontal="center" vertical="center"/>
    </xf>
    <xf numFmtId="165" fontId="0" fillId="0" borderId="13" xfId="0" applyNumberFormat="1" applyFont="1" applyBorder="1" applyAlignment="1">
      <alignment horizontal="center" vertical="center"/>
    </xf>
    <xf numFmtId="165" fontId="0" fillId="0" borderId="14" xfId="0" applyNumberFormat="1" applyFont="1" applyBorder="1" applyAlignment="1">
      <alignment horizontal="center" vertical="center"/>
    </xf>
    <xf numFmtId="165" fontId="6" fillId="0" borderId="1" xfId="1" applyNumberFormat="1" applyBorder="1" applyAlignment="1" applyProtection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6" fillId="0" borderId="5" xfId="1" applyBorder="1" applyAlignment="1" applyProtection="1">
      <alignment horizontal="center" vertical="center"/>
    </xf>
    <xf numFmtId="0" fontId="6" fillId="0" borderId="10" xfId="1" applyBorder="1" applyAlignment="1" applyProtection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3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11" fillId="2" borderId="5" xfId="0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165" fontId="0" fillId="2" borderId="3" xfId="0" applyNumberFormat="1" applyFill="1" applyBorder="1" applyAlignment="1">
      <alignment horizontal="center" vertical="center" wrapText="1"/>
    </xf>
    <xf numFmtId="165" fontId="11" fillId="2" borderId="12" xfId="0" applyNumberFormat="1" applyFont="1" applyFill="1" applyBorder="1" applyAlignment="1">
      <alignment horizontal="center" vertical="center" wrapText="1"/>
    </xf>
    <xf numFmtId="0" fontId="11" fillId="2" borderId="12" xfId="0" applyNumberFormat="1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5" xfId="0" applyBorder="1"/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Border="1"/>
    <xf numFmtId="165" fontId="11" fillId="7" borderId="3" xfId="0" applyNumberFormat="1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Font="1" applyFill="1" applyBorder="1" applyAlignment="1">
      <alignment horizontal="center" vertical="center" wrapText="1"/>
    </xf>
    <xf numFmtId="16" fontId="0" fillId="0" borderId="1" xfId="0" applyNumberFormat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/>
    </xf>
    <xf numFmtId="0" fontId="0" fillId="0" borderId="11" xfId="0" applyBorder="1"/>
    <xf numFmtId="0" fontId="0" fillId="0" borderId="5" xfId="0" applyBorder="1" applyAlignment="1">
      <alignment horizontal="center" vertical="center"/>
    </xf>
    <xf numFmtId="0" fontId="0" fillId="7" borderId="3" xfId="0" applyFill="1" applyBorder="1" applyAlignment="1">
      <alignment horizontal="center" vertical="center" wrapText="1"/>
    </xf>
    <xf numFmtId="0" fontId="0" fillId="2" borderId="3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11" fillId="0" borderId="1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4" fontId="23" fillId="0" borderId="1" xfId="0" applyNumberFormat="1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65" fontId="11" fillId="0" borderId="1" xfId="0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/>
    </xf>
    <xf numFmtId="0" fontId="12" fillId="12" borderId="1" xfId="0" applyFont="1" applyFill="1" applyBorder="1" applyAlignment="1">
      <alignment horizontal="center" vertical="center"/>
    </xf>
    <xf numFmtId="0" fontId="11" fillId="12" borderId="1" xfId="0" applyFont="1" applyFill="1" applyBorder="1" applyAlignment="1">
      <alignment horizontal="center" vertical="center" wrapText="1"/>
    </xf>
    <xf numFmtId="0" fontId="11" fillId="12" borderId="1" xfId="0" applyFont="1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14" fontId="11" fillId="12" borderId="1" xfId="0" applyNumberFormat="1" applyFont="1" applyFill="1" applyBorder="1" applyAlignment="1">
      <alignment horizontal="center" vertical="center"/>
    </xf>
    <xf numFmtId="14" fontId="0" fillId="12" borderId="1" xfId="0" applyNumberFormat="1" applyFill="1" applyBorder="1" applyAlignment="1">
      <alignment horizontal="center" vertical="center"/>
    </xf>
    <xf numFmtId="165" fontId="5" fillId="12" borderId="1" xfId="0" applyNumberFormat="1" applyFont="1" applyFill="1" applyBorder="1" applyAlignment="1">
      <alignment horizontal="center" vertical="center"/>
    </xf>
    <xf numFmtId="165" fontId="11" fillId="12" borderId="1" xfId="0" applyNumberFormat="1" applyFont="1" applyFill="1" applyBorder="1" applyAlignment="1">
      <alignment horizontal="center" vertical="center"/>
    </xf>
    <xf numFmtId="0" fontId="5" fillId="12" borderId="1" xfId="0" applyNumberFormat="1" applyFont="1" applyFill="1" applyBorder="1" applyAlignment="1">
      <alignment horizontal="center" vertical="center"/>
    </xf>
    <xf numFmtId="0" fontId="11" fillId="12" borderId="1" xfId="0" applyNumberFormat="1" applyFont="1" applyFill="1" applyBorder="1" applyAlignment="1">
      <alignment horizontal="center" vertical="center"/>
    </xf>
    <xf numFmtId="0" fontId="0" fillId="12" borderId="11" xfId="0" applyFill="1" applyBorder="1"/>
    <xf numFmtId="0" fontId="0" fillId="12" borderId="1" xfId="0" applyFill="1" applyBorder="1"/>
    <xf numFmtId="0" fontId="0" fillId="12" borderId="0" xfId="0" applyFill="1"/>
    <xf numFmtId="0" fontId="5" fillId="12" borderId="1" xfId="0" applyFont="1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 wrapText="1"/>
    </xf>
    <xf numFmtId="0" fontId="0" fillId="12" borderId="1" xfId="0" applyFont="1" applyFill="1" applyBorder="1" applyAlignment="1">
      <alignment horizontal="center" vertical="center"/>
    </xf>
    <xf numFmtId="16" fontId="0" fillId="12" borderId="1" xfId="0" applyNumberForma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2" fillId="13" borderId="1" xfId="0" applyFont="1" applyFill="1" applyBorder="1" applyAlignment="1">
      <alignment horizontal="center" vertical="center"/>
    </xf>
    <xf numFmtId="0" fontId="11" fillId="13" borderId="1" xfId="0" applyFont="1" applyFill="1" applyBorder="1" applyAlignment="1">
      <alignment horizontal="center" vertical="center" wrapText="1"/>
    </xf>
    <xf numFmtId="0" fontId="0" fillId="13" borderId="1" xfId="0" applyFont="1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 wrapText="1"/>
    </xf>
    <xf numFmtId="0" fontId="11" fillId="13" borderId="1" xfId="0" applyFont="1" applyFill="1" applyBorder="1" applyAlignment="1">
      <alignment horizontal="center" vertical="center"/>
    </xf>
    <xf numFmtId="0" fontId="0" fillId="13" borderId="1" xfId="0" applyFont="1" applyFill="1" applyBorder="1" applyAlignment="1">
      <alignment horizontal="center" vertical="center"/>
    </xf>
    <xf numFmtId="16" fontId="0" fillId="13" borderId="1" xfId="0" applyNumberFormat="1" applyFill="1" applyBorder="1" applyAlignment="1">
      <alignment horizontal="center" vertical="center"/>
    </xf>
    <xf numFmtId="14" fontId="0" fillId="13" borderId="1" xfId="0" applyNumberFormat="1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0" fontId="5" fillId="13" borderId="1" xfId="0" applyNumberFormat="1" applyFont="1" applyFill="1" applyBorder="1" applyAlignment="1">
      <alignment horizontal="center" vertical="center"/>
    </xf>
    <xf numFmtId="0" fontId="0" fillId="13" borderId="0" xfId="0" applyFill="1"/>
    <xf numFmtId="0" fontId="26" fillId="0" borderId="1" xfId="0" applyFont="1" applyBorder="1" applyAlignment="1">
      <alignment horizontal="center" vertical="center"/>
    </xf>
    <xf numFmtId="0" fontId="26" fillId="12" borderId="1" xfId="0" applyFont="1" applyFill="1" applyBorder="1" applyAlignment="1">
      <alignment horizontal="center" vertical="center"/>
    </xf>
    <xf numFmtId="0" fontId="26" fillId="13" borderId="1" xfId="0" applyFont="1" applyFill="1" applyBorder="1" applyAlignment="1">
      <alignment horizontal="center" vertical="center"/>
    </xf>
    <xf numFmtId="0" fontId="17" fillId="13" borderId="1" xfId="0" applyFont="1" applyFill="1" applyBorder="1" applyAlignment="1">
      <alignment horizontal="center" vertical="center" wrapText="1"/>
    </xf>
    <xf numFmtId="0" fontId="11" fillId="13" borderId="1" xfId="0" applyNumberFormat="1" applyFont="1" applyFill="1" applyBorder="1" applyAlignment="1">
      <alignment horizontal="center" vertical="center"/>
    </xf>
    <xf numFmtId="0" fontId="11" fillId="13" borderId="1" xfId="0" applyFont="1" applyFill="1" applyBorder="1" applyAlignment="1">
      <alignment horizontal="left" vertical="center"/>
    </xf>
    <xf numFmtId="0" fontId="24" fillId="13" borderId="1" xfId="0" applyFont="1" applyFill="1" applyBorder="1" applyAlignment="1">
      <alignment horizontal="center" vertical="center" wrapText="1"/>
    </xf>
    <xf numFmtId="0" fontId="17" fillId="13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65" fontId="11" fillId="0" borderId="1" xfId="0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5" xfId="0" applyBorder="1" applyAlignment="1">
      <alignment vertical="center"/>
    </xf>
    <xf numFmtId="0" fontId="26" fillId="14" borderId="1" xfId="0" applyFont="1" applyFill="1" applyBorder="1" applyAlignment="1">
      <alignment horizontal="center" vertical="center"/>
    </xf>
    <xf numFmtId="0" fontId="12" fillId="14" borderId="1" xfId="0" applyFont="1" applyFill="1" applyBorder="1" applyAlignment="1">
      <alignment horizontal="center" vertical="center"/>
    </xf>
    <xf numFmtId="0" fontId="0" fillId="14" borderId="1" xfId="0" applyFill="1" applyBorder="1" applyAlignment="1">
      <alignment horizontal="center" vertical="center"/>
    </xf>
    <xf numFmtId="0" fontId="11" fillId="14" borderId="1" xfId="0" applyFont="1" applyFill="1" applyBorder="1" applyAlignment="1">
      <alignment horizontal="center" vertical="center" wrapText="1"/>
    </xf>
    <xf numFmtId="0" fontId="11" fillId="14" borderId="1" xfId="0" applyFont="1" applyFill="1" applyBorder="1" applyAlignment="1">
      <alignment horizontal="center" vertical="center"/>
    </xf>
    <xf numFmtId="14" fontId="0" fillId="14" borderId="1" xfId="0" applyNumberFormat="1" applyFill="1" applyBorder="1" applyAlignment="1">
      <alignment horizontal="center" vertical="center"/>
    </xf>
    <xf numFmtId="14" fontId="23" fillId="14" borderId="1" xfId="0" applyNumberFormat="1" applyFont="1" applyFill="1" applyBorder="1" applyAlignment="1">
      <alignment horizontal="center" vertical="center"/>
    </xf>
    <xf numFmtId="0" fontId="5" fillId="14" borderId="1" xfId="0" applyNumberFormat="1" applyFont="1" applyFill="1" applyBorder="1" applyAlignment="1">
      <alignment horizontal="center" vertical="center"/>
    </xf>
    <xf numFmtId="0" fontId="11" fillId="14" borderId="1" xfId="0" applyNumberFormat="1" applyFont="1" applyFill="1" applyBorder="1" applyAlignment="1">
      <alignment horizontal="center" vertical="center"/>
    </xf>
    <xf numFmtId="0" fontId="0" fillId="14" borderId="5" xfId="0" applyFill="1" applyBorder="1" applyAlignment="1">
      <alignment horizontal="center" vertical="center"/>
    </xf>
    <xf numFmtId="0" fontId="0" fillId="14" borderId="1" xfId="0" applyFill="1" applyBorder="1" applyAlignment="1">
      <alignment horizontal="center" vertical="center" wrapText="1"/>
    </xf>
    <xf numFmtId="0" fontId="26" fillId="10" borderId="1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 wrapText="1"/>
    </xf>
    <xf numFmtId="14" fontId="0" fillId="10" borderId="1" xfId="0" applyNumberForma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/>
    </xf>
    <xf numFmtId="0" fontId="5" fillId="10" borderId="1" xfId="0" applyNumberFormat="1" applyFont="1" applyFill="1" applyBorder="1" applyAlignment="1">
      <alignment horizontal="center" vertical="center"/>
    </xf>
    <xf numFmtId="0" fontId="11" fillId="10" borderId="1" xfId="0" applyNumberFormat="1" applyFont="1" applyFill="1" applyBorder="1" applyAlignment="1">
      <alignment horizontal="center" vertical="center"/>
    </xf>
    <xf numFmtId="0" fontId="28" fillId="10" borderId="5" xfId="0" applyFont="1" applyFill="1" applyBorder="1" applyAlignment="1">
      <alignment horizontal="center" vertical="center"/>
    </xf>
    <xf numFmtId="0" fontId="28" fillId="10" borderId="1" xfId="0" applyFont="1" applyFill="1" applyBorder="1" applyAlignment="1">
      <alignment horizontal="center" vertical="center"/>
    </xf>
    <xf numFmtId="0" fontId="5" fillId="14" borderId="1" xfId="0" applyFont="1" applyFill="1" applyBorder="1" applyAlignment="1">
      <alignment horizontal="center" vertical="center"/>
    </xf>
    <xf numFmtId="0" fontId="5" fillId="14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/>
    </xf>
    <xf numFmtId="0" fontId="5" fillId="14" borderId="5" xfId="0" applyFont="1" applyFill="1" applyBorder="1" applyAlignment="1">
      <alignment horizontal="center" vertical="center"/>
    </xf>
    <xf numFmtId="0" fontId="8" fillId="14" borderId="1" xfId="0" applyFont="1" applyFill="1" applyBorder="1" applyAlignment="1">
      <alignment horizontal="center" vertical="center"/>
    </xf>
    <xf numFmtId="0" fontId="5" fillId="14" borderId="5" xfId="0" applyFont="1" applyFill="1" applyBorder="1" applyAlignment="1">
      <alignment horizontal="center" vertical="center" wrapText="1"/>
    </xf>
    <xf numFmtId="0" fontId="30" fillId="10" borderId="5" xfId="0" applyFont="1" applyFill="1" applyBorder="1" applyAlignment="1">
      <alignment horizontal="center" vertical="center" wrapText="1"/>
    </xf>
    <xf numFmtId="14" fontId="0" fillId="14" borderId="0" xfId="0" applyNumberFormat="1" applyFill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26" fillId="1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13" borderId="0" xfId="0" applyFill="1" applyAlignment="1">
      <alignment horizontal="center"/>
    </xf>
    <xf numFmtId="0" fontId="22" fillId="14" borderId="1" xfId="0" applyFont="1" applyFill="1" applyBorder="1" applyAlignment="1">
      <alignment horizontal="center" vertical="center" wrapText="1"/>
    </xf>
    <xf numFmtId="0" fontId="0" fillId="13" borderId="0" xfId="0" applyFill="1" applyAlignment="1">
      <alignment horizontal="center" vertical="center"/>
    </xf>
    <xf numFmtId="0" fontId="28" fillId="14" borderId="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 wrapText="1"/>
    </xf>
    <xf numFmtId="0" fontId="5" fillId="10" borderId="1" xfId="0" applyFont="1" applyFill="1" applyBorder="1" applyAlignment="1">
      <alignment horizontal="center" vertical="center" wrapText="1"/>
    </xf>
    <xf numFmtId="0" fontId="29" fillId="14" borderId="1" xfId="0" applyFont="1" applyFill="1" applyBorder="1" applyAlignment="1">
      <alignment horizontal="center" vertical="center"/>
    </xf>
    <xf numFmtId="0" fontId="30" fillId="14" borderId="5" xfId="0" applyFont="1" applyFill="1" applyBorder="1" applyAlignment="1">
      <alignment horizontal="center" vertical="center" wrapText="1"/>
    </xf>
    <xf numFmtId="0" fontId="28" fillId="10" borderId="1" xfId="0" applyFont="1" applyFill="1" applyBorder="1" applyAlignment="1">
      <alignment horizontal="center" vertical="center" wrapText="1"/>
    </xf>
    <xf numFmtId="14" fontId="0" fillId="10" borderId="0" xfId="0" applyNumberFormat="1" applyFill="1" applyAlignment="1">
      <alignment horizontal="center" vertical="center"/>
    </xf>
    <xf numFmtId="0" fontId="4" fillId="14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28" fillId="14" borderId="1" xfId="0" applyFont="1" applyFill="1" applyBorder="1" applyAlignment="1">
      <alignment horizontal="center" vertical="center"/>
    </xf>
    <xf numFmtId="0" fontId="32" fillId="10" borderId="5" xfId="0" applyFont="1" applyFill="1" applyBorder="1" applyAlignment="1">
      <alignment horizontal="center" vertical="center" wrapText="1"/>
    </xf>
    <xf numFmtId="9" fontId="5" fillId="0" borderId="0" xfId="2" applyFont="1" applyAlignment="1">
      <alignment horizontal="center" vertical="center"/>
    </xf>
    <xf numFmtId="0" fontId="5" fillId="0" borderId="0" xfId="3" applyAlignment="1">
      <alignment horizontal="center" vertical="center"/>
    </xf>
    <xf numFmtId="0" fontId="5" fillId="0" borderId="0" xfId="3" applyNumberFormat="1" applyAlignment="1">
      <alignment horizontal="center" vertical="center"/>
    </xf>
    <xf numFmtId="0" fontId="5" fillId="0" borderId="0" xfId="3" applyFont="1" applyAlignment="1">
      <alignment horizontal="center" vertical="center"/>
    </xf>
    <xf numFmtId="9" fontId="5" fillId="0" borderId="0" xfId="4" applyFont="1" applyAlignment="1">
      <alignment horizontal="center" vertical="center"/>
    </xf>
    <xf numFmtId="0" fontId="5" fillId="13" borderId="0" xfId="3" applyFont="1" applyFill="1" applyAlignment="1">
      <alignment horizontal="center" vertical="center" wrapText="1"/>
    </xf>
    <xf numFmtId="9" fontId="5" fillId="13" borderId="0" xfId="4" applyFont="1" applyFill="1" applyAlignment="1">
      <alignment horizontal="center"/>
    </xf>
    <xf numFmtId="9" fontId="5" fillId="13" borderId="0" xfId="4" applyFont="1" applyFill="1" applyAlignment="1">
      <alignment horizontal="center" vertical="center"/>
    </xf>
    <xf numFmtId="0" fontId="5" fillId="0" borderId="0" xfId="3" applyFont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center" wrapText="1"/>
    </xf>
    <xf numFmtId="0" fontId="33" fillId="0" borderId="12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33" fillId="2" borderId="1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3" fillId="2" borderId="6" xfId="0" applyFont="1" applyFill="1" applyBorder="1" applyAlignment="1">
      <alignment horizontal="center" vertical="center" wrapText="1"/>
    </xf>
    <xf numFmtId="0" fontId="33" fillId="2" borderId="6" xfId="0" applyNumberFormat="1" applyFont="1" applyFill="1" applyBorder="1" applyAlignment="1">
      <alignment horizontal="center" vertical="center" wrapText="1"/>
    </xf>
    <xf numFmtId="165" fontId="33" fillId="2" borderId="6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 wrapText="1"/>
    </xf>
    <xf numFmtId="0" fontId="5" fillId="14" borderId="10" xfId="0" applyFont="1" applyFill="1" applyBorder="1" applyAlignment="1">
      <alignment horizontal="center" vertical="center" wrapText="1"/>
    </xf>
    <xf numFmtId="0" fontId="5" fillId="10" borderId="10" xfId="0" applyFont="1" applyFill="1" applyBorder="1" applyAlignment="1">
      <alignment horizontal="center" vertical="center" wrapText="1"/>
    </xf>
    <xf numFmtId="0" fontId="5" fillId="10" borderId="10" xfId="0" applyNumberFormat="1" applyFont="1" applyFill="1" applyBorder="1" applyAlignment="1">
      <alignment horizontal="center" vertical="center" wrapText="1"/>
    </xf>
    <xf numFmtId="0" fontId="5" fillId="13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33" fillId="16" borderId="6" xfId="0" applyFont="1" applyFill="1" applyBorder="1" applyAlignment="1">
      <alignment horizontal="center" vertical="center" wrapText="1"/>
    </xf>
    <xf numFmtId="14" fontId="33" fillId="16" borderId="6" xfId="0" applyNumberFormat="1" applyFont="1" applyFill="1" applyBorder="1" applyAlignment="1">
      <alignment horizontal="center" vertical="center" wrapText="1"/>
    </xf>
    <xf numFmtId="14" fontId="33" fillId="2" borderId="6" xfId="0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wrapText="1"/>
    </xf>
    <xf numFmtId="0" fontId="33" fillId="0" borderId="0" xfId="0" applyFont="1" applyFill="1" applyAlignment="1">
      <alignment horizontal="center" wrapText="1"/>
    </xf>
    <xf numFmtId="0" fontId="33" fillId="0" borderId="0" xfId="0" applyFont="1" applyAlignment="1">
      <alignment horizontal="center" wrapText="1"/>
    </xf>
    <xf numFmtId="0" fontId="5" fillId="14" borderId="0" xfId="0" applyFont="1" applyFill="1" applyBorder="1" applyAlignment="1">
      <alignment horizontal="center" wrapText="1"/>
    </xf>
    <xf numFmtId="0" fontId="0" fillId="13" borderId="0" xfId="0" applyFill="1" applyAlignment="1">
      <alignment horizontal="center" wrapText="1"/>
    </xf>
    <xf numFmtId="14" fontId="5" fillId="10" borderId="10" xfId="0" applyNumberFormat="1" applyFont="1" applyFill="1" applyBorder="1" applyAlignment="1">
      <alignment horizontal="center" vertical="center" wrapText="1"/>
    </xf>
    <xf numFmtId="14" fontId="5" fillId="14" borderId="10" xfId="0" applyNumberFormat="1" applyFont="1" applyFill="1" applyBorder="1" applyAlignment="1">
      <alignment horizontal="center" vertical="center" wrapText="1"/>
    </xf>
    <xf numFmtId="0" fontId="5" fillId="14" borderId="10" xfId="0" applyNumberFormat="1" applyFont="1" applyFill="1" applyBorder="1" applyAlignment="1">
      <alignment horizontal="center" vertical="center" wrapText="1"/>
    </xf>
    <xf numFmtId="0" fontId="5" fillId="0" borderId="0" xfId="3" applyNumberFormat="1" applyAlignment="1">
      <alignment horizontal="center" vertical="center" wrapText="1"/>
    </xf>
    <xf numFmtId="9" fontId="5" fillId="0" borderId="0" xfId="4" applyFont="1" applyAlignment="1">
      <alignment horizontal="center" vertical="center" wrapText="1"/>
    </xf>
    <xf numFmtId="9" fontId="5" fillId="13" borderId="0" xfId="4" applyFont="1" applyFill="1" applyAlignment="1">
      <alignment horizontal="center" vertical="center" wrapText="1"/>
    </xf>
    <xf numFmtId="9" fontId="5" fillId="0" borderId="0" xfId="2" applyFont="1" applyAlignment="1">
      <alignment horizontal="center" vertical="center" wrapText="1"/>
    </xf>
    <xf numFmtId="9" fontId="5" fillId="13" borderId="0" xfId="4" applyFont="1" applyFill="1" applyAlignment="1">
      <alignment horizontal="center" wrapText="1"/>
    </xf>
    <xf numFmtId="0" fontId="0" fillId="13" borderId="0" xfId="0" applyFill="1" applyAlignment="1">
      <alignment horizontal="center" vertical="center" wrapText="1"/>
    </xf>
    <xf numFmtId="0" fontId="5" fillId="14" borderId="0" xfId="0" applyFont="1" applyFill="1" applyBorder="1" applyAlignment="1">
      <alignment horizontal="center" vertical="center" wrapText="1"/>
    </xf>
    <xf numFmtId="0" fontId="5" fillId="10" borderId="0" xfId="0" applyFont="1" applyFill="1" applyBorder="1" applyAlignment="1">
      <alignment horizontal="center" vertical="center" wrapText="1"/>
    </xf>
    <xf numFmtId="0" fontId="18" fillId="14" borderId="10" xfId="0" applyFont="1" applyFill="1" applyBorder="1" applyAlignment="1">
      <alignment horizontal="center" vertical="center" wrapText="1"/>
    </xf>
    <xf numFmtId="14" fontId="5" fillId="13" borderId="10" xfId="0" applyNumberFormat="1" applyFont="1" applyFill="1" applyBorder="1" applyAlignment="1">
      <alignment horizontal="center" vertical="center" wrapText="1"/>
    </xf>
    <xf numFmtId="14" fontId="5" fillId="0" borderId="10" xfId="0" applyNumberFormat="1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center" vertical="center" wrapText="1"/>
    </xf>
    <xf numFmtId="0" fontId="5" fillId="13" borderId="5" xfId="0" applyFont="1" applyFill="1" applyBorder="1" applyAlignment="1">
      <alignment horizontal="center" vertical="center" wrapText="1"/>
    </xf>
    <xf numFmtId="0" fontId="5" fillId="13" borderId="0" xfId="0" applyFont="1" applyFill="1" applyBorder="1" applyAlignment="1">
      <alignment horizontal="center" vertical="center" wrapText="1"/>
    </xf>
    <xf numFmtId="0" fontId="5" fillId="13" borderId="10" xfId="0" applyNumberFormat="1" applyFont="1" applyFill="1" applyBorder="1" applyAlignment="1">
      <alignment horizontal="center" vertical="center" wrapText="1"/>
    </xf>
    <xf numFmtId="0" fontId="5" fillId="13" borderId="0" xfId="0" applyFont="1" applyFill="1" applyAlignment="1">
      <alignment horizontal="center" vertical="center" wrapText="1"/>
    </xf>
    <xf numFmtId="0" fontId="0" fillId="13" borderId="0" xfId="0" applyFill="1" applyBorder="1" applyAlignment="1">
      <alignment horizontal="center" vertical="center" wrapText="1"/>
    </xf>
    <xf numFmtId="14" fontId="5" fillId="13" borderId="1" xfId="0" applyNumberFormat="1" applyFont="1" applyFill="1" applyBorder="1" applyAlignment="1">
      <alignment horizontal="center" vertical="center" wrapText="1"/>
    </xf>
    <xf numFmtId="0" fontId="5" fillId="13" borderId="1" xfId="0" applyNumberFormat="1" applyFont="1" applyFill="1" applyBorder="1" applyAlignment="1">
      <alignment horizontal="center" vertical="center" wrapText="1"/>
    </xf>
    <xf numFmtId="0" fontId="5" fillId="13" borderId="11" xfId="0" applyFont="1" applyFill="1" applyBorder="1" applyAlignment="1">
      <alignment horizontal="center" vertical="center" wrapText="1"/>
    </xf>
    <xf numFmtId="0" fontId="5" fillId="15" borderId="1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5" fillId="13" borderId="0" xfId="3" applyFill="1" applyAlignment="1">
      <alignment horizontal="center" vertical="center" wrapText="1"/>
    </xf>
    <xf numFmtId="0" fontId="0" fillId="0" borderId="0" xfId="3" applyNumberFormat="1" applyFont="1" applyAlignment="1">
      <alignment horizontal="center" vertical="center" wrapText="1"/>
    </xf>
    <xf numFmtId="9" fontId="5" fillId="0" borderId="0" xfId="4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9" fontId="25" fillId="0" borderId="0" xfId="2" applyFont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11" borderId="0" xfId="0" applyFill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9" fontId="5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13" borderId="0" xfId="0" applyFont="1" applyFill="1" applyAlignment="1">
      <alignment horizontal="center" wrapText="1"/>
    </xf>
    <xf numFmtId="0" fontId="0" fillId="0" borderId="20" xfId="0" applyBorder="1" applyAlignment="1">
      <alignment horizontal="center" wrapText="1"/>
    </xf>
    <xf numFmtId="9" fontId="5" fillId="0" borderId="19" xfId="4" applyFont="1" applyBorder="1" applyAlignment="1">
      <alignment horizontal="center" vertical="center" wrapText="1"/>
    </xf>
    <xf numFmtId="14" fontId="0" fillId="0" borderId="0" xfId="0" applyNumberFormat="1" applyAlignment="1">
      <alignment horizontal="center" wrapText="1"/>
    </xf>
    <xf numFmtId="14" fontId="0" fillId="0" borderId="0" xfId="0" applyNumberFormat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14" fontId="18" fillId="0" borderId="1" xfId="0" applyNumberFormat="1" applyFont="1" applyFill="1" applyBorder="1" applyAlignment="1">
      <alignment horizontal="center" vertical="center" wrapText="1"/>
    </xf>
    <xf numFmtId="9" fontId="5" fillId="13" borderId="1" xfId="0" applyNumberFormat="1" applyFont="1" applyFill="1" applyBorder="1" applyAlignment="1">
      <alignment horizontal="center" vertical="center" wrapText="1"/>
    </xf>
    <xf numFmtId="14" fontId="41" fillId="0" borderId="1" xfId="0" applyNumberFormat="1" applyFont="1" applyFill="1" applyBorder="1" applyAlignment="1">
      <alignment horizontal="center" vertical="center" wrapText="1"/>
    </xf>
    <xf numFmtId="16" fontId="5" fillId="0" borderId="1" xfId="0" applyNumberFormat="1" applyFont="1" applyFill="1" applyBorder="1" applyAlignment="1">
      <alignment horizontal="center" vertical="center" wrapText="1"/>
    </xf>
    <xf numFmtId="9" fontId="0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4" fontId="12" fillId="13" borderId="1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33" fillId="13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4" fontId="5" fillId="0" borderId="5" xfId="0" applyNumberFormat="1" applyFont="1" applyFill="1" applyBorder="1" applyAlignment="1">
      <alignment horizontal="center" vertical="center" wrapText="1"/>
    </xf>
    <xf numFmtId="14" fontId="5" fillId="13" borderId="11" xfId="0" applyNumberFormat="1" applyFont="1" applyFill="1" applyBorder="1" applyAlignment="1">
      <alignment horizontal="center" vertical="center" wrapText="1"/>
    </xf>
    <xf numFmtId="14" fontId="5" fillId="0" borderId="11" xfId="0" applyNumberFormat="1" applyFont="1" applyFill="1" applyBorder="1" applyAlignment="1">
      <alignment horizontal="center" vertical="center" wrapText="1"/>
    </xf>
    <xf numFmtId="14" fontId="5" fillId="0" borderId="4" xfId="0" applyNumberFormat="1" applyFont="1" applyFill="1" applyBorder="1" applyAlignment="1">
      <alignment horizontal="center" vertical="center" wrapText="1"/>
    </xf>
    <xf numFmtId="14" fontId="5" fillId="14" borderId="1" xfId="0" applyNumberFormat="1" applyFont="1" applyFill="1" applyBorder="1" applyAlignment="1">
      <alignment horizontal="center" vertical="center" wrapText="1"/>
    </xf>
    <xf numFmtId="14" fontId="5" fillId="10" borderId="1" xfId="0" applyNumberFormat="1" applyFont="1" applyFill="1" applyBorder="1" applyAlignment="1">
      <alignment horizontal="center" vertical="center" wrapText="1"/>
    </xf>
    <xf numFmtId="14" fontId="5" fillId="14" borderId="2" xfId="0" applyNumberFormat="1" applyFont="1" applyFill="1" applyBorder="1" applyAlignment="1">
      <alignment horizontal="center" vertical="center" wrapText="1"/>
    </xf>
    <xf numFmtId="0" fontId="5" fillId="14" borderId="2" xfId="0" applyFont="1" applyFill="1" applyBorder="1" applyAlignment="1">
      <alignment horizontal="center" vertical="center" wrapText="1"/>
    </xf>
    <xf numFmtId="3" fontId="5" fillId="13" borderId="10" xfId="0" applyNumberFormat="1" applyFont="1" applyFill="1" applyBorder="1" applyAlignment="1">
      <alignment horizontal="center" vertical="center" wrapText="1"/>
    </xf>
    <xf numFmtId="0" fontId="5" fillId="14" borderId="2" xfId="0" applyNumberFormat="1" applyFont="1" applyFill="1" applyBorder="1" applyAlignment="1">
      <alignment horizontal="center" vertical="center" wrapText="1"/>
    </xf>
    <xf numFmtId="14" fontId="5" fillId="0" borderId="12" xfId="0" applyNumberFormat="1" applyFont="1" applyFill="1" applyBorder="1" applyAlignment="1">
      <alignment horizontal="center" vertical="center" wrapText="1"/>
    </xf>
    <xf numFmtId="0" fontId="5" fillId="10" borderId="0" xfId="0" applyFont="1" applyFill="1" applyBorder="1" applyAlignment="1">
      <alignment horizontal="center" wrapText="1"/>
    </xf>
    <xf numFmtId="9" fontId="5" fillId="0" borderId="10" xfId="0" applyNumberFormat="1" applyFont="1" applyFill="1" applyBorder="1" applyAlignment="1">
      <alignment horizontal="center" vertical="center" wrapText="1"/>
    </xf>
    <xf numFmtId="9" fontId="0" fillId="0" borderId="21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9" fontId="5" fillId="0" borderId="21" xfId="0" applyNumberFormat="1" applyFont="1" applyFill="1" applyBorder="1" applyAlignment="1">
      <alignment horizontal="center" vertical="center" wrapText="1"/>
    </xf>
    <xf numFmtId="9" fontId="0" fillId="0" borderId="10" xfId="0" applyNumberFormat="1" applyFont="1" applyFill="1" applyBorder="1" applyAlignment="1">
      <alignment horizontal="center" vertical="center" wrapText="1"/>
    </xf>
    <xf numFmtId="0" fontId="42" fillId="16" borderId="6" xfId="0" applyFont="1" applyFill="1" applyBorder="1" applyAlignment="1">
      <alignment horizontal="center" vertical="center" wrapText="1"/>
    </xf>
    <xf numFmtId="14" fontId="42" fillId="16" borderId="6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5" fillId="17" borderId="1" xfId="0" applyFont="1" applyFill="1" applyBorder="1" applyAlignment="1">
      <alignment horizontal="center" vertical="center" wrapText="1"/>
    </xf>
    <xf numFmtId="9" fontId="0" fillId="0" borderId="11" xfId="0" applyNumberFormat="1" applyFont="1" applyFill="1" applyBorder="1" applyAlignment="1">
      <alignment horizontal="center" vertical="center" wrapText="1"/>
    </xf>
    <xf numFmtId="0" fontId="0" fillId="10" borderId="0" xfId="0" applyFill="1" applyAlignment="1">
      <alignment horizontal="center" wrapText="1"/>
    </xf>
    <xf numFmtId="0" fontId="5" fillId="0" borderId="21" xfId="0" applyNumberFormat="1" applyFont="1" applyFill="1" applyBorder="1" applyAlignment="1">
      <alignment horizontal="center" vertical="center" wrapText="1"/>
    </xf>
    <xf numFmtId="0" fontId="45" fillId="18" borderId="1" xfId="0" applyFont="1" applyFill="1" applyBorder="1" applyAlignment="1">
      <alignment horizontal="center" vertical="center" wrapText="1"/>
    </xf>
    <xf numFmtId="14" fontId="45" fillId="18" borderId="1" xfId="0" applyNumberFormat="1" applyFont="1" applyFill="1" applyBorder="1" applyAlignment="1">
      <alignment horizontal="center" vertical="center" wrapText="1"/>
    </xf>
    <xf numFmtId="0" fontId="12" fillId="10" borderId="0" xfId="3" applyFont="1" applyFill="1" applyAlignment="1">
      <alignment horizontal="center" vertical="center" wrapText="1"/>
    </xf>
    <xf numFmtId="0" fontId="33" fillId="2" borderId="0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0" xfId="3" applyFill="1" applyAlignment="1">
      <alignment horizontal="center" vertical="center" wrapText="1"/>
    </xf>
    <xf numFmtId="0" fontId="5" fillId="0" borderId="0" xfId="3" applyFont="1" applyFill="1" applyAlignment="1">
      <alignment horizontal="center" vertical="center" wrapText="1"/>
    </xf>
    <xf numFmtId="0" fontId="5" fillId="0" borderId="0" xfId="3" applyNumberFormat="1" applyFill="1" applyAlignment="1">
      <alignment horizontal="center" vertical="center" wrapText="1"/>
    </xf>
    <xf numFmtId="9" fontId="5" fillId="0" borderId="0" xfId="4" applyNumberFormat="1" applyFont="1" applyFill="1" applyAlignment="1">
      <alignment horizontal="center" vertical="center" wrapText="1"/>
    </xf>
    <xf numFmtId="9" fontId="5" fillId="0" borderId="0" xfId="4" applyFont="1" applyFill="1" applyAlignment="1">
      <alignment horizontal="center" vertical="center" wrapText="1"/>
    </xf>
    <xf numFmtId="0" fontId="0" fillId="0" borderId="0" xfId="3" applyNumberFormat="1" applyFont="1" applyFill="1" applyAlignment="1">
      <alignment horizontal="center" vertical="center" wrapText="1"/>
    </xf>
    <xf numFmtId="9" fontId="5" fillId="0" borderId="0" xfId="2" applyFont="1" applyFill="1" applyAlignment="1">
      <alignment horizontal="center" vertical="center" wrapText="1"/>
    </xf>
    <xf numFmtId="0" fontId="0" fillId="0" borderId="0" xfId="0" applyFill="1" applyAlignment="1">
      <alignment horizontal="center" wrapText="1"/>
    </xf>
    <xf numFmtId="14" fontId="45" fillId="13" borderId="1" xfId="0" applyNumberFormat="1" applyFont="1" applyFill="1" applyBorder="1" applyAlignment="1">
      <alignment horizontal="center" vertical="center" wrapText="1"/>
    </xf>
    <xf numFmtId="14" fontId="41" fillId="13" borderId="1" xfId="0" applyNumberFormat="1" applyFont="1" applyFill="1" applyBorder="1" applyAlignment="1">
      <alignment horizontal="center" vertical="center" wrapText="1"/>
    </xf>
    <xf numFmtId="14" fontId="25" fillId="0" borderId="1" xfId="0" applyNumberFormat="1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14" fontId="25" fillId="0" borderId="11" xfId="0" applyNumberFormat="1" applyFont="1" applyFill="1" applyBorder="1" applyAlignment="1">
      <alignment horizontal="center" vertical="center" wrapText="1"/>
    </xf>
    <xf numFmtId="14" fontId="25" fillId="1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25" fillId="0" borderId="1" xfId="0" applyFont="1" applyBorder="1" applyAlignment="1">
      <alignment horizontal="center" vertical="center" wrapText="1"/>
    </xf>
    <xf numFmtId="49" fontId="5" fillId="14" borderId="1" xfId="0" applyNumberFormat="1" applyFont="1" applyFill="1" applyBorder="1" applyAlignment="1">
      <alignment horizontal="center" vertical="center" wrapText="1"/>
    </xf>
    <xf numFmtId="14" fontId="5" fillId="13" borderId="3" xfId="0" applyNumberFormat="1" applyFont="1" applyFill="1" applyBorder="1" applyAlignment="1">
      <alignment horizontal="center" vertical="center" wrapText="1"/>
    </xf>
    <xf numFmtId="14" fontId="5" fillId="17" borderId="1" xfId="0" applyNumberFormat="1" applyFont="1" applyFill="1" applyBorder="1" applyAlignment="1">
      <alignment horizontal="center" vertical="center" wrapText="1"/>
    </xf>
    <xf numFmtId="0" fontId="5" fillId="17" borderId="1" xfId="0" applyNumberFormat="1" applyFont="1" applyFill="1" applyBorder="1" applyAlignment="1">
      <alignment horizontal="center" vertical="center" wrapText="1"/>
    </xf>
    <xf numFmtId="14" fontId="5" fillId="0" borderId="21" xfId="0" applyNumberFormat="1" applyFont="1" applyFill="1" applyBorder="1" applyAlignment="1">
      <alignment horizontal="center" vertical="center" wrapText="1"/>
    </xf>
    <xf numFmtId="9" fontId="5" fillId="0" borderId="0" xfId="4" applyFont="1" applyBorder="1" applyAlignment="1">
      <alignment horizontal="center" vertical="center" wrapText="1"/>
    </xf>
    <xf numFmtId="1" fontId="5" fillId="0" borderId="0" xfId="2" applyNumberFormat="1" applyFont="1" applyFill="1" applyAlignment="1">
      <alignment horizontal="center" vertical="center" wrapText="1"/>
    </xf>
    <xf numFmtId="1" fontId="5" fillId="0" borderId="0" xfId="4" applyNumberFormat="1" applyFont="1" applyFill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45" fillId="18" borderId="23" xfId="0" applyFont="1" applyFill="1" applyBorder="1" applyAlignment="1">
      <alignment horizontal="center" vertical="center" wrapText="1"/>
    </xf>
    <xf numFmtId="0" fontId="45" fillId="19" borderId="1" xfId="0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14" fontId="46" fillId="0" borderId="1" xfId="0" applyNumberFormat="1" applyFont="1" applyFill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14" fontId="46" fillId="13" borderId="1" xfId="0" applyNumberFormat="1" applyFont="1" applyFill="1" applyBorder="1" applyAlignment="1">
      <alignment horizontal="center" vertical="center" wrapText="1"/>
    </xf>
    <xf numFmtId="14" fontId="5" fillId="13" borderId="1" xfId="0" quotePrefix="1" applyNumberFormat="1" applyFont="1" applyFill="1" applyBorder="1" applyAlignment="1">
      <alignment horizontal="center" vertical="center" wrapText="1"/>
    </xf>
    <xf numFmtId="0" fontId="5" fillId="10" borderId="0" xfId="0" applyFont="1" applyFill="1" applyAlignment="1">
      <alignment horizontal="center" wrapText="1"/>
    </xf>
    <xf numFmtId="0" fontId="12" fillId="0" borderId="1" xfId="0" applyFont="1" applyFill="1" applyBorder="1" applyAlignment="1">
      <alignment horizontal="center" vertical="center" wrapText="1"/>
    </xf>
    <xf numFmtId="0" fontId="5" fillId="0" borderId="0" xfId="3" applyAlignment="1">
      <alignment horizontal="center"/>
    </xf>
    <xf numFmtId="0" fontId="47" fillId="0" borderId="0" xfId="3" applyFont="1" applyAlignment="1">
      <alignment horizontal="left"/>
    </xf>
    <xf numFmtId="0" fontId="5" fillId="0" borderId="0" xfId="3"/>
    <xf numFmtId="0" fontId="5" fillId="0" borderId="0" xfId="3" applyAlignment="1">
      <alignment horizontal="center" vertical="top"/>
    </xf>
    <xf numFmtId="0" fontId="48" fillId="0" borderId="0" xfId="3" applyFont="1" applyAlignment="1">
      <alignment horizontal="center" wrapText="1"/>
    </xf>
    <xf numFmtId="0" fontId="49" fillId="20" borderId="0" xfId="3" applyFont="1" applyFill="1" applyAlignment="1">
      <alignment horizontal="center" vertical="center" wrapText="1"/>
    </xf>
    <xf numFmtId="0" fontId="5" fillId="0" borderId="0" xfId="3" applyAlignment="1">
      <alignment horizontal="center" vertical="center" wrapText="1"/>
    </xf>
    <xf numFmtId="0" fontId="5" fillId="0" borderId="0" xfId="3" applyAlignment="1">
      <alignment wrapText="1"/>
    </xf>
    <xf numFmtId="0" fontId="48" fillId="0" borderId="0" xfId="3" applyFont="1" applyAlignment="1">
      <alignment wrapText="1"/>
    </xf>
    <xf numFmtId="14" fontId="48" fillId="0" borderId="0" xfId="3" applyNumberFormat="1" applyFont="1" applyAlignment="1">
      <alignment wrapText="1"/>
    </xf>
    <xf numFmtId="9" fontId="48" fillId="0" borderId="0" xfId="4" applyFont="1" applyAlignment="1">
      <alignment horizontal="center" wrapText="1"/>
    </xf>
    <xf numFmtId="0" fontId="5" fillId="0" borderId="0" xfId="3" applyAlignment="1">
      <alignment horizontal="center" wrapText="1"/>
    </xf>
    <xf numFmtId="0" fontId="48" fillId="0" borderId="0" xfId="3" applyFont="1" applyAlignment="1">
      <alignment horizontal="center" vertical="top" wrapText="1"/>
    </xf>
    <xf numFmtId="0" fontId="48" fillId="0" borderId="0" xfId="3" applyFont="1" applyAlignment="1">
      <alignment vertical="top" wrapText="1"/>
    </xf>
    <xf numFmtId="0" fontId="48" fillId="21" borderId="0" xfId="3" applyFont="1" applyFill="1" applyAlignment="1">
      <alignment vertical="top" wrapText="1"/>
    </xf>
    <xf numFmtId="0" fontId="48" fillId="21" borderId="0" xfId="3" applyFont="1" applyFill="1" applyAlignment="1">
      <alignment horizontal="center" vertical="top" wrapText="1"/>
    </xf>
    <xf numFmtId="14" fontId="48" fillId="21" borderId="0" xfId="3" applyNumberFormat="1" applyFont="1" applyFill="1" applyAlignment="1">
      <alignment vertical="top" wrapText="1"/>
    </xf>
    <xf numFmtId="9" fontId="48" fillId="21" borderId="0" xfId="4" applyFont="1" applyFill="1" applyAlignment="1">
      <alignment horizontal="center" vertical="top" wrapText="1"/>
    </xf>
    <xf numFmtId="0" fontId="5" fillId="0" borderId="0" xfId="3" applyAlignment="1">
      <alignment vertical="top"/>
    </xf>
    <xf numFmtId="0" fontId="5" fillId="0" borderId="0" xfId="3" applyAlignment="1">
      <alignment vertical="top" wrapText="1"/>
    </xf>
    <xf numFmtId="14" fontId="48" fillId="0" borderId="0" xfId="3" applyNumberFormat="1" applyFont="1" applyAlignment="1">
      <alignment vertical="top" wrapText="1"/>
    </xf>
    <xf numFmtId="16" fontId="48" fillId="0" borderId="0" xfId="3" applyNumberFormat="1" applyFont="1" applyAlignment="1">
      <alignment vertical="top" wrapText="1"/>
    </xf>
    <xf numFmtId="9" fontId="48" fillId="0" borderId="0" xfId="4" applyFont="1" applyAlignment="1">
      <alignment horizontal="center" vertical="top" wrapText="1"/>
    </xf>
    <xf numFmtId="0" fontId="48" fillId="0" borderId="0" xfId="3" applyFont="1" applyFill="1" applyAlignment="1">
      <alignment horizontal="center" vertical="top" wrapText="1"/>
    </xf>
    <xf numFmtId="0" fontId="48" fillId="0" borderId="0" xfId="3" applyFont="1" applyFill="1" applyAlignment="1">
      <alignment vertical="top" wrapText="1"/>
    </xf>
    <xf numFmtId="14" fontId="48" fillId="0" borderId="0" xfId="3" applyNumberFormat="1" applyFont="1" applyFill="1" applyAlignment="1">
      <alignment vertical="top" wrapText="1"/>
    </xf>
    <xf numFmtId="9" fontId="48" fillId="0" borderId="0" xfId="4" applyFont="1" applyFill="1" applyAlignment="1">
      <alignment horizontal="center" vertical="top" wrapText="1"/>
    </xf>
    <xf numFmtId="0" fontId="5" fillId="0" borderId="0" xfId="3" applyFill="1" applyAlignment="1">
      <alignment vertical="top" wrapText="1"/>
    </xf>
    <xf numFmtId="0" fontId="5" fillId="0" borderId="0" xfId="3" applyFill="1" applyAlignment="1">
      <alignment vertical="top"/>
    </xf>
    <xf numFmtId="0" fontId="33" fillId="2" borderId="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6" fillId="0" borderId="5" xfId="1" applyBorder="1" applyAlignment="1" applyProtection="1">
      <alignment horizontal="center" vertical="center"/>
    </xf>
    <xf numFmtId="0" fontId="6" fillId="0" borderId="10" xfId="1" applyBorder="1" applyAlignment="1" applyProtection="1">
      <alignment horizontal="center" vertical="center"/>
    </xf>
    <xf numFmtId="0" fontId="6" fillId="0" borderId="11" xfId="1" applyBorder="1" applyAlignment="1" applyProtection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6" fillId="0" borderId="3" xfId="1" applyBorder="1" applyAlignment="1" applyProtection="1">
      <alignment horizontal="center" vertical="center"/>
    </xf>
    <xf numFmtId="0" fontId="6" fillId="0" borderId="16" xfId="1" applyBorder="1" applyAlignment="1" applyProtection="1">
      <alignment horizontal="center" vertical="center"/>
    </xf>
    <xf numFmtId="0" fontId="6" fillId="0" borderId="6" xfId="1" applyBorder="1" applyAlignment="1" applyProtection="1">
      <alignment horizontal="center" vertical="center"/>
    </xf>
    <xf numFmtId="0" fontId="11" fillId="0" borderId="1" xfId="0" applyFont="1" applyBorder="1" applyAlignment="1">
      <alignment horizontal="center" vertical="center"/>
    </xf>
    <xf numFmtId="165" fontId="11" fillId="0" borderId="1" xfId="0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5" fillId="0" borderId="16" xfId="0" applyNumberFormat="1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center" vertical="center"/>
    </xf>
    <xf numFmtId="165" fontId="5" fillId="0" borderId="3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0" fillId="0" borderId="3" xfId="0" applyNumberFormat="1" applyFont="1" applyBorder="1" applyAlignment="1">
      <alignment horizontal="center" vertical="center"/>
    </xf>
    <xf numFmtId="165" fontId="0" fillId="0" borderId="16" xfId="0" applyNumberFormat="1" applyFont="1" applyBorder="1" applyAlignment="1">
      <alignment horizontal="center" vertical="center"/>
    </xf>
    <xf numFmtId="165" fontId="0" fillId="0" borderId="6" xfId="0" applyNumberFormat="1" applyFont="1" applyBorder="1" applyAlignment="1">
      <alignment horizontal="center" vertical="center"/>
    </xf>
    <xf numFmtId="165" fontId="6" fillId="0" borderId="3" xfId="1" applyNumberFormat="1" applyBorder="1" applyAlignment="1" applyProtection="1">
      <alignment horizontal="center" vertical="center"/>
    </xf>
    <xf numFmtId="165" fontId="6" fillId="0" borderId="16" xfId="1" applyNumberFormat="1" applyBorder="1" applyAlignment="1" applyProtection="1">
      <alignment horizontal="center" vertical="center"/>
    </xf>
    <xf numFmtId="165" fontId="6" fillId="0" borderId="6" xfId="1" applyNumberFormat="1" applyBorder="1" applyAlignment="1" applyProtection="1">
      <alignment horizontal="center" vertical="center"/>
    </xf>
    <xf numFmtId="165" fontId="11" fillId="0" borderId="3" xfId="1" applyNumberFormat="1" applyFont="1" applyBorder="1" applyAlignment="1" applyProtection="1">
      <alignment horizontal="center" vertical="center"/>
    </xf>
    <xf numFmtId="165" fontId="11" fillId="0" borderId="16" xfId="1" applyNumberFormat="1" applyFont="1" applyBorder="1" applyAlignment="1" applyProtection="1">
      <alignment horizontal="center" vertical="center"/>
    </xf>
    <xf numFmtId="165" fontId="11" fillId="0" borderId="6" xfId="1" applyNumberFormat="1" applyFont="1" applyBorder="1" applyAlignment="1" applyProtection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14" fontId="0" fillId="0" borderId="16" xfId="0" applyNumberForma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14" fontId="23" fillId="0" borderId="3" xfId="0" applyNumberFormat="1" applyFont="1" applyFill="1" applyBorder="1" applyAlignment="1">
      <alignment horizontal="center" vertical="center"/>
    </xf>
    <xf numFmtId="14" fontId="23" fillId="0" borderId="16" xfId="0" applyNumberFormat="1" applyFont="1" applyFill="1" applyBorder="1" applyAlignment="1">
      <alignment horizontal="center" vertical="center"/>
    </xf>
    <xf numFmtId="14" fontId="23" fillId="0" borderId="6" xfId="0" applyNumberFormat="1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5" fillId="13" borderId="3" xfId="0" applyNumberFormat="1" applyFont="1" applyFill="1" applyBorder="1" applyAlignment="1">
      <alignment horizontal="center" vertical="center"/>
    </xf>
    <xf numFmtId="0" fontId="5" fillId="13" borderId="6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12" borderId="3" xfId="0" applyNumberFormat="1" applyFont="1" applyFill="1" applyBorder="1" applyAlignment="1">
      <alignment horizontal="center" vertical="center"/>
    </xf>
    <xf numFmtId="0" fontId="5" fillId="12" borderId="6" xfId="0" applyNumberFormat="1" applyFont="1" applyFill="1" applyBorder="1" applyAlignment="1">
      <alignment horizontal="center" vertical="center"/>
    </xf>
    <xf numFmtId="165" fontId="11" fillId="12" borderId="3" xfId="0" applyNumberFormat="1" applyFont="1" applyFill="1" applyBorder="1" applyAlignment="1">
      <alignment horizontal="center" vertical="center"/>
    </xf>
    <xf numFmtId="165" fontId="11" fillId="12" borderId="16" xfId="0" applyNumberFormat="1" applyFont="1" applyFill="1" applyBorder="1" applyAlignment="1">
      <alignment horizontal="center" vertical="center"/>
    </xf>
    <xf numFmtId="165" fontId="11" fillId="12" borderId="6" xfId="0" applyNumberFormat="1" applyFont="1" applyFill="1" applyBorder="1" applyAlignment="1">
      <alignment horizontal="center" vertical="center"/>
    </xf>
    <xf numFmtId="0" fontId="11" fillId="12" borderId="3" xfId="0" applyFont="1" applyFill="1" applyBorder="1" applyAlignment="1">
      <alignment horizontal="center" vertical="center"/>
    </xf>
    <xf numFmtId="0" fontId="11" fillId="12" borderId="6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12" borderId="16" xfId="0" applyNumberFormat="1" applyFont="1" applyFill="1" applyBorder="1" applyAlignment="1">
      <alignment horizontal="center" vertical="center"/>
    </xf>
    <xf numFmtId="0" fontId="11" fillId="12" borderId="3" xfId="0" applyNumberFormat="1" applyFont="1" applyFill="1" applyBorder="1" applyAlignment="1">
      <alignment horizontal="center" vertical="center"/>
    </xf>
    <xf numFmtId="0" fontId="11" fillId="12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Border="1" applyAlignment="1">
      <alignment horizontal="center" vertical="center"/>
    </xf>
    <xf numFmtId="0" fontId="11" fillId="0" borderId="6" xfId="0" applyNumberFormat="1" applyFont="1" applyBorder="1" applyAlignment="1">
      <alignment horizontal="center" vertical="center"/>
    </xf>
    <xf numFmtId="0" fontId="11" fillId="0" borderId="16" xfId="0" applyNumberFormat="1" applyFont="1" applyBorder="1" applyAlignment="1">
      <alignment horizontal="center" vertical="center"/>
    </xf>
    <xf numFmtId="0" fontId="11" fillId="13" borderId="3" xfId="0" applyNumberFormat="1" applyFont="1" applyFill="1" applyBorder="1" applyAlignment="1">
      <alignment horizontal="center" vertical="center"/>
    </xf>
    <xf numFmtId="0" fontId="11" fillId="13" borderId="6" xfId="0" applyNumberFormat="1" applyFont="1" applyFill="1" applyBorder="1" applyAlignment="1">
      <alignment horizontal="center" vertical="center"/>
    </xf>
    <xf numFmtId="0" fontId="11" fillId="13" borderId="3" xfId="0" applyFont="1" applyFill="1" applyBorder="1" applyAlignment="1">
      <alignment horizontal="center" vertical="center"/>
    </xf>
    <xf numFmtId="0" fontId="11" fillId="13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12" borderId="16" xfId="0" applyFont="1" applyFill="1" applyBorder="1" applyAlignment="1">
      <alignment horizontal="center" vertical="center"/>
    </xf>
    <xf numFmtId="0" fontId="26" fillId="13" borderId="1" xfId="0" applyFont="1" applyFill="1" applyBorder="1" applyAlignment="1">
      <alignment horizontal="center" vertical="center"/>
    </xf>
    <xf numFmtId="0" fontId="26" fillId="12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11" fillId="12" borderId="16" xfId="0" applyNumberFormat="1" applyFont="1" applyFill="1" applyBorder="1" applyAlignment="1">
      <alignment horizontal="center" vertical="center"/>
    </xf>
    <xf numFmtId="0" fontId="12" fillId="0" borderId="1" xfId="3" applyFont="1" applyFill="1" applyBorder="1" applyAlignment="1">
      <alignment horizontal="center" vertical="center" wrapText="1"/>
    </xf>
  </cellXfs>
  <cellStyles count="7">
    <cellStyle name="Lien hypertexte" xfId="1" builtinId="8"/>
    <cellStyle name="Normal" xfId="0" builtinId="0"/>
    <cellStyle name="Normal 2" xfId="3"/>
    <cellStyle name="Normal 3" xfId="5"/>
    <cellStyle name="Normal 5" xfId="6"/>
    <cellStyle name="Pourcentage" xfId="2" builtinId="5"/>
    <cellStyle name="Pourcentage 2" xfId="4"/>
  </cellStyles>
  <dxfs count="135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auto="1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auto="1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auto="1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auto="1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auto="1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auto="1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auto="1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auto="1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auto="1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auto="1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auto="1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auto="1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auto="1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auto="1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auto="1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auto="1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auto="1"/>
      </font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auto="1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alignment textRotation="0" wrapText="1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</font>
      <alignment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indexed="1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rgb="FF92D050"/>
        </patternFill>
      </fill>
    </dxf>
    <dxf>
      <numFmt numFmtId="164" formatCode="0.0"/>
    </dxf>
  </dxfs>
  <tableStyles count="0" defaultTableStyle="TableStyleMedium2" defaultPivotStyle="PivotStyleLight16"/>
  <colors>
    <mruColors>
      <color rgb="FF99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chartsheet" Target="chartsheets/sheet5.xml"/><Relationship Id="rId18" Type="http://schemas.openxmlformats.org/officeDocument/2006/relationships/worksheet" Target="worksheets/sheet1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6.xml"/><Relationship Id="rId12" Type="http://schemas.openxmlformats.org/officeDocument/2006/relationships/chartsheet" Target="chartsheets/sheet4.xml"/><Relationship Id="rId17" Type="http://schemas.openxmlformats.org/officeDocument/2006/relationships/chartsheet" Target="chartsheets/sheet7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6.xml"/><Relationship Id="rId20" Type="http://schemas.openxmlformats.org/officeDocument/2006/relationships/pivotCacheDefinition" Target="pivotCache/pivotCacheDefinition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chartsheet" Target="chartsheets/sheet3.xml"/><Relationship Id="rId24" Type="http://schemas.openxmlformats.org/officeDocument/2006/relationships/calcChain" Target="calcChain.xml"/><Relationship Id="rId5" Type="http://schemas.openxmlformats.org/officeDocument/2006/relationships/worksheet" Target="worksheets/sheet4.xml"/><Relationship Id="rId15" Type="http://schemas.openxmlformats.org/officeDocument/2006/relationships/worksheet" Target="worksheets/sheet10.xml"/><Relationship Id="rId23" Type="http://schemas.openxmlformats.org/officeDocument/2006/relationships/sharedStrings" Target="sharedStrings.xml"/><Relationship Id="rId10" Type="http://schemas.openxmlformats.org/officeDocument/2006/relationships/chartsheet" Target="chartsheets/sheet2.xml"/><Relationship Id="rId19" Type="http://schemas.openxmlformats.org/officeDocument/2006/relationships/pivotCacheDefinition" Target="pivotCache/pivotCacheDefinition1.xml"/><Relationship Id="rId4" Type="http://schemas.openxmlformats.org/officeDocument/2006/relationships/chartsheet" Target="chartsheets/sheet1.xml"/><Relationship Id="rId9" Type="http://schemas.openxmlformats.org/officeDocument/2006/relationships/worksheet" Target="worksheets/sheet8.xml"/><Relationship Id="rId14" Type="http://schemas.openxmlformats.org/officeDocument/2006/relationships/worksheet" Target="worksheets/sheet9.xml"/><Relationship Id="rId22" Type="http://schemas.openxmlformats.org/officeDocument/2006/relationships/styles" Target="styles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Suivi du nombre de devis DPO</a:t>
            </a:r>
          </a:p>
        </c:rich>
      </c:tx>
      <c:layout>
        <c:manualLayout>
          <c:xMode val="edge"/>
          <c:yMode val="edge"/>
          <c:x val="0.37604162214587478"/>
          <c:y val="2.02020953114418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124999999999999E-2"/>
          <c:y val="0.12457912457912458"/>
          <c:w val="0.68541666666666667"/>
          <c:h val="0.7592592592592593"/>
        </c:manualLayout>
      </c:layout>
      <c:lineChart>
        <c:grouping val="standard"/>
        <c:varyColors val="0"/>
        <c:ser>
          <c:idx val="1"/>
          <c:order val="0"/>
          <c:tx>
            <c:strRef>
              <c:f>resultat!$C$1</c:f>
              <c:strCache>
                <c:ptCount val="1"/>
                <c:pt idx="0">
                  <c:v>Nombre de devis réalisés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resultat!$A$2:$A$40</c:f>
              <c:strCache>
                <c:ptCount val="39"/>
                <c:pt idx="0">
                  <c:v>2008-36</c:v>
                </c:pt>
                <c:pt idx="1">
                  <c:v>2008-37</c:v>
                </c:pt>
                <c:pt idx="2">
                  <c:v>2008-38</c:v>
                </c:pt>
                <c:pt idx="3">
                  <c:v>2008-39</c:v>
                </c:pt>
                <c:pt idx="4">
                  <c:v>2008-40</c:v>
                </c:pt>
                <c:pt idx="5">
                  <c:v>2008-41</c:v>
                </c:pt>
                <c:pt idx="6">
                  <c:v>2008-42</c:v>
                </c:pt>
                <c:pt idx="7">
                  <c:v>2008-43</c:v>
                </c:pt>
                <c:pt idx="8">
                  <c:v>2008-44</c:v>
                </c:pt>
                <c:pt idx="9">
                  <c:v>2008-45</c:v>
                </c:pt>
                <c:pt idx="10">
                  <c:v>2008-46</c:v>
                </c:pt>
                <c:pt idx="11">
                  <c:v>2008-47</c:v>
                </c:pt>
                <c:pt idx="12">
                  <c:v>2008-48</c:v>
                </c:pt>
                <c:pt idx="13">
                  <c:v>2008-49</c:v>
                </c:pt>
                <c:pt idx="14">
                  <c:v>2008-50</c:v>
                </c:pt>
                <c:pt idx="15">
                  <c:v>2008-51</c:v>
                </c:pt>
                <c:pt idx="16">
                  <c:v>2008-52</c:v>
                </c:pt>
                <c:pt idx="17">
                  <c:v>2009-02</c:v>
                </c:pt>
                <c:pt idx="18">
                  <c:v>2009-03</c:v>
                </c:pt>
                <c:pt idx="19">
                  <c:v>2009-04</c:v>
                </c:pt>
                <c:pt idx="20">
                  <c:v>2009-05</c:v>
                </c:pt>
                <c:pt idx="21">
                  <c:v>2009-06</c:v>
                </c:pt>
                <c:pt idx="22">
                  <c:v>2009-07</c:v>
                </c:pt>
                <c:pt idx="23">
                  <c:v>2009-08</c:v>
                </c:pt>
                <c:pt idx="24">
                  <c:v>2009-09</c:v>
                </c:pt>
                <c:pt idx="25">
                  <c:v>2009-10</c:v>
                </c:pt>
                <c:pt idx="26">
                  <c:v>2009-11</c:v>
                </c:pt>
                <c:pt idx="27">
                  <c:v>2009-12</c:v>
                </c:pt>
                <c:pt idx="28">
                  <c:v>2009-13</c:v>
                </c:pt>
                <c:pt idx="29">
                  <c:v>2009-14</c:v>
                </c:pt>
                <c:pt idx="30">
                  <c:v>2009-15</c:v>
                </c:pt>
                <c:pt idx="31">
                  <c:v>2009-16</c:v>
                </c:pt>
                <c:pt idx="32">
                  <c:v>2009-17</c:v>
                </c:pt>
                <c:pt idx="33">
                  <c:v>2009-18</c:v>
                </c:pt>
                <c:pt idx="34">
                  <c:v>2009-19</c:v>
                </c:pt>
                <c:pt idx="35">
                  <c:v>2009-20</c:v>
                </c:pt>
                <c:pt idx="36">
                  <c:v>2009-21</c:v>
                </c:pt>
                <c:pt idx="37">
                  <c:v>2009-22</c:v>
                </c:pt>
                <c:pt idx="38">
                  <c:v>2009-23</c:v>
                </c:pt>
              </c:strCache>
            </c:strRef>
          </c:cat>
          <c:val>
            <c:numRef>
              <c:f>resultat!$C$2:$C$40</c:f>
              <c:numCache>
                <c:formatCode>General</c:formatCode>
                <c:ptCount val="39"/>
                <c:pt idx="0">
                  <c:v>4</c:v>
                </c:pt>
                <c:pt idx="1">
                  <c:v>15</c:v>
                </c:pt>
                <c:pt idx="2">
                  <c:v>19</c:v>
                </c:pt>
                <c:pt idx="3">
                  <c:v>5</c:v>
                </c:pt>
                <c:pt idx="4">
                  <c:v>29</c:v>
                </c:pt>
                <c:pt idx="5">
                  <c:v>12</c:v>
                </c:pt>
                <c:pt idx="6">
                  <c:v>13</c:v>
                </c:pt>
                <c:pt idx="7">
                  <c:v>16</c:v>
                </c:pt>
                <c:pt idx="8">
                  <c:v>9</c:v>
                </c:pt>
                <c:pt idx="9">
                  <c:v>13</c:v>
                </c:pt>
                <c:pt idx="10">
                  <c:v>1</c:v>
                </c:pt>
                <c:pt idx="11">
                  <c:v>11</c:v>
                </c:pt>
                <c:pt idx="12">
                  <c:v>7</c:v>
                </c:pt>
                <c:pt idx="13">
                  <c:v>11</c:v>
                </c:pt>
                <c:pt idx="14">
                  <c:v>13</c:v>
                </c:pt>
                <c:pt idx="15">
                  <c:v>16</c:v>
                </c:pt>
                <c:pt idx="16">
                  <c:v>1</c:v>
                </c:pt>
                <c:pt idx="17">
                  <c:v>8</c:v>
                </c:pt>
                <c:pt idx="18">
                  <c:v>4</c:v>
                </c:pt>
                <c:pt idx="19">
                  <c:v>16</c:v>
                </c:pt>
                <c:pt idx="20">
                  <c:v>22</c:v>
                </c:pt>
                <c:pt idx="21">
                  <c:v>29</c:v>
                </c:pt>
                <c:pt idx="22">
                  <c:v>16</c:v>
                </c:pt>
                <c:pt idx="23">
                  <c:v>16</c:v>
                </c:pt>
                <c:pt idx="24">
                  <c:v>21</c:v>
                </c:pt>
                <c:pt idx="25">
                  <c:v>20</c:v>
                </c:pt>
                <c:pt idx="26">
                  <c:v>16</c:v>
                </c:pt>
                <c:pt idx="27">
                  <c:v>20</c:v>
                </c:pt>
                <c:pt idx="28">
                  <c:v>15</c:v>
                </c:pt>
                <c:pt idx="29">
                  <c:v>7</c:v>
                </c:pt>
                <c:pt idx="30">
                  <c:v>12</c:v>
                </c:pt>
                <c:pt idx="31">
                  <c:v>17</c:v>
                </c:pt>
                <c:pt idx="32">
                  <c:v>16</c:v>
                </c:pt>
                <c:pt idx="33">
                  <c:v>16</c:v>
                </c:pt>
                <c:pt idx="34">
                  <c:v>12</c:v>
                </c:pt>
                <c:pt idx="35">
                  <c:v>13</c:v>
                </c:pt>
                <c:pt idx="36">
                  <c:v>6</c:v>
                </c:pt>
                <c:pt idx="37">
                  <c:v>5</c:v>
                </c:pt>
                <c:pt idx="38">
                  <c:v>7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resultat!$D$1</c:f>
              <c:strCache>
                <c:ptCount val="1"/>
                <c:pt idx="0">
                  <c:v>Nombre de devis en attente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resultat!$A$2:$A$40</c:f>
              <c:strCache>
                <c:ptCount val="39"/>
                <c:pt idx="0">
                  <c:v>2008-36</c:v>
                </c:pt>
                <c:pt idx="1">
                  <c:v>2008-37</c:v>
                </c:pt>
                <c:pt idx="2">
                  <c:v>2008-38</c:v>
                </c:pt>
                <c:pt idx="3">
                  <c:v>2008-39</c:v>
                </c:pt>
                <c:pt idx="4">
                  <c:v>2008-40</c:v>
                </c:pt>
                <c:pt idx="5">
                  <c:v>2008-41</c:v>
                </c:pt>
                <c:pt idx="6">
                  <c:v>2008-42</c:v>
                </c:pt>
                <c:pt idx="7">
                  <c:v>2008-43</c:v>
                </c:pt>
                <c:pt idx="8">
                  <c:v>2008-44</c:v>
                </c:pt>
                <c:pt idx="9">
                  <c:v>2008-45</c:v>
                </c:pt>
                <c:pt idx="10">
                  <c:v>2008-46</c:v>
                </c:pt>
                <c:pt idx="11">
                  <c:v>2008-47</c:v>
                </c:pt>
                <c:pt idx="12">
                  <c:v>2008-48</c:v>
                </c:pt>
                <c:pt idx="13">
                  <c:v>2008-49</c:v>
                </c:pt>
                <c:pt idx="14">
                  <c:v>2008-50</c:v>
                </c:pt>
                <c:pt idx="15">
                  <c:v>2008-51</c:v>
                </c:pt>
                <c:pt idx="16">
                  <c:v>2008-52</c:v>
                </c:pt>
                <c:pt idx="17">
                  <c:v>2009-02</c:v>
                </c:pt>
                <c:pt idx="18">
                  <c:v>2009-03</c:v>
                </c:pt>
                <c:pt idx="19">
                  <c:v>2009-04</c:v>
                </c:pt>
                <c:pt idx="20">
                  <c:v>2009-05</c:v>
                </c:pt>
                <c:pt idx="21">
                  <c:v>2009-06</c:v>
                </c:pt>
                <c:pt idx="22">
                  <c:v>2009-07</c:v>
                </c:pt>
                <c:pt idx="23">
                  <c:v>2009-08</c:v>
                </c:pt>
                <c:pt idx="24">
                  <c:v>2009-09</c:v>
                </c:pt>
                <c:pt idx="25">
                  <c:v>2009-10</c:v>
                </c:pt>
                <c:pt idx="26">
                  <c:v>2009-11</c:v>
                </c:pt>
                <c:pt idx="27">
                  <c:v>2009-12</c:v>
                </c:pt>
                <c:pt idx="28">
                  <c:v>2009-13</c:v>
                </c:pt>
                <c:pt idx="29">
                  <c:v>2009-14</c:v>
                </c:pt>
                <c:pt idx="30">
                  <c:v>2009-15</c:v>
                </c:pt>
                <c:pt idx="31">
                  <c:v>2009-16</c:v>
                </c:pt>
                <c:pt idx="32">
                  <c:v>2009-17</c:v>
                </c:pt>
                <c:pt idx="33">
                  <c:v>2009-18</c:v>
                </c:pt>
                <c:pt idx="34">
                  <c:v>2009-19</c:v>
                </c:pt>
                <c:pt idx="35">
                  <c:v>2009-20</c:v>
                </c:pt>
                <c:pt idx="36">
                  <c:v>2009-21</c:v>
                </c:pt>
                <c:pt idx="37">
                  <c:v>2009-22</c:v>
                </c:pt>
                <c:pt idx="38">
                  <c:v>2009-23</c:v>
                </c:pt>
              </c:strCache>
            </c:strRef>
          </c:cat>
          <c:val>
            <c:numRef>
              <c:f>resultat!$D$2:$D$40</c:f>
              <c:numCache>
                <c:formatCode>General</c:formatCode>
                <c:ptCount val="39"/>
                <c:pt idx="0">
                  <c:v>30</c:v>
                </c:pt>
                <c:pt idx="1">
                  <c:v>30</c:v>
                </c:pt>
                <c:pt idx="2">
                  <c:v>28</c:v>
                </c:pt>
                <c:pt idx="3">
                  <c:v>32</c:v>
                </c:pt>
                <c:pt idx="4">
                  <c:v>28</c:v>
                </c:pt>
                <c:pt idx="5">
                  <c:v>23</c:v>
                </c:pt>
                <c:pt idx="6">
                  <c:v>27</c:v>
                </c:pt>
                <c:pt idx="7">
                  <c:v>29</c:v>
                </c:pt>
                <c:pt idx="8">
                  <c:v>27</c:v>
                </c:pt>
                <c:pt idx="9">
                  <c:v>16</c:v>
                </c:pt>
                <c:pt idx="10">
                  <c:v>27</c:v>
                </c:pt>
                <c:pt idx="11">
                  <c:v>23</c:v>
                </c:pt>
                <c:pt idx="12">
                  <c:v>35</c:v>
                </c:pt>
                <c:pt idx="13">
                  <c:v>36</c:v>
                </c:pt>
                <c:pt idx="14">
                  <c:v>39</c:v>
                </c:pt>
                <c:pt idx="15">
                  <c:v>36</c:v>
                </c:pt>
                <c:pt idx="16">
                  <c:v>37</c:v>
                </c:pt>
                <c:pt idx="17">
                  <c:v>46</c:v>
                </c:pt>
                <c:pt idx="18">
                  <c:v>49</c:v>
                </c:pt>
                <c:pt idx="19">
                  <c:v>69</c:v>
                </c:pt>
                <c:pt idx="20">
                  <c:v>61</c:v>
                </c:pt>
                <c:pt idx="21">
                  <c:v>42</c:v>
                </c:pt>
                <c:pt idx="22">
                  <c:v>37</c:v>
                </c:pt>
                <c:pt idx="23">
                  <c:v>38</c:v>
                </c:pt>
                <c:pt idx="24">
                  <c:v>27</c:v>
                </c:pt>
                <c:pt idx="25">
                  <c:v>30</c:v>
                </c:pt>
                <c:pt idx="26">
                  <c:v>32</c:v>
                </c:pt>
                <c:pt idx="27">
                  <c:v>39</c:v>
                </c:pt>
                <c:pt idx="28">
                  <c:v>44</c:v>
                </c:pt>
                <c:pt idx="29">
                  <c:v>39</c:v>
                </c:pt>
                <c:pt idx="30">
                  <c:v>37</c:v>
                </c:pt>
                <c:pt idx="31">
                  <c:v>46</c:v>
                </c:pt>
                <c:pt idx="32">
                  <c:v>27</c:v>
                </c:pt>
                <c:pt idx="33">
                  <c:v>26</c:v>
                </c:pt>
                <c:pt idx="34">
                  <c:v>18</c:v>
                </c:pt>
                <c:pt idx="35">
                  <c:v>16</c:v>
                </c:pt>
                <c:pt idx="36">
                  <c:v>20</c:v>
                </c:pt>
                <c:pt idx="37">
                  <c:v>22</c:v>
                </c:pt>
                <c:pt idx="38">
                  <c:v>26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resultat!$E$1</c:f>
              <c:strCache>
                <c:ptCount val="1"/>
                <c:pt idx="0">
                  <c:v>Délai de traitement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strRef>
              <c:f>resultat!$A$2:$A$40</c:f>
              <c:strCache>
                <c:ptCount val="39"/>
                <c:pt idx="0">
                  <c:v>2008-36</c:v>
                </c:pt>
                <c:pt idx="1">
                  <c:v>2008-37</c:v>
                </c:pt>
                <c:pt idx="2">
                  <c:v>2008-38</c:v>
                </c:pt>
                <c:pt idx="3">
                  <c:v>2008-39</c:v>
                </c:pt>
                <c:pt idx="4">
                  <c:v>2008-40</c:v>
                </c:pt>
                <c:pt idx="5">
                  <c:v>2008-41</c:v>
                </c:pt>
                <c:pt idx="6">
                  <c:v>2008-42</c:v>
                </c:pt>
                <c:pt idx="7">
                  <c:v>2008-43</c:v>
                </c:pt>
                <c:pt idx="8">
                  <c:v>2008-44</c:v>
                </c:pt>
                <c:pt idx="9">
                  <c:v>2008-45</c:v>
                </c:pt>
                <c:pt idx="10">
                  <c:v>2008-46</c:v>
                </c:pt>
                <c:pt idx="11">
                  <c:v>2008-47</c:v>
                </c:pt>
                <c:pt idx="12">
                  <c:v>2008-48</c:v>
                </c:pt>
                <c:pt idx="13">
                  <c:v>2008-49</c:v>
                </c:pt>
                <c:pt idx="14">
                  <c:v>2008-50</c:v>
                </c:pt>
                <c:pt idx="15">
                  <c:v>2008-51</c:v>
                </c:pt>
                <c:pt idx="16">
                  <c:v>2008-52</c:v>
                </c:pt>
                <c:pt idx="17">
                  <c:v>2009-02</c:v>
                </c:pt>
                <c:pt idx="18">
                  <c:v>2009-03</c:v>
                </c:pt>
                <c:pt idx="19">
                  <c:v>2009-04</c:v>
                </c:pt>
                <c:pt idx="20">
                  <c:v>2009-05</c:v>
                </c:pt>
                <c:pt idx="21">
                  <c:v>2009-06</c:v>
                </c:pt>
                <c:pt idx="22">
                  <c:v>2009-07</c:v>
                </c:pt>
                <c:pt idx="23">
                  <c:v>2009-08</c:v>
                </c:pt>
                <c:pt idx="24">
                  <c:v>2009-09</c:v>
                </c:pt>
                <c:pt idx="25">
                  <c:v>2009-10</c:v>
                </c:pt>
                <c:pt idx="26">
                  <c:v>2009-11</c:v>
                </c:pt>
                <c:pt idx="27">
                  <c:v>2009-12</c:v>
                </c:pt>
                <c:pt idx="28">
                  <c:v>2009-13</c:v>
                </c:pt>
                <c:pt idx="29">
                  <c:v>2009-14</c:v>
                </c:pt>
                <c:pt idx="30">
                  <c:v>2009-15</c:v>
                </c:pt>
                <c:pt idx="31">
                  <c:v>2009-16</c:v>
                </c:pt>
                <c:pt idx="32">
                  <c:v>2009-17</c:v>
                </c:pt>
                <c:pt idx="33">
                  <c:v>2009-18</c:v>
                </c:pt>
                <c:pt idx="34">
                  <c:v>2009-19</c:v>
                </c:pt>
                <c:pt idx="35">
                  <c:v>2009-20</c:v>
                </c:pt>
                <c:pt idx="36">
                  <c:v>2009-21</c:v>
                </c:pt>
                <c:pt idx="37">
                  <c:v>2009-22</c:v>
                </c:pt>
                <c:pt idx="38">
                  <c:v>2009-23</c:v>
                </c:pt>
              </c:strCache>
            </c:strRef>
          </c:cat>
          <c:val>
            <c:numRef>
              <c:f>resultat!$E$2:$E$40</c:f>
              <c:numCache>
                <c:formatCode>0.0</c:formatCode>
                <c:ptCount val="39"/>
                <c:pt idx="0">
                  <c:v>0</c:v>
                </c:pt>
                <c:pt idx="1">
                  <c:v>4.1428571428571432</c:v>
                </c:pt>
                <c:pt idx="2">
                  <c:v>16.789473684210527</c:v>
                </c:pt>
                <c:pt idx="3">
                  <c:v>1.2</c:v>
                </c:pt>
                <c:pt idx="4">
                  <c:v>14.172413793103448</c:v>
                </c:pt>
                <c:pt idx="5">
                  <c:v>11.583333333333334</c:v>
                </c:pt>
                <c:pt idx="6">
                  <c:v>18.076923076923077</c:v>
                </c:pt>
                <c:pt idx="7">
                  <c:v>30</c:v>
                </c:pt>
                <c:pt idx="8">
                  <c:v>39.444444444444443</c:v>
                </c:pt>
                <c:pt idx="9">
                  <c:v>21.692307692307693</c:v>
                </c:pt>
                <c:pt idx="10">
                  <c:v>7</c:v>
                </c:pt>
                <c:pt idx="11">
                  <c:v>15.909090909090908</c:v>
                </c:pt>
                <c:pt idx="12">
                  <c:v>6.4285714285714288</c:v>
                </c:pt>
                <c:pt idx="13">
                  <c:v>12.090909090909092</c:v>
                </c:pt>
                <c:pt idx="14">
                  <c:v>10.23076923076923</c:v>
                </c:pt>
                <c:pt idx="15">
                  <c:v>13.153846153846153</c:v>
                </c:pt>
                <c:pt idx="16">
                  <c:v>28</c:v>
                </c:pt>
                <c:pt idx="17">
                  <c:v>31.875</c:v>
                </c:pt>
                <c:pt idx="18">
                  <c:v>30</c:v>
                </c:pt>
                <c:pt idx="19">
                  <c:v>40.700000000000003</c:v>
                </c:pt>
                <c:pt idx="20">
                  <c:v>25.8</c:v>
                </c:pt>
                <c:pt idx="21">
                  <c:v>21.1</c:v>
                </c:pt>
                <c:pt idx="22">
                  <c:v>6</c:v>
                </c:pt>
                <c:pt idx="23">
                  <c:v>22.1</c:v>
                </c:pt>
                <c:pt idx="24">
                  <c:v>25.7</c:v>
                </c:pt>
                <c:pt idx="25">
                  <c:v>20.7</c:v>
                </c:pt>
                <c:pt idx="26">
                  <c:v>8.4</c:v>
                </c:pt>
                <c:pt idx="27">
                  <c:v>16.100000000000001</c:v>
                </c:pt>
                <c:pt idx="28">
                  <c:v>18.100000000000001</c:v>
                </c:pt>
                <c:pt idx="29">
                  <c:v>16.399999999999999</c:v>
                </c:pt>
                <c:pt idx="30">
                  <c:v>20.6</c:v>
                </c:pt>
                <c:pt idx="31">
                  <c:v>23.6</c:v>
                </c:pt>
                <c:pt idx="32">
                  <c:v>21</c:v>
                </c:pt>
                <c:pt idx="33">
                  <c:v>8.1</c:v>
                </c:pt>
                <c:pt idx="34">
                  <c:v>25.7</c:v>
                </c:pt>
                <c:pt idx="35">
                  <c:v>7.6</c:v>
                </c:pt>
                <c:pt idx="36">
                  <c:v>23.8</c:v>
                </c:pt>
                <c:pt idx="37">
                  <c:v>12</c:v>
                </c:pt>
                <c:pt idx="38">
                  <c:v>17.100000000000001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resultat!$F$1</c:f>
              <c:strCache>
                <c:ptCount val="1"/>
                <c:pt idx="0">
                  <c:v>Nombre de devis en attente au SM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resultat!$F$2:$F$40</c:f>
              <c:numCache>
                <c:formatCode>General</c:formatCode>
                <c:ptCount val="39"/>
                <c:pt idx="37">
                  <c:v>6</c:v>
                </c:pt>
                <c:pt idx="38">
                  <c:v>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798336"/>
        <c:axId val="216799872"/>
      </c:lineChart>
      <c:catAx>
        <c:axId val="21679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1679987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167998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16798336"/>
        <c:crosses val="autoZero"/>
        <c:crossBetween val="between"/>
      </c:valAx>
      <c:spPr>
        <a:solidFill>
          <a:srgbClr val="FFFF99"/>
        </a:solidFill>
        <a:ln w="12700">
          <a:solidFill>
            <a:srgbClr val="C0C0C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000005479482079"/>
          <c:y val="0.43265994786064899"/>
          <c:w val="0.24583334703203852"/>
          <c:h val="0.1430976439918029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Taux de respect du</a:t>
            </a:r>
            <a:r>
              <a:rPr lang="fr-FR" baseline="0"/>
              <a:t> délai de réponse</a:t>
            </a:r>
            <a:endParaRPr lang="fr-FR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'DEVIS 2015'!$AB$3</c:f>
              <c:strCache>
                <c:ptCount val="1"/>
                <c:pt idx="0">
                  <c:v>% Respect délai</c:v>
                </c:pt>
              </c:strCache>
            </c:strRef>
          </c:tx>
          <c:invertIfNegative val="0"/>
          <c:cat>
            <c:strRef>
              <c:f>'DEVIS 2015'!$Y$4:$Y$15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'DEVIS 2015'!$AB$4:$AB$15</c:f>
              <c:numCache>
                <c:formatCode>0%</c:formatCode>
                <c:ptCount val="12"/>
                <c:pt idx="0">
                  <c:v>1</c:v>
                </c:pt>
                <c:pt idx="1">
                  <c:v>0.5</c:v>
                </c:pt>
                <c:pt idx="2">
                  <c:v>0.6</c:v>
                </c:pt>
                <c:pt idx="3">
                  <c:v>0.66666666666666663</c:v>
                </c:pt>
                <c:pt idx="4">
                  <c:v>1</c:v>
                </c:pt>
                <c:pt idx="5">
                  <c:v>0.33333333333333331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0.9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991232"/>
        <c:axId val="219001216"/>
      </c:barChart>
      <c:lineChart>
        <c:grouping val="standard"/>
        <c:varyColors val="0"/>
        <c:ser>
          <c:idx val="1"/>
          <c:order val="1"/>
          <c:tx>
            <c:strRef>
              <c:f>'DEVIS 2015'!$AC$3</c:f>
              <c:strCache>
                <c:ptCount val="1"/>
                <c:pt idx="0">
                  <c:v>Objectif</c:v>
                </c:pt>
              </c:strCache>
            </c:strRef>
          </c:tx>
          <c:marker>
            <c:symbol val="none"/>
          </c:marker>
          <c:val>
            <c:numRef>
              <c:f>'DEVIS 2015'!$AC$4:$AC$15</c:f>
              <c:numCache>
                <c:formatCode>0%</c:formatCode>
                <c:ptCount val="12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991232"/>
        <c:axId val="219001216"/>
      </c:lineChart>
      <c:catAx>
        <c:axId val="218991232"/>
        <c:scaling>
          <c:orientation val="minMax"/>
        </c:scaling>
        <c:delete val="0"/>
        <c:axPos val="b"/>
        <c:majorTickMark val="out"/>
        <c:minorTickMark val="none"/>
        <c:tickLblPos val="nextTo"/>
        <c:crossAx val="219001216"/>
        <c:crosses val="autoZero"/>
        <c:auto val="1"/>
        <c:lblAlgn val="ctr"/>
        <c:lblOffset val="100"/>
        <c:noMultiLvlLbl val="0"/>
      </c:catAx>
      <c:valAx>
        <c:axId val="219001216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189912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Taux de réussite des offres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'DEVIS 2015'!$AE$3</c:f>
              <c:strCache>
                <c:ptCount val="1"/>
                <c:pt idx="0">
                  <c:v>% Commande</c:v>
                </c:pt>
              </c:strCache>
            </c:strRef>
          </c:tx>
          <c:invertIfNegative val="0"/>
          <c:cat>
            <c:strRef>
              <c:f>'DEVIS 2015'!$Y$4:$Y$15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'DEVIS 2015'!$AE$4:$AE$15</c:f>
              <c:numCache>
                <c:formatCode>0%</c:formatCode>
                <c:ptCount val="12"/>
                <c:pt idx="0">
                  <c:v>1</c:v>
                </c:pt>
                <c:pt idx="1">
                  <c:v>0.5</c:v>
                </c:pt>
                <c:pt idx="2">
                  <c:v>0</c:v>
                </c:pt>
                <c:pt idx="3">
                  <c:v>0</c:v>
                </c:pt>
                <c:pt idx="4">
                  <c:v>0.25</c:v>
                </c:pt>
                <c:pt idx="5">
                  <c:v>0</c:v>
                </c:pt>
                <c:pt idx="6">
                  <c:v>0.2857142857142857</c:v>
                </c:pt>
                <c:pt idx="7">
                  <c:v>0</c:v>
                </c:pt>
                <c:pt idx="8">
                  <c:v>0</c:v>
                </c:pt>
                <c:pt idx="9">
                  <c:v>0.16666666666666666</c:v>
                </c:pt>
                <c:pt idx="10">
                  <c:v>0.3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'DEVIS 2015'!$AG$3</c:f>
              <c:strCache>
                <c:ptCount val="1"/>
                <c:pt idx="0">
                  <c:v>% Refusée</c:v>
                </c:pt>
              </c:strCache>
            </c:strRef>
          </c:tx>
          <c:invertIfNegative val="0"/>
          <c:cat>
            <c:strRef>
              <c:f>'DEVIS 2015'!$Y$4:$Y$15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'DEVIS 2015'!$AG$4:$AG$15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0.25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880256"/>
        <c:axId val="216881792"/>
      </c:barChart>
      <c:lineChart>
        <c:grouping val="standard"/>
        <c:varyColors val="0"/>
        <c:ser>
          <c:idx val="2"/>
          <c:order val="2"/>
          <c:tx>
            <c:strRef>
              <c:f>'DEVIS 2015'!$AH$3</c:f>
              <c:strCache>
                <c:ptCount val="1"/>
                <c:pt idx="0">
                  <c:v>Objectif commande</c:v>
                </c:pt>
              </c:strCache>
            </c:strRef>
          </c:tx>
          <c:marker>
            <c:symbol val="none"/>
          </c:marker>
          <c:val>
            <c:numRef>
              <c:f>'DEVIS 2015'!$AH$4:$AH$15</c:f>
              <c:numCache>
                <c:formatCode>0%</c:formatCode>
                <c:ptCount val="12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0.4</c:v>
                </c:pt>
                <c:pt idx="8">
                  <c:v>0.15</c:v>
                </c:pt>
                <c:pt idx="9">
                  <c:v>0.15</c:v>
                </c:pt>
                <c:pt idx="10">
                  <c:v>0.15</c:v>
                </c:pt>
                <c:pt idx="11">
                  <c:v>0.15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880256"/>
        <c:axId val="216881792"/>
      </c:lineChart>
      <c:catAx>
        <c:axId val="216880256"/>
        <c:scaling>
          <c:orientation val="minMax"/>
        </c:scaling>
        <c:delete val="0"/>
        <c:axPos val="b"/>
        <c:majorTickMark val="out"/>
        <c:minorTickMark val="none"/>
        <c:tickLblPos val="nextTo"/>
        <c:crossAx val="216881792"/>
        <c:crosses val="autoZero"/>
        <c:auto val="1"/>
        <c:lblAlgn val="ctr"/>
        <c:lblOffset val="100"/>
        <c:noMultiLvlLbl val="0"/>
      </c:catAx>
      <c:valAx>
        <c:axId val="216881792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168802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Taux de respect du</a:t>
            </a:r>
            <a:r>
              <a:rPr lang="fr-FR" baseline="0"/>
              <a:t> délai de réponse</a:t>
            </a:r>
            <a:endParaRPr lang="fr-FR"/>
          </a:p>
        </c:rich>
      </c:tx>
      <c:layout>
        <c:manualLayout>
          <c:xMode val="edge"/>
          <c:yMode val="edge"/>
          <c:x val="5.5955528635843618E-2"/>
          <c:y val="1.251629623412241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2151557978329634E-2"/>
          <c:y val="8.7798766938170292E-2"/>
          <c:w val="0.87481558651322433"/>
          <c:h val="0.859928612209858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'DEVIS 2015-2016-2017'!$AG$75</c:f>
              <c:strCache>
                <c:ptCount val="1"/>
                <c:pt idx="0">
                  <c:v>% Respect délai</c:v>
                </c:pt>
              </c:strCache>
            </c:strRef>
          </c:tx>
          <c:invertIfNegative val="0"/>
          <c:dPt>
            <c:idx val="12"/>
            <c:invertIfNegative val="0"/>
            <c:bubble3D val="0"/>
            <c:spPr>
              <a:solidFill>
                <a:schemeClr val="accent3"/>
              </a:solidFill>
            </c:spPr>
          </c:dPt>
          <c:dLbls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'DEVIS 2015-2016-2017'!$AC$76:$AC$88</c:f>
              <c:strCache>
                <c:ptCount val="13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  <c:pt idx="12">
                  <c:v>Année </c:v>
                </c:pt>
              </c:strCache>
            </c:strRef>
          </c:cat>
          <c:val>
            <c:numRef>
              <c:f>'DEVIS 2015-2016-2017'!$AG$76:$AG$88</c:f>
              <c:numCache>
                <c:formatCode>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2997504"/>
        <c:axId val="223003392"/>
      </c:barChart>
      <c:lineChart>
        <c:grouping val="stacked"/>
        <c:varyColors val="0"/>
        <c:ser>
          <c:idx val="1"/>
          <c:order val="1"/>
          <c:tx>
            <c:strRef>
              <c:f>'DEVIS 2015-2016-2017'!$AI$75</c:f>
              <c:strCache>
                <c:ptCount val="1"/>
                <c:pt idx="0">
                  <c:v>Objectif delais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0.80410256410256409"/>
                  <c:y val="-1.66927490871152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'DEVIS 2015-2016-2017'!$AC$76:$AC$88</c:f>
              <c:strCache>
                <c:ptCount val="13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  <c:pt idx="12">
                  <c:v>Année </c:v>
                </c:pt>
              </c:strCache>
            </c:strRef>
          </c:cat>
          <c:val>
            <c:numRef>
              <c:f>'DEVIS 2015-2016-2017'!$AI$76:$AI$88</c:f>
              <c:numCache>
                <c:formatCode>0%</c:formatCode>
                <c:ptCount val="13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'DEVIS 2015-2016-2017'!$AF$88</c:f>
              <c:strCache>
                <c:ptCount val="1"/>
                <c:pt idx="0">
                  <c:v>Moyenne 
annuelle</c:v>
                </c:pt>
              </c:strCache>
            </c:strRef>
          </c:tx>
          <c:marker>
            <c:symbol val="none"/>
          </c:marker>
          <c:val>
            <c:numRef>
              <c:f>'DEVIS 2015-2016-2017'!$AG$88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997504"/>
        <c:axId val="223003392"/>
      </c:lineChart>
      <c:catAx>
        <c:axId val="22299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3003392"/>
        <c:crosses val="autoZero"/>
        <c:auto val="1"/>
        <c:lblAlgn val="ctr"/>
        <c:lblOffset val="100"/>
        <c:noMultiLvlLbl val="0"/>
      </c:catAx>
      <c:valAx>
        <c:axId val="223003392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229975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493977534114183"/>
          <c:y val="6.4503274686874947E-3"/>
          <c:w val="0.46824653072212125"/>
          <c:h val="8.0328597422974726E-2"/>
        </c:manualLayout>
      </c:layout>
      <c:overlay val="0"/>
    </c:legend>
    <c:plotVisOnly val="1"/>
    <c:dispBlanksAs val="gap"/>
    <c:showDLblsOverMax val="0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Taux de</a:t>
            </a:r>
            <a:r>
              <a:rPr lang="fr-FR" baseline="0"/>
              <a:t> commande suite à</a:t>
            </a:r>
            <a:r>
              <a:rPr lang="fr-FR"/>
              <a:t> offre</a:t>
            </a:r>
          </a:p>
        </c:rich>
      </c:tx>
      <c:layout>
        <c:manualLayout>
          <c:xMode val="edge"/>
          <c:yMode val="edge"/>
          <c:x val="5.2372622652937628E-2"/>
          <c:y val="8.34419748941494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2138319708419409E-2"/>
          <c:y val="8.3417490786930379E-2"/>
          <c:w val="0.89431224173901325"/>
          <c:h val="0.86027715745458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'DEVIS 2015-2016-2017'!$AL$75</c:f>
              <c:strCache>
                <c:ptCount val="1"/>
                <c:pt idx="0">
                  <c:v>% Commande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Pt>
            <c:idx val="12"/>
            <c:invertIfNegative val="0"/>
            <c:bubble3D val="0"/>
            <c:spPr>
              <a:solidFill>
                <a:schemeClr val="accent2"/>
              </a:solidFill>
            </c:spPr>
          </c:dPt>
          <c:dLbls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'DEVIS 2015-2016-2017'!$AC$76:$AC$88</c:f>
              <c:strCache>
                <c:ptCount val="13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  <c:pt idx="12">
                  <c:v>Année </c:v>
                </c:pt>
              </c:strCache>
            </c:strRef>
          </c:cat>
          <c:val>
            <c:numRef>
              <c:f>'DEVIS 2015-2016-2017'!$AL$76:$AL$88</c:f>
              <c:numCache>
                <c:formatCode>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3048448"/>
        <c:axId val="223049984"/>
      </c:barChart>
      <c:lineChart>
        <c:grouping val="stacked"/>
        <c:varyColors val="0"/>
        <c:ser>
          <c:idx val="2"/>
          <c:order val="1"/>
          <c:tx>
            <c:strRef>
              <c:f>'DEVIS 2015-2016-2017'!$AP$75</c:f>
              <c:strCache>
                <c:ptCount val="1"/>
                <c:pt idx="0">
                  <c:v>Objectif commande</c:v>
                </c:pt>
              </c:strCache>
            </c:strRef>
          </c:tx>
          <c:marker>
            <c:symbol val="none"/>
          </c:marker>
          <c:dPt>
            <c:idx val="11"/>
            <c:bubble3D val="0"/>
          </c:dPt>
          <c:cat>
            <c:strRef>
              <c:f>'DEVIS 2015-2016-2017'!$AC$76:$AC$88</c:f>
              <c:strCache>
                <c:ptCount val="13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  <c:pt idx="12">
                  <c:v>Année </c:v>
                </c:pt>
              </c:strCache>
            </c:strRef>
          </c:cat>
          <c:val>
            <c:numRef>
              <c:f>'DEVIS 2015-2016-2017'!$AP$76:$AP$88</c:f>
              <c:numCache>
                <c:formatCode>0%</c:formatCode>
                <c:ptCount val="13"/>
                <c:pt idx="0">
                  <c:v>0.15</c:v>
                </c:pt>
                <c:pt idx="1">
                  <c:v>0.15</c:v>
                </c:pt>
                <c:pt idx="2">
                  <c:v>0.15</c:v>
                </c:pt>
                <c:pt idx="3">
                  <c:v>0.15</c:v>
                </c:pt>
                <c:pt idx="4">
                  <c:v>0.15</c:v>
                </c:pt>
                <c:pt idx="5">
                  <c:v>0.15</c:v>
                </c:pt>
                <c:pt idx="6">
                  <c:v>0.15</c:v>
                </c:pt>
                <c:pt idx="7">
                  <c:v>0.15</c:v>
                </c:pt>
                <c:pt idx="8">
                  <c:v>0.15</c:v>
                </c:pt>
                <c:pt idx="9">
                  <c:v>0.15</c:v>
                </c:pt>
                <c:pt idx="10">
                  <c:v>0.15</c:v>
                </c:pt>
                <c:pt idx="11">
                  <c:v>0.15</c:v>
                </c:pt>
                <c:pt idx="12">
                  <c:v>0.15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'DEVIS 2015-2016-2017'!$AK$88</c:f>
              <c:strCache>
                <c:ptCount val="1"/>
                <c:pt idx="0">
                  <c:v>Moyenne
 annuelle</c:v>
                </c:pt>
              </c:strCache>
            </c:strRef>
          </c:tx>
          <c:marker>
            <c:symbol val="none"/>
          </c:marker>
          <c:cat>
            <c:strRef>
              <c:f>'DEVIS 2015-2016-2017'!$AC$76:$AC$88</c:f>
              <c:strCache>
                <c:ptCount val="13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  <c:pt idx="12">
                  <c:v>Année </c:v>
                </c:pt>
              </c:strCache>
            </c:strRef>
          </c:cat>
          <c:val>
            <c:numRef>
              <c:f>'DEVIS 2015-2016-2017'!$AL$88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048448"/>
        <c:axId val="223049984"/>
      </c:lineChart>
      <c:catAx>
        <c:axId val="22304844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223049984"/>
        <c:crosses val="autoZero"/>
        <c:auto val="0"/>
        <c:lblAlgn val="ctr"/>
        <c:lblOffset val="100"/>
        <c:noMultiLvlLbl val="0"/>
      </c:catAx>
      <c:valAx>
        <c:axId val="223049984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230484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9795056204952411"/>
          <c:y val="6.453537131898E-3"/>
          <c:w val="0.41188419139915206"/>
          <c:h val="8.6588378330642937E-2"/>
        </c:manualLayout>
      </c:layout>
      <c:overlay val="0"/>
    </c:legend>
    <c:plotVisOnly val="0"/>
    <c:dispBlanksAs val="zero"/>
    <c:showDLblsOverMax val="0"/>
  </c:chart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Taux de respect du</a:t>
            </a:r>
            <a:r>
              <a:rPr lang="fr-FR" baseline="0"/>
              <a:t> délai de réponse 2017</a:t>
            </a:r>
            <a:endParaRPr lang="fr-FR"/>
          </a:p>
        </c:rich>
      </c:tx>
      <c:layout>
        <c:manualLayout>
          <c:xMode val="edge"/>
          <c:yMode val="edge"/>
          <c:x val="9.5549878169015959E-3"/>
          <c:y val="1.251631163659401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2151557978329634E-2"/>
          <c:y val="8.7798766938170292E-2"/>
          <c:w val="0.79156752284163046"/>
          <c:h val="0.859928612209858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'DEVIS 2015-2016-2017'!$AG$194</c:f>
              <c:strCache>
                <c:ptCount val="1"/>
                <c:pt idx="0">
                  <c:v>% Respect délai</c:v>
                </c:pt>
              </c:strCache>
            </c:strRef>
          </c:tx>
          <c:invertIfNegative val="0"/>
          <c:dPt>
            <c:idx val="0"/>
            <c:invertIfNegative val="0"/>
            <c:bubble3D val="0"/>
          </c:dPt>
          <c:dPt>
            <c:idx val="12"/>
            <c:invertIfNegative val="0"/>
            <c:bubble3D val="0"/>
            <c:spPr>
              <a:solidFill>
                <a:schemeClr val="accent3"/>
              </a:solidFill>
            </c:spPr>
          </c:dPt>
          <c:cat>
            <c:strRef>
              <c:f>'DEVIS 2015-2016-2017'!$AC$195:$AC$206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'DEVIS 2015-2016-2017'!$AG$195:$AG$206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639168"/>
        <c:axId val="219645056"/>
      </c:barChart>
      <c:lineChart>
        <c:grouping val="stacked"/>
        <c:varyColors val="0"/>
        <c:ser>
          <c:idx val="1"/>
          <c:order val="1"/>
          <c:tx>
            <c:strRef>
              <c:f>'DEVIS 2015-2016-2017'!$AK$194</c:f>
              <c:strCache>
                <c:ptCount val="1"/>
                <c:pt idx="0">
                  <c:v>Objectif delais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0.72221923129619037"/>
                  <c:y val="-2.2962341306082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'DEVIS 2015-2016-2017'!$AC$76:$AC$88</c:f>
              <c:strCache>
                <c:ptCount val="13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  <c:pt idx="12">
                  <c:v>Année </c:v>
                </c:pt>
              </c:strCache>
            </c:strRef>
          </c:cat>
          <c:val>
            <c:numRef>
              <c:f>'DEVIS 2015-2016-2017'!$AK$195:$AK$206</c:f>
              <c:numCache>
                <c:formatCode>0%</c:formatCode>
                <c:ptCount val="12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'DEVIS 2015-2016-2017'!$AF$207</c:f>
              <c:strCache>
                <c:ptCount val="1"/>
                <c:pt idx="0">
                  <c:v>Moyenne 
annuelle</c:v>
                </c:pt>
              </c:strCache>
            </c:strRef>
          </c:tx>
          <c:marker>
            <c:symbol val="none"/>
          </c:marker>
          <c:val>
            <c:numRef>
              <c:f>'DEVIS 2015-2016-2017'!$AG$207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639168"/>
        <c:axId val="219645056"/>
      </c:lineChart>
      <c:catAx>
        <c:axId val="21963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9645056"/>
        <c:crosses val="autoZero"/>
        <c:auto val="1"/>
        <c:lblAlgn val="ctr"/>
        <c:lblOffset val="100"/>
        <c:noMultiLvlLbl val="0"/>
      </c:catAx>
      <c:valAx>
        <c:axId val="219645056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196391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493977534114183"/>
          <c:y val="6.4503274686874947E-3"/>
          <c:w val="0.46824653072212125"/>
          <c:h val="8.0328597422974726E-2"/>
        </c:manualLayout>
      </c:layout>
      <c:overlay val="0"/>
    </c:legend>
    <c:plotVisOnly val="1"/>
    <c:dispBlanksAs val="gap"/>
    <c:showDLblsOverMax val="0"/>
  </c:chart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Taux de</a:t>
            </a:r>
            <a:r>
              <a:rPr lang="fr-FR" baseline="0"/>
              <a:t> commande suite à</a:t>
            </a:r>
            <a:r>
              <a:rPr lang="fr-FR"/>
              <a:t> offre 2017</a:t>
            </a:r>
          </a:p>
        </c:rich>
      </c:tx>
      <c:layout>
        <c:manualLayout>
          <c:xMode val="edge"/>
          <c:yMode val="edge"/>
          <c:x val="1.5449545729860691E-2"/>
          <c:y val="1.043083229619771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2138319708419409E-2"/>
          <c:y val="8.3417490786930379E-2"/>
          <c:w val="0.89431224173901325"/>
          <c:h val="0.86027715745458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'DEVIS 2015-2016-2017'!$AN$194</c:f>
              <c:strCache>
                <c:ptCount val="1"/>
                <c:pt idx="0">
                  <c:v>% Commande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Pt>
            <c:idx val="12"/>
            <c:invertIfNegative val="0"/>
            <c:bubble3D val="0"/>
            <c:spPr>
              <a:solidFill>
                <a:schemeClr val="accent2"/>
              </a:solidFill>
            </c:spPr>
          </c:dPt>
          <c:dLbls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'DEVIS 2015-2016-2017'!$AC$76:$AC$88</c:f>
              <c:strCache>
                <c:ptCount val="13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  <c:pt idx="12">
                  <c:v>Année </c:v>
                </c:pt>
              </c:strCache>
            </c:strRef>
          </c:cat>
          <c:val>
            <c:numRef>
              <c:f>'DEVIS 2015-2016-2017'!$AN$195:$AN$206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692416"/>
        <c:axId val="219698304"/>
      </c:barChart>
      <c:lineChart>
        <c:grouping val="stacked"/>
        <c:varyColors val="0"/>
        <c:ser>
          <c:idx val="2"/>
          <c:order val="1"/>
          <c:tx>
            <c:strRef>
              <c:f>'DEVIS 2015-2016-2017'!$AP$75</c:f>
              <c:strCache>
                <c:ptCount val="1"/>
                <c:pt idx="0">
                  <c:v>Objectif commande</c:v>
                </c:pt>
              </c:strCache>
            </c:strRef>
          </c:tx>
          <c:marker>
            <c:symbol val="none"/>
          </c:marker>
          <c:dPt>
            <c:idx val="11"/>
            <c:bubble3D val="0"/>
          </c:dPt>
          <c:cat>
            <c:strRef>
              <c:f>'DEVIS 2015-2016-2017'!$AC$195:$AC$206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'DEVIS 2015-2016-2017'!$AP$76:$AP$88</c:f>
              <c:numCache>
                <c:formatCode>0%</c:formatCode>
                <c:ptCount val="13"/>
                <c:pt idx="0">
                  <c:v>0.15</c:v>
                </c:pt>
                <c:pt idx="1">
                  <c:v>0.15</c:v>
                </c:pt>
                <c:pt idx="2">
                  <c:v>0.15</c:v>
                </c:pt>
                <c:pt idx="3">
                  <c:v>0.15</c:v>
                </c:pt>
                <c:pt idx="4">
                  <c:v>0.15</c:v>
                </c:pt>
                <c:pt idx="5">
                  <c:v>0.15</c:v>
                </c:pt>
                <c:pt idx="6">
                  <c:v>0.15</c:v>
                </c:pt>
                <c:pt idx="7">
                  <c:v>0.15</c:v>
                </c:pt>
                <c:pt idx="8">
                  <c:v>0.15</c:v>
                </c:pt>
                <c:pt idx="9">
                  <c:v>0.15</c:v>
                </c:pt>
                <c:pt idx="10">
                  <c:v>0.15</c:v>
                </c:pt>
                <c:pt idx="11">
                  <c:v>0.15</c:v>
                </c:pt>
                <c:pt idx="12">
                  <c:v>0.15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'DEVIS 2015-2016-2017'!$AK$88</c:f>
              <c:strCache>
                <c:ptCount val="1"/>
                <c:pt idx="0">
                  <c:v>Moyenne
 annuelle</c:v>
                </c:pt>
              </c:strCache>
            </c:strRef>
          </c:tx>
          <c:marker>
            <c:symbol val="none"/>
          </c:marker>
          <c:cat>
            <c:strRef>
              <c:f>'DEVIS 2015-2016-2017'!$AC$195:$AC$206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'DEVIS 2015-2016-2017'!$AL$88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692416"/>
        <c:axId val="219698304"/>
      </c:lineChart>
      <c:catAx>
        <c:axId val="21969241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219698304"/>
        <c:crosses val="autoZero"/>
        <c:auto val="0"/>
        <c:lblAlgn val="ctr"/>
        <c:lblOffset val="100"/>
        <c:noMultiLvlLbl val="0"/>
      </c:catAx>
      <c:valAx>
        <c:axId val="219698304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196924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9795056204952411"/>
          <c:y val="6.453537131898E-3"/>
          <c:w val="0.41188419139915206"/>
          <c:h val="8.6588378330642937E-2"/>
        </c:manualLayout>
      </c:layout>
      <c:overlay val="0"/>
    </c:legend>
    <c:plotVisOnly val="0"/>
    <c:dispBlanksAs val="zero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7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Graph6"/>
  <sheetViews>
    <sheetView zoomScale="160" workbookViewId="0"/>
  </sheetViews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Graph11"/>
  <sheetViews>
    <sheetView zoomScale="81" workbookViewId="0" zoomToFit="1"/>
  </sheetViews>
  <pageMargins left="0.7" right="0.7" top="0.75" bottom="0.75" header="0.3" footer="0.3"/>
  <pageSetup paperSize="9"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Graph12"/>
  <sheetViews>
    <sheetView zoomScale="81" workbookViewId="0" zoomToFit="1"/>
  </sheetViews>
  <pageMargins left="0.7" right="0.7" top="0.75" bottom="0.75" header="0.3" footer="0.3"/>
  <pageSetup paperSize="9"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Graph1"/>
  <sheetViews>
    <sheetView workbookViewId="0"/>
  </sheetViews>
  <pageMargins left="0.7" right="0.7" top="0.75" bottom="0.75" header="0.3" footer="0.3"/>
  <pageSetup paperSize="9"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Graph2"/>
  <sheetViews>
    <sheetView workbookViewId="0"/>
  </sheetViews>
  <pageMargins left="0.7" right="0.7" top="0.75" bottom="0.75" header="0.3" footer="0.3"/>
  <pageSetup paperSize="9" orientation="landscape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paperSize="9" orientation="landscape" r:id="rId1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26141" cy="5673328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0.84749</cdr:x>
      <cdr:y>0.0094</cdr:y>
    </cdr:from>
    <cdr:to>
      <cdr:x>0.98158</cdr:x>
      <cdr:y>0.05956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7886701" y="57123"/>
          <a:ext cx="1247810" cy="3048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Date: 20/10/2017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89815" cy="6091296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89815" cy="6091296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86875" cy="6086475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86875" cy="6086475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0.86796</cdr:x>
      <cdr:y>0.0094</cdr:y>
    </cdr:from>
    <cdr:to>
      <cdr:x>0.98158</cdr:x>
      <cdr:y>0.05956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8077199" y="57150"/>
          <a:ext cx="105727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Le 11/01/2016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86875" cy="6084094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0.86489</cdr:x>
      <cdr:y>0.80878</cdr:y>
    </cdr:from>
    <cdr:to>
      <cdr:x>0.99181</cdr:x>
      <cdr:y>0.92476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8048626" y="4914899"/>
          <a:ext cx="1181100" cy="7048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Date: 20/10/2017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286875" cy="6086475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edBy="Alain Bultingaire" refreshedDate="39982.791408333331" createdVersion="1" refreshedVersion="2" recordCount="14704" upgradeOnRefresh="1">
  <cacheSource type="worksheet">
    <worksheetSource ref="A1:AM12856" sheet="2011 2012 2013"/>
  </cacheSource>
  <cacheFields count="31">
    <cacheField name="N° Devis _x000a_+ N° de Poste" numFmtId="0">
      <sharedItems containsDate="1" containsString="0"/>
    </cacheField>
    <cacheField name="N° devis" numFmtId="0">
      <sharedItems containsString="0"/>
    </cacheField>
    <cacheField name="Réalisé par" numFmtId="0">
      <sharedItems containsBlank="1" count="23">
        <s v="FG / NB"/>
        <s v="NB / FG"/>
        <s v="BJ"/>
        <s v="CL"/>
        <s v="RL"/>
        <s v="VS"/>
        <s v="CT"/>
        <s v="FM"/>
        <s v="RM"/>
        <s v="FG"/>
        <s v="PJ"/>
        <s v="NQ"/>
        <s v="PJ / CL "/>
        <s v="CL / MB"/>
        <s v="VC"/>
        <s v="MB"/>
        <s v="FD"/>
        <s v="NM"/>
        <s v="PJ/MB"/>
        <s v="NG"/>
        <s v="JJ"/>
        <s v="MB/CL"/>
        <m/>
      </sharedItems>
    </cacheField>
    <cacheField name="Demandé par" numFmtId="0">
      <sharedItems containsString="0"/>
    </cacheField>
    <cacheField name="Client" numFmtId="0">
      <sharedItems containsString="0"/>
    </cacheField>
    <cacheField name="Référence Client ou Demandeur" numFmtId="0">
      <sharedItems containsDate="1" containsString="0"/>
    </cacheField>
    <cacheField name="Nuance" numFmtId="0">
      <sharedItems containsString="0" containsNumber="1" containsInteger="1"/>
    </cacheField>
    <cacheField name="Marque" numFmtId="0">
      <sharedItems containsString="0" containsNumber="1" containsInteger="1"/>
    </cacheField>
    <cacheField name="Quantité" numFmtId="0">
      <sharedItems containsString="0" containsNumber="1"/>
    </cacheField>
    <cacheField name="Unité" numFmtId="0">
      <sharedItems containsBlank="1" count="11">
        <s v="Kg"/>
        <s v="Pi"/>
        <m/>
        <s v="PE"/>
        <s v="PG"/>
        <s v="MM"/>
        <s v="BE"/>
        <s v="BR"/>
        <s v="GALET"/>
        <s v="BP"/>
        <s v="PB"/>
      </sharedItems>
    </cacheField>
    <cacheField name="Forme" numFmtId="0">
      <sharedItems containsString="0" containsNumber="1" containsInteger="1"/>
    </cacheField>
    <cacheField name="Section" numFmtId="0">
      <sharedItems containsString="0" containsNumber="1"/>
    </cacheField>
    <cacheField name="Etat de surface" numFmtId="0">
      <sharedItems containsBlank="1" count="15">
        <s v="EC"/>
        <s v="US"/>
        <s v="ME"/>
        <s v="BR"/>
        <s v="M6"/>
        <s v="GRE"/>
        <m/>
        <s v="EN "/>
        <s v="RT"/>
        <s v="TL"/>
        <s v="EN"/>
        <s v="M7"/>
        <s v="TT"/>
        <s v="?"/>
        <s v=" "/>
      </sharedItems>
    </cacheField>
    <cacheField name="Etat métallurgique" numFmtId="0">
      <sharedItems containsBlank="1" count="29">
        <s v="EN"/>
        <s v="RT"/>
        <s v="NR"/>
        <m/>
        <s v="HY"/>
        <s v="HYVI"/>
        <s v="HYPE"/>
        <s v="REPR"/>
        <s v="TRTQ"/>
        <s v="ADOU"/>
        <s v="TT"/>
        <s v="MV"/>
        <s v="MS"/>
        <s v="VI"/>
        <s v=" "/>
        <s v="BR"/>
        <s v="EC"/>
        <s v="AD"/>
        <s v="ME"/>
        <s v="TS"/>
        <s v="HYMS"/>
        <s v="NO"/>
        <s v="US"/>
        <s v="H1150"/>
        <s v="?"/>
        <s v="TRAITE  H1025 : 1070 / 1200 Mpa"/>
        <s v="TS 880-1030"/>
        <s v="??"/>
        <s v="EN ou MS"/>
      </sharedItems>
    </cacheField>
    <cacheField name="Plan" numFmtId="0">
      <sharedItems containsString="0"/>
    </cacheField>
    <cacheField name="Spécification" numFmtId="0">
      <sharedItems containsString="0"/>
    </cacheField>
    <cacheField name="Date arrivée" numFmtId="0">
      <sharedItems containsDate="1" containsString="0"/>
    </cacheField>
    <cacheField name="Date demandée" numFmtId="0">
      <sharedItems containsDate="1" containsString="0"/>
    </cacheField>
    <cacheField name="Date réponse _x000a_SM" numFmtId="0">
      <sharedItems containsDate="1" containsString="0"/>
    </cacheField>
    <cacheField name="Date de réalisation initiale" numFmtId="0">
      <sharedItems containsDate="1" containsString="0"/>
    </cacheField>
    <cacheField name="Date de réactulisat°" numFmtId="0">
      <sharedItems containsDate="1" containsString="0"/>
    </cacheField>
    <cacheField name="Commentaires" numFmtId="0">
      <sharedItems containsString="0"/>
    </cacheField>
    <cacheField name="Délai de réponse" numFmtId="0">
      <sharedItems containsString="0" containsNumber="1" containsInteger="1"/>
    </cacheField>
    <cacheField name="En cours" numFmtId="0">
      <sharedItems containsBlank="1" containsMixedTypes="1" containsNumber="1" containsInteger="1" minValue="2" maxValue="104" count="10">
        <m/>
        <s v=""/>
        <s v="0 jour"/>
        <e v="#REF!"/>
        <n v="104"/>
        <n v="23"/>
        <n v="20"/>
        <n v="13"/>
        <n v="7"/>
        <n v="2"/>
      </sharedItems>
    </cacheField>
    <cacheField name="Délai réponse_x000a_SM" numFmtId="0">
      <sharedItems containsString="0" containsNumber="1" containsInteger="1"/>
    </cacheField>
    <cacheField name="Jours ouvrés" numFmtId="0">
      <sharedItems containsString="0" containsNumber="1" containsInteger="1"/>
    </cacheField>
    <cacheField name="Commentaire" numFmtId="0">
      <sharedItems containsString="0"/>
    </cacheField>
    <cacheField name="semaine d'arrivée" numFmtId="0">
      <sharedItems containsBlank="1" count="147">
        <s v="2006-24"/>
        <s v="2006-28"/>
        <s v="2006-27"/>
        <s v="2006-29"/>
        <s v="2006-43"/>
        <s v="2006-30"/>
        <s v="2006-31"/>
        <s v="2006-36"/>
        <s v="2006-37"/>
        <s v="2006-38"/>
        <s v="2006-39"/>
        <s v="2006-40"/>
        <s v="2006-41"/>
        <s v="2006-42"/>
        <s v="2006-44"/>
        <s v="2006-45"/>
        <s v="2006-46"/>
        <s v="2006-47"/>
        <s v="2006-48"/>
        <s v="2006-49"/>
        <s v="2006-50"/>
        <s v="2006-51"/>
        <s v="2007-1"/>
        <s v="2007-2"/>
        <s v="2007-3"/>
        <s v="2007-4"/>
        <s v="2007-5"/>
        <s v="2007-6"/>
        <s v="2007-8"/>
        <s v="2007-7"/>
        <s v="2007-9"/>
        <s v="2007-13"/>
        <s v="2007-10"/>
        <s v="2007-12"/>
        <s v="2008-2"/>
        <s v="2008-51"/>
        <s v="2008-3"/>
        <s v="2008-15"/>
        <m/>
        <s v="2007-11"/>
        <s v="2007-14"/>
        <s v="2007-47"/>
        <s v="2007-15"/>
        <s v="2007-16"/>
        <s v="2007-17"/>
        <s v="2007-19"/>
        <s v="2007-20"/>
        <s v="2007-21"/>
        <s v="2007-22"/>
        <s v="2007-23"/>
        <s v="2007-24"/>
        <s v="2007-25"/>
        <s v="2007-26"/>
        <s v="2007-27"/>
        <s v="2007-28"/>
        <s v="2007-29"/>
        <s v="2007-30"/>
        <s v="2007-31"/>
        <s v="2008-39"/>
        <s v="2007-35"/>
        <s v="2007-36"/>
        <s v="2007-37"/>
        <s v="2007-38"/>
        <s v="2007-34"/>
        <s v="2007-39"/>
        <s v="2007-41"/>
        <s v="2007-40"/>
        <s v="2007-42"/>
        <s v="2007-43"/>
        <s v="2007-45"/>
        <s v="2007-51"/>
        <s v="2007-46"/>
        <s v="2007-48"/>
        <s v="2007-44"/>
        <s v="2008-10"/>
        <s v="2008-37"/>
        <s v="2008-8"/>
        <s v="2008-9"/>
        <s v="2008-14"/>
        <s v="2007-49"/>
        <s v="2007-50"/>
        <s v="2008-1"/>
        <s v="2008-25"/>
        <s v="2008-4"/>
        <s v="2008-5"/>
        <s v="2008-6"/>
        <s v="2008-24"/>
        <s v="2008-31"/>
        <s v="2008-7"/>
        <s v="2008-11"/>
        <s v="2008-13"/>
        <s v="2008-12"/>
        <s v="2008-27"/>
        <s v="2008-30"/>
        <s v="2008-16"/>
        <s v="2008-17"/>
        <s v="2008-19"/>
        <s v="2008-18"/>
        <s v="2008-22"/>
        <s v="2008-26"/>
        <s v="2008-21"/>
        <s v="2008-20"/>
        <s v="2008-23"/>
        <s v="2008-36"/>
        <s v="2008-35"/>
        <s v="2008-28"/>
        <s v="2008-29"/>
        <s v="2008-43"/>
        <s v="2008-34"/>
        <s v="2008-38"/>
        <s v="2008-40"/>
        <s v="2008-50"/>
        <s v="2008-41"/>
        <s v="2009-7"/>
        <s v="2008-42"/>
        <s v="2008-44"/>
        <s v="2008-45"/>
        <s v="2008-46"/>
        <s v="2008-47"/>
        <s v="2009-4"/>
        <s v="2008-48"/>
        <s v="2009-2"/>
        <s v="2008-49"/>
        <s v="2008-52"/>
        <s v="2009-3"/>
        <s v="2009-14"/>
        <s v="2009-5"/>
        <s v="2009-6"/>
        <e v="#VALUE!"/>
        <s v="2009-9"/>
        <s v="2009-8"/>
        <s v="2009-10"/>
        <s v="2009-11"/>
        <s v="2009-12"/>
        <s v="2009-13"/>
        <s v="2009-19"/>
        <s v="2009-15"/>
        <s v="2009-16"/>
        <s v="2009-17"/>
        <s v="2009-18"/>
        <s v="2009-20"/>
        <s v="2009-21"/>
        <s v="2009-22"/>
        <s v="2009-23"/>
        <s v="2009-24"/>
        <s v="2009-25"/>
        <s v="N/A" u="1"/>
      </sharedItems>
    </cacheField>
    <cacheField name="semaine de réalisation" numFmtId="0">
      <sharedItems containsString="0"/>
    </cacheField>
    <cacheField name="Nombre de devis arrivés" numFmtId="0">
      <sharedItems containsBlank="1" containsMixedTypes="1" containsNumber="1" containsInteger="1" minValue="1" maxValue="1" count="3">
        <n v="1"/>
        <e v="#VALUE!"/>
        <m/>
      </sharedItems>
    </cacheField>
    <cacheField name="Nombre de devis répondus" numFmtId="0">
      <sharedItems containsString="0" containsBlank="1" containsNumber="1" containsInteger="1" minValue="1" maxValue="1" count="2">
        <n v="1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invalid="1" refreshedBy="Alain Bultingaire" refreshedDate="39982.791381134259" createdVersion="1" refreshedVersion="2" recordCount="14704" upgradeOnRefresh="1">
  <cacheSource type="worksheet">
    <worksheetSource ref="A1:AN12856" sheet="2011 2012 2013"/>
  </cacheSource>
  <cacheFields count="32">
    <cacheField name="N° Devis _x000a_+ N° de Poste" numFmtId="0">
      <sharedItems containsDate="1" containsString="0"/>
    </cacheField>
    <cacheField name="N° devis" numFmtId="0">
      <sharedItems containsString="0"/>
    </cacheField>
    <cacheField name="Réalisé par" numFmtId="0">
      <sharedItems containsBlank="1" count="23">
        <s v="FG / NB"/>
        <s v="NB / FG"/>
        <s v="BJ"/>
        <s v="CL"/>
        <s v="RL"/>
        <s v="VS"/>
        <s v="CT"/>
        <s v="FM"/>
        <s v="RM"/>
        <s v="FG"/>
        <s v="PJ"/>
        <s v="NQ"/>
        <s v="PJ / CL "/>
        <s v="CL / MB"/>
        <s v="VC"/>
        <s v="MB"/>
        <s v="FD"/>
        <s v="NM"/>
        <s v="PJ/MB"/>
        <s v="NG"/>
        <s v="JJ"/>
        <s v="MB/CL"/>
        <m/>
      </sharedItems>
    </cacheField>
    <cacheField name="Demandé par" numFmtId="0">
      <sharedItems containsString="0"/>
    </cacheField>
    <cacheField name="Client" numFmtId="0">
      <sharedItems containsString="0"/>
    </cacheField>
    <cacheField name="Référence Client ou Demandeur" numFmtId="0">
      <sharedItems containsDate="1" containsString="0"/>
    </cacheField>
    <cacheField name="Nuance" numFmtId="0">
      <sharedItems containsString="0" containsNumber="1" containsInteger="1"/>
    </cacheField>
    <cacheField name="Marque" numFmtId="0">
      <sharedItems containsString="0" containsNumber="1" containsInteger="1"/>
    </cacheField>
    <cacheField name="Quantité" numFmtId="0">
      <sharedItems containsString="0" containsNumber="1"/>
    </cacheField>
    <cacheField name="Unité" numFmtId="0">
      <sharedItems containsBlank="1" count="11">
        <s v="Kg"/>
        <s v="Pi"/>
        <m/>
        <s v="PE"/>
        <s v="PG"/>
        <s v="MM"/>
        <s v="BE"/>
        <s v="BR"/>
        <s v="GALET"/>
        <s v="BP"/>
        <s v="PB"/>
      </sharedItems>
    </cacheField>
    <cacheField name="Forme" numFmtId="0">
      <sharedItems containsString="0" containsNumber="1" containsInteger="1"/>
    </cacheField>
    <cacheField name="Section" numFmtId="0">
      <sharedItems containsString="0" containsNumber="1"/>
    </cacheField>
    <cacheField name="Etat de surface" numFmtId="0">
      <sharedItems containsBlank="1" count="15">
        <s v="EC"/>
        <s v="US"/>
        <s v="ME"/>
        <s v="BR"/>
        <s v="M6"/>
        <s v="GRE"/>
        <m/>
        <s v="EN "/>
        <s v="RT"/>
        <s v="TL"/>
        <s v="EN"/>
        <s v="M7"/>
        <s v="TT"/>
        <s v="?"/>
        <s v=" "/>
      </sharedItems>
    </cacheField>
    <cacheField name="Etat métallurgique" numFmtId="0">
      <sharedItems containsBlank="1" count="29">
        <s v="EN"/>
        <s v="RT"/>
        <s v="NR"/>
        <m/>
        <s v="HY"/>
        <s v="HYVI"/>
        <s v="HYPE"/>
        <s v="REPR"/>
        <s v="TRTQ"/>
        <s v="ADOU"/>
        <s v="TT"/>
        <s v="MV"/>
        <s v="MS"/>
        <s v="VI"/>
        <s v=" "/>
        <s v="BR"/>
        <s v="EC"/>
        <s v="AD"/>
        <s v="ME"/>
        <s v="TS"/>
        <s v="HYMS"/>
        <s v="NO"/>
        <s v="US"/>
        <s v="H1150"/>
        <s v="?"/>
        <s v="TRAITE  H1025 : 1070 / 1200 Mpa"/>
        <s v="TS 880-1030"/>
        <s v="??"/>
        <s v="EN ou MS"/>
      </sharedItems>
    </cacheField>
    <cacheField name="Plan" numFmtId="0">
      <sharedItems containsString="0"/>
    </cacheField>
    <cacheField name="Spécification" numFmtId="0">
      <sharedItems containsString="0"/>
    </cacheField>
    <cacheField name="Date arrivée" numFmtId="0">
      <sharedItems containsDate="1" containsString="0"/>
    </cacheField>
    <cacheField name="Date demandée" numFmtId="0">
      <sharedItems containsDate="1" containsString="0"/>
    </cacheField>
    <cacheField name="Date réponse _x000a_SM" numFmtId="0">
      <sharedItems containsDate="1" containsString="0"/>
    </cacheField>
    <cacheField name="Date de réalisation initiale" numFmtId="0">
      <sharedItems containsDate="1" containsString="0"/>
    </cacheField>
    <cacheField name="Date de réactulisat°" numFmtId="0">
      <sharedItems containsDate="1" containsString="0"/>
    </cacheField>
    <cacheField name="Commentaires" numFmtId="0">
      <sharedItems containsString="0"/>
    </cacheField>
    <cacheField name="Délai de réponse" numFmtId="0">
      <sharedItems containsString="0" containsNumber="1" containsInteger="1"/>
    </cacheField>
    <cacheField name="En cours" numFmtId="0">
      <sharedItems containsBlank="1" containsMixedTypes="1" containsNumber="1" containsInteger="1" minValue="2" maxValue="104" count="10">
        <m/>
        <s v=""/>
        <s v="0 jour"/>
        <e v="#REF!"/>
        <n v="104"/>
        <n v="23"/>
        <n v="20"/>
        <n v="13"/>
        <n v="7"/>
        <n v="2"/>
      </sharedItems>
    </cacheField>
    <cacheField name="Délai réponse_x000a_SM" numFmtId="0">
      <sharedItems containsString="0" containsNumber="1" containsInteger="1"/>
    </cacheField>
    <cacheField name="Jours ouvrés" numFmtId="0">
      <sharedItems containsString="0" containsNumber="1" containsInteger="1"/>
    </cacheField>
    <cacheField name="Commentaire" numFmtId="0">
      <sharedItems containsString="0"/>
    </cacheField>
    <cacheField name="semaine d'arrivée" numFmtId="0">
      <sharedItems containsString="0"/>
    </cacheField>
    <cacheField name="semaine de réalisation" numFmtId="0">
      <sharedItems containsBlank="1" count="144">
        <s v="2006-27"/>
        <s v="2006-28"/>
        <s v="2006-29"/>
        <s v="2006-31"/>
        <s v="2006-46"/>
        <s v="2006-38"/>
        <s v="2006-36"/>
        <s v="2006-50"/>
        <s v="2007-4"/>
        <s v="2006-51"/>
        <s v="2007-3"/>
        <s v="2006-39"/>
        <s v="2006-40"/>
        <s v="2006-37"/>
        <s v="2006-41"/>
        <s v="2006-45"/>
        <s v="2006-42"/>
        <s v="2006-49"/>
        <s v="2006-48"/>
        <s v="2006-43"/>
        <s v="2006-47"/>
        <s v="2006-44"/>
        <s v="2007-2"/>
        <s v="2007-5"/>
        <s v="2007-6"/>
        <s v="2007-1"/>
        <s v="2007-11"/>
        <s v="2007-22"/>
        <s v="2007-8"/>
        <s v="2007-14"/>
        <s v="2007-9"/>
        <s v="2007-10"/>
        <s v="2007-13"/>
        <s v="2008-2"/>
        <s v="2008-51"/>
        <s v="2008-3"/>
        <s v="2008-15"/>
        <m/>
        <s v="2007-12"/>
        <s v="2007-16"/>
        <s v="2007-47"/>
        <s v="2007-15"/>
        <s v="2007-18"/>
        <s v="2007-17"/>
        <s v="2007-20"/>
        <s v="2007-19"/>
        <s v="2007-21"/>
        <s v="2007-25"/>
        <s v="2007-24"/>
        <s v="2007-23"/>
        <s v="2007-26"/>
        <s v="2007-27"/>
        <s v="2007-28"/>
        <s v="2007-30"/>
        <s v="2007-29"/>
        <s v="2007-31"/>
        <s v="2008-39"/>
        <s v="2007-35"/>
        <s v="2007-50"/>
        <s v="2007-36"/>
        <s v="2007-41"/>
        <s v="2007-37"/>
        <s v="2007-38"/>
        <s v="2007-39"/>
        <s v="2007-40"/>
        <s v="2007-43"/>
        <s v="2007-42"/>
        <s v="2007-44"/>
        <s v="2007-51"/>
        <s v="2007-46"/>
        <s v="2007-49"/>
        <s v="2008-5"/>
        <s v="2007-45"/>
        <s v="2008-7"/>
        <s v="2008-6"/>
        <s v="2008-10"/>
        <s v="2007-48"/>
        <s v="2008-37"/>
        <s v="2008-14"/>
        <s v="2008-11"/>
        <s v="2008-4"/>
        <s v="2008-8"/>
        <s v="2008-25"/>
        <s v="2008-9"/>
        <s v="2008-24"/>
        <s v="2008-31"/>
        <s v="2008-30"/>
        <s v="2008-13"/>
        <s v="2008-43"/>
        <s v="2008-12"/>
        <s v="2008-16"/>
        <s v="2008-17"/>
        <s v="2008-27"/>
        <s v="2008-18"/>
        <s v="2008-21"/>
        <s v="2008-20"/>
        <s v="2008-19"/>
        <s v="2008-22"/>
        <s v="2008-23"/>
        <s v="2008-26"/>
        <s v="2008-28"/>
        <s v="2008-36"/>
        <s v="2008-29"/>
        <s v="2008-47"/>
        <s v="2008-38"/>
        <s v="2008-42"/>
        <s v="2008-44"/>
        <s v="2008-35"/>
        <s v="2008-40"/>
        <s v="2008-41"/>
        <s v="2009-7"/>
        <s v="2008-45"/>
        <s v="2008-49"/>
        <s v="2008-48"/>
        <s v="2008-46"/>
        <s v="2008-50"/>
        <s v="2009-2"/>
        <s v="2009-5"/>
        <s v="2008-52"/>
        <s v="2009-6"/>
        <s v="2009-8"/>
        <s v="2009-4"/>
        <s v="2009-9"/>
        <s v="2009-3"/>
        <s v="2009-12"/>
        <s v="2009-10"/>
        <s v="2009-14"/>
        <s v="2009-11"/>
        <s v="2009-13"/>
        <s v="2009-17"/>
        <s v="2009-15"/>
        <s v="2009-16"/>
        <s v="EN ATTENTE"/>
        <s v="2009-19"/>
        <s v="2009-18"/>
        <s v="ANNULE"/>
        <s v="2009-20"/>
        <s v="2009-21"/>
        <s v="2009-22"/>
        <s v="2009-23"/>
        <s v="2009-24"/>
        <s v="2009-25"/>
        <s v="N/A" u="1"/>
        <e v="#REF!" u="1"/>
      </sharedItems>
    </cacheField>
    <cacheField name="Nombre de devis arrivés" numFmtId="0">
      <sharedItems containsBlank="1" containsMixedTypes="1" containsNumber="1" containsInteger="1" minValue="1" maxValue="1" count="3">
        <n v="1"/>
        <e v="#VALUE!"/>
        <m/>
      </sharedItems>
    </cacheField>
    <cacheField name="Nombre de devis répondus" numFmtId="0">
      <sharedItems containsString="0" containsBlank="1" containsNumber="1" containsInteger="1" minValue="1" maxValue="1" count="2">
        <n v="1"/>
        <m/>
      </sharedItems>
    </cacheField>
    <cacheField name="Nombre de devis en attente au SM" numFmtId="0">
      <sharedItems containsString="0" containsBlank="1" containsNumber="1" containsInteger="1" minValue="0" maxValue="1" count="3">
        <n v="0"/>
        <n v="1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1" autoFormatId="4096" applyNumberFormats="1" applyBorderFormats="1" applyFontFormats="1" applyPatternFormats="1" applyAlignmentFormats="1" applyWidthHeightFormats="1" dataCaption="Données" updatedVersion="2" showMemberPropertyTips="0" useAutoFormatting="1" itemPrintTitles="1" createdVersion="1" indent="0" compact="0" compactData="0" gridDropZones="1">
  <location ref="A3:D47" firstHeaderRow="0" firstDataRow="1" firstDataCol="1"/>
  <pivotFields count="32"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145">
        <item h="1" x="0"/>
        <item h="1" x="1"/>
        <item h="1" x="2"/>
        <item h="1" x="3"/>
        <item h="1" x="6"/>
        <item h="1" x="13"/>
        <item h="1" x="5"/>
        <item h="1" x="11"/>
        <item h="1" x="12"/>
        <item h="1" x="14"/>
        <item h="1" x="16"/>
        <item h="1" x="19"/>
        <item h="1" x="21"/>
        <item h="1" x="15"/>
        <item h="1" x="4"/>
        <item h="1" x="20"/>
        <item h="1" x="18"/>
        <item h="1" x="17"/>
        <item h="1" x="7"/>
        <item h="1" x="9"/>
        <item h="1" x="25"/>
        <item h="1" x="31"/>
        <item h="1" x="26"/>
        <item h="1" x="38"/>
        <item h="1" x="32"/>
        <item h="1" x="29"/>
        <item h="1" x="41"/>
        <item h="1" x="39"/>
        <item h="1" x="43"/>
        <item h="1" x="42"/>
        <item h="1" x="45"/>
        <item h="1" x="22"/>
        <item h="1" x="44"/>
        <item h="1" x="46"/>
        <item h="1" x="27"/>
        <item h="1" x="49"/>
        <item h="1" x="48"/>
        <item h="1" x="47"/>
        <item h="1" x="50"/>
        <item h="1" x="51"/>
        <item h="1" x="52"/>
        <item h="1" x="54"/>
        <item h="1" x="10"/>
        <item h="1" x="53"/>
        <item h="1" x="55"/>
        <item h="1" x="57"/>
        <item h="1" x="59"/>
        <item h="1" x="61"/>
        <item h="1" x="62"/>
        <item h="1" x="63"/>
        <item h="1" x="8"/>
        <item h="1" x="64"/>
        <item h="1" x="60"/>
        <item h="1" x="66"/>
        <item h="1" x="65"/>
        <item h="1" x="67"/>
        <item h="1" x="72"/>
        <item h="1" x="69"/>
        <item h="1" x="40"/>
        <item h="1" x="76"/>
        <item h="1" x="70"/>
        <item h="1" x="23"/>
        <item h="1" x="58"/>
        <item h="1" x="68"/>
        <item h="1" x="24"/>
        <item h="1" x="28"/>
        <item h="1" x="30"/>
        <item h="1" x="75"/>
        <item h="1" x="79"/>
        <item h="1" x="89"/>
        <item h="1" x="87"/>
        <item h="1" x="78"/>
        <item h="1" x="36"/>
        <item h="1" x="90"/>
        <item h="1" x="91"/>
        <item h="1" x="93"/>
        <item h="1" x="96"/>
        <item h="1" x="33"/>
        <item h="1" x="95"/>
        <item h="1" x="94"/>
        <item h="1" x="97"/>
        <item h="1" x="98"/>
        <item h="1" x="84"/>
        <item h="1" x="82"/>
        <item h="1" x="99"/>
        <item h="1" x="92"/>
        <item h="1" x="100"/>
        <item h="1" x="102"/>
        <item h="1" x="35"/>
        <item h="1" x="86"/>
        <item h="1" x="85"/>
        <item h="1" x="107"/>
        <item x="101"/>
        <item x="77"/>
        <item x="104"/>
        <item x="56"/>
        <item h="1" x="80"/>
        <item x="108"/>
        <item x="109"/>
        <item x="105"/>
        <item x="88"/>
        <item x="106"/>
        <item x="111"/>
        <item x="114"/>
        <item x="103"/>
        <item x="113"/>
        <item x="112"/>
        <item h="1" x="71"/>
        <item x="115"/>
        <item x="34"/>
        <item x="118"/>
        <item h="1" x="74"/>
        <item h="1" x="73"/>
        <item h="1" x="81"/>
        <item h="1" x="83"/>
        <item x="116"/>
        <item x="123"/>
        <item x="132"/>
        <item h="1" m="1" x="142"/>
        <item h="1" x="37"/>
        <item x="121"/>
        <item m="1" x="143"/>
        <item x="117"/>
        <item x="119"/>
        <item x="110"/>
        <item x="120"/>
        <item x="122"/>
        <item x="125"/>
        <item x="127"/>
        <item x="124"/>
        <item x="128"/>
        <item x="126"/>
        <item x="130"/>
        <item x="131"/>
        <item x="129"/>
        <item x="134"/>
        <item x="133"/>
        <item x="135"/>
        <item x="136"/>
        <item x="137"/>
        <item x="138"/>
        <item x="139"/>
        <item x="140"/>
        <item x="141"/>
        <item t="default"/>
      </items>
    </pivotField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</pivotFields>
  <rowFields count="1">
    <field x="28"/>
  </rowFields>
  <rowItems count="44">
    <i>
      <x v="92"/>
    </i>
    <i>
      <x v="93"/>
    </i>
    <i>
      <x v="94"/>
    </i>
    <i>
      <x v="95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8"/>
    </i>
    <i>
      <x v="109"/>
    </i>
    <i>
      <x v="110"/>
    </i>
    <i>
      <x v="115"/>
    </i>
    <i>
      <x v="116"/>
    </i>
    <i>
      <x v="117"/>
    </i>
    <i>
      <x v="120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omme de Nombre de devis répondus" fld="30" baseField="0" baseItem="0"/>
    <dataField name="Moyenne de Délai de réponse" fld="22" subtotal="average" baseField="0" baseItem="0" numFmtId="164"/>
    <dataField name="Somme de Nombre de devis en attente au SM" fld="31" baseField="0" baseItem="0"/>
  </dataFields>
  <formats count="1">
    <format dxfId="1350">
      <pivotArea outline="0" fieldPosition="0">
        <references count="1">
          <reference field="4294967294" count="1" selected="0">
            <x v="1"/>
          </reference>
        </references>
      </pivotArea>
    </format>
  </formats>
  <pivotTableStyleInfo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Tableau croisé dynamique3" cacheId="0" autoFormatId="4096" applyNumberFormats="1" applyBorderFormats="1" applyFontFormats="1" applyPatternFormats="1" applyAlignmentFormats="1" applyWidthHeightFormats="1" dataCaption="Données" updatedVersion="2" showMemberPropertyTips="0" useAutoFormatting="1" itemPrintTitles="1" createdVersion="1" indent="0" compact="0" compactData="0" gridDropZones="1">
  <location ref="A3:B45" firstHeaderRow="1" firstDataRow="1" firstDataCol="1"/>
  <pivotFields count="31"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148">
        <item h="1" x="0"/>
        <item h="1" x="2"/>
        <item h="1" x="1"/>
        <item h="1" x="3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4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32"/>
        <item h="1" x="39"/>
        <item h="1" x="33"/>
        <item h="1" x="31"/>
        <item h="1" x="40"/>
        <item h="1" x="42"/>
        <item h="1" x="43"/>
        <item h="1" x="44"/>
        <item h="1" x="45"/>
        <item h="1" x="23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24"/>
        <item h="1" x="56"/>
        <item h="1" x="57"/>
        <item h="1" x="63"/>
        <item h="1" x="59"/>
        <item h="1" x="60"/>
        <item h="1" x="61"/>
        <item h="1" x="62"/>
        <item h="1" x="64"/>
        <item h="1" x="25"/>
        <item h="1" x="66"/>
        <item h="1" x="65"/>
        <item h="1" x="67"/>
        <item h="1" x="68"/>
        <item h="1" x="73"/>
        <item h="1" x="69"/>
        <item h="1" x="71"/>
        <item h="1" x="41"/>
        <item h="1" x="72"/>
        <item h="1" x="79"/>
        <item h="1" x="26"/>
        <item h="1" x="80"/>
        <item h="1" x="70"/>
        <item h="1" x="27"/>
        <item h="1" x="29"/>
        <item h="1" x="28"/>
        <item h="1" x="30"/>
        <item h="1" x="81"/>
        <item h="1" x="74"/>
        <item h="1" x="89"/>
        <item h="1" x="91"/>
        <item h="1" x="90"/>
        <item h="1" x="78"/>
        <item h="1" x="37"/>
        <item h="1" x="94"/>
        <item h="1" x="95"/>
        <item h="1" x="97"/>
        <item h="1" x="96"/>
        <item h="1" x="34"/>
        <item h="1" x="101"/>
        <item h="1" x="100"/>
        <item h="1" x="98"/>
        <item h="1" x="102"/>
        <item h="1" x="86"/>
        <item h="1" x="82"/>
        <item h="1" x="99"/>
        <item h="1" x="92"/>
        <item h="1" x="105"/>
        <item h="1" x="106"/>
        <item h="1" x="36"/>
        <item h="1" x="93"/>
        <item h="1" x="87"/>
        <item h="1" x="108"/>
        <item h="1" x="104"/>
        <item x="103"/>
        <item x="75"/>
        <item x="109"/>
        <item x="58"/>
        <item h="1" x="83"/>
        <item x="110"/>
        <item x="112"/>
        <item x="114"/>
        <item x="107"/>
        <item x="115"/>
        <item x="116"/>
        <item x="117"/>
        <item x="118"/>
        <item x="120"/>
        <item x="122"/>
        <item h="1" x="84"/>
        <item x="111"/>
        <item x="35"/>
        <item x="123"/>
        <item h="1" x="85"/>
        <item h="1" x="88"/>
        <item h="1" x="76"/>
        <item h="1" x="77"/>
        <item x="121"/>
        <item x="124"/>
        <item h="1" m="1" x="146"/>
        <item h="1" x="128"/>
        <item h="1" x="38"/>
        <item x="119"/>
        <item x="126"/>
        <item x="127"/>
        <item x="113"/>
        <item x="130"/>
        <item x="129"/>
        <item x="131"/>
        <item x="125"/>
        <item x="132"/>
        <item x="133"/>
        <item x="134"/>
        <item x="136"/>
        <item x="137"/>
        <item x="138"/>
        <item x="135"/>
        <item x="139"/>
        <item x="140"/>
        <item x="141"/>
        <item x="142"/>
        <item x="143"/>
        <item x="144"/>
        <item x="145"/>
        <item t="default"/>
      </items>
    </pivotField>
    <pivotField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</pivotFields>
  <rowFields count="1">
    <field x="27"/>
  </rowFields>
  <rowItems count="42">
    <i>
      <x v="97"/>
    </i>
    <i>
      <x v="98"/>
    </i>
    <i>
      <x v="99"/>
    </i>
    <i>
      <x v="100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3"/>
    </i>
    <i>
      <x v="114"/>
    </i>
    <i>
      <x v="115"/>
    </i>
    <i>
      <x v="120"/>
    </i>
    <i>
      <x v="121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 t="grand">
      <x/>
    </i>
  </rowItems>
  <colItems count="1">
    <i/>
  </colItems>
  <dataFields count="1">
    <dataField name="Somme de Nombre de devis arrivés" fld="29" baseField="0" baseItem="0"/>
  </dataFields>
  <pivotTableStyleInfo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bleau1" displayName="Tableau1" ref="A1:AB291" totalsRowShown="0" headerRowDxfId="61" dataDxfId="59" totalsRowDxfId="57" headerRowBorderDxfId="60" tableBorderDxfId="58" totalsRowBorderDxfId="56">
  <autoFilter ref="A1:AB291"/>
  <sortState ref="A96:AA138">
    <sortCondition ref="A1:A291"/>
  </sortState>
  <tableColumns count="28">
    <tableColumn id="2" name="N° Appel Offre " dataDxfId="55" totalsRowDxfId="54"/>
    <tableColumn id="3" name="Nb Lignes" dataDxfId="53" totalsRowDxfId="52"/>
    <tableColumn id="4" name="Client" dataDxfId="51" totalsRowDxfId="50"/>
    <tableColumn id="28" name="Date reception" dataDxfId="49" totalsRowDxfId="48"/>
    <tableColumn id="5" name="Mail référence Client ou Demandeur" dataDxfId="47" totalsRowDxfId="46"/>
    <tableColumn id="6" name="Spécification" dataDxfId="45" totalsRowDxfId="44"/>
    <tableColumn id="7" name="NUANCE" dataDxfId="43" totalsRowDxfId="42"/>
    <tableColumn id="8" name="Quantité" dataDxfId="41" totalsRowDxfId="40"/>
    <tableColumn id="9" name="Unité" dataDxfId="39" totalsRowDxfId="38"/>
    <tableColumn id="10" name="Forme" dataDxfId="37" totalsRowDxfId="36"/>
    <tableColumn id="11" name="Dimension demandé" dataDxfId="35" totalsRowDxfId="34"/>
    <tableColumn id="12" name="Type de Longueur " dataDxfId="33" totalsRowDxfId="32"/>
    <tableColumn id="13" name="Date possible d'analyse (MQP)" dataDxfId="31" totalsRowDxfId="30"/>
    <tableColumn id="14" name="Date Engagement_x000a_réponse UKAD " dataDxfId="29" totalsRowDxfId="28"/>
    <tableColumn id="29" name="Commentaire" dataDxfId="27" totalsRowDxfId="26">
      <calculatedColumnFormula>#REF!</calculatedColumnFormula>
    </tableColumn>
    <tableColumn id="27" name="P1" dataDxfId="25" totalsRowDxfId="24"/>
    <tableColumn id="22" name="P2" dataDxfId="23" totalsRowDxfId="22"/>
    <tableColumn id="15" name="J1" dataDxfId="21" totalsRowDxfId="20"/>
    <tableColumn id="16" name="J2" dataDxfId="19" totalsRowDxfId="18"/>
    <tableColumn id="26" name="J1/J2" dataDxfId="17" totalsRowDxfId="16"/>
    <tableColumn id="17" name="Réponse plateau UKAD MQP" dataDxfId="15" totalsRowDxfId="14"/>
    <tableColumn id="18" name="Réponse commercial par mail" dataDxfId="13" totalsRowDxfId="12"/>
    <tableColumn id="1" name="Réponse SC officielle" dataDxfId="11" totalsRowDxfId="10"/>
    <tableColumn id="19" name="Accepter(OK) _x000a_Décliner(D)_x000a_Stand-by (SB)_x000a_Annuler (AN)" dataDxfId="9" totalsRowDxfId="8"/>
    <tableColumn id="20" name="Nombre de jours de traitement" dataDxfId="7" totalsRowDxfId="6">
      <calculatedColumnFormula>IF(V2&lt;&gt;"",V2-M2,"")</calculatedColumnFormula>
    </tableColumn>
    <tableColumn id="21" name="Réponse dans les délais ?_x000a_O/N" dataDxfId="5" totalsRowDxfId="4">
      <calculatedColumnFormula>IF(V2&lt;&gt;"",IF(Y2&lt;22,"O","N"),"")</calculatedColumnFormula>
    </tableColumn>
    <tableColumn id="24" name="Commande client" dataDxfId="3" totalsRowDxfId="2"/>
    <tableColumn id="25" name="Moyenne globale remplissage doc" dataDxfId="1" totalsRowDxfId="0">
      <calculatedColumnFormula>AVERAGE(#REF!)</calculatedColumnFormula>
    </tableColumn>
  </tableColumns>
  <tableStyleInfo name="TableStyleMedium24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2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file:///\\AK11V01\Ukad\03_Projets\00_UKAD\4%20-%20Exploitation%20UKAD\DEVIS\Devis%20UKAD\UDEV130033.pdf" TargetMode="External"/><Relationship Id="rId2" Type="http://schemas.openxmlformats.org/officeDocument/2006/relationships/hyperlink" Target="file:///\\AK11V01\Ukad\03_Projets\00_UKAD\4%20-%20Exploitation%20UKAD\DEVIS\Devis%20UKAD\UDEV130032.pdf" TargetMode="External"/><Relationship Id="rId1" Type="http://schemas.openxmlformats.org/officeDocument/2006/relationships/hyperlink" Target="file:///\\AK11V01\Ukad\03_Projets\00_UKAD\4%20-%20Exploitation%20UKAD\DEVIS\Devis%20UKAD\UDEV130027.xls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file:///\\AK11V01\Ukad\03_Projets\00_UKAD\4%20-%20Exploitation%20UKAD\DEVIS\Devis%20UKAD\Mail%20R&#233;ponse%20devis\R&#233;ponse%20ZODIAC%20AEROSPACE%20-%20M&#233;mo.pdf" TargetMode="External"/><Relationship Id="rId13" Type="http://schemas.openxmlformats.org/officeDocument/2006/relationships/hyperlink" Target="file:///\\AK11V01\Ukad\03_Projets\00_UKAD\4%20-%20Exploitation%20UKAD\DEVIS\Devis%20UKAD\Devis%202013\Copie%20de%20TI%20FERRARI.xlsx" TargetMode="External"/><Relationship Id="rId3" Type="http://schemas.openxmlformats.org/officeDocument/2006/relationships/hyperlink" Target="file:///\\AK11V01\Ukad\03_Projets\00_UKAD\10%20-%20Commerce\AMANDINE\Mem%20international.xlsx" TargetMode="External"/><Relationship Id="rId7" Type="http://schemas.openxmlformats.org/officeDocument/2006/relationships/hyperlink" Target="file:///\\AK11V01\Ukad\03_Projets\00_UKAD\4%20-%20Exploitation%20UKAD\DEVIS\Devis%20UKAD\Mail%20R&#233;ponse%20devis\R&#233;ponse%20Clienbt%20Indien-%20M&#233;mo.pdf" TargetMode="External"/><Relationship Id="rId12" Type="http://schemas.openxmlformats.org/officeDocument/2006/relationships/hyperlink" Target="file:///\\AK11V01\Ukad\03_Projets\00_UKAD\4%20-%20Exploitation%20UKAD\DEVIS\Devis%20UKAD\Mail%20R&#233;ponse%20devis\R&#233;ponse%20MIKROMA.pdf" TargetMode="External"/><Relationship Id="rId2" Type="http://schemas.openxmlformats.org/officeDocument/2006/relationships/hyperlink" Target="file:///\\AK11V01\Ukad\03_Projets\00_UKAD\4%20-%20Exploitation%20UKAD\DEVIS\Devis%20UKAD\UDEV130033.pdf" TargetMode="External"/><Relationship Id="rId1" Type="http://schemas.openxmlformats.org/officeDocument/2006/relationships/hyperlink" Target="file:///\\AK11V01\Ukad\03_Projets\00_UKAD\4%20-%20Exploitation%20UKAD\DEVIS\Devis%20UKAD\UDEV130027.xls" TargetMode="External"/><Relationship Id="rId6" Type="http://schemas.openxmlformats.org/officeDocument/2006/relationships/hyperlink" Target="file:///\\AK11V01\Ukad\03_Projets\00_UKAD\4%20-%20Exploitation%20UKAD\DEVIS\Devis%20UKAD\Mail%20R&#233;ponse%20devis\R&#233;ponse%20AAS%20-%20M&#233;mo.pdf" TargetMode="External"/><Relationship Id="rId11" Type="http://schemas.openxmlformats.org/officeDocument/2006/relationships/hyperlink" Target="file:///\\AK11V01\Ukad\03_Projets\00_UKAD\4%20-%20Exploitation%20UKAD\DEVIS\Devis%20UKAD\Mail%20R&#233;ponse%20devis\R&#233;ponse%20SAS%20BARRE-%20M&#233;mo.pdf" TargetMode="External"/><Relationship Id="rId5" Type="http://schemas.openxmlformats.org/officeDocument/2006/relationships/hyperlink" Target="file:///\\AK11V01\Ukad\03_Projets\00_UKAD\4%20-%20Exploitation%20UKAD\DEVIS\Devis%20UKAD\Mail%20R&#233;ponse%20devis\R&#233;ponse%20MELESI%20-%20M&#233;mo.pdf" TargetMode="External"/><Relationship Id="rId10" Type="http://schemas.openxmlformats.org/officeDocument/2006/relationships/hyperlink" Target="file:///\\AK11V01\Ukad\03_Projets\00_UKAD\4%20-%20Exploitation%20UKAD\DEVIS\Devis%20UKAD\Mail%20R&#233;ponse%20devis\R&#233;ponse%20CHATAL%20SAS-%20M&#233;mo.pdf" TargetMode="External"/><Relationship Id="rId4" Type="http://schemas.openxmlformats.org/officeDocument/2006/relationships/hyperlink" Target="file:///\\AK11V01\Ukad\03_Projets\00_UKAD\4%20-%20Exploitation%20UKAD\DEVIS\Devis%20UKAD\Mail%20R&#233;ponse%20devis\R&#233;ponse%20NUMECA%20-%20M&#233;mo.pdf" TargetMode="External"/><Relationship Id="rId9" Type="http://schemas.openxmlformats.org/officeDocument/2006/relationships/hyperlink" Target="file:///\\AK11V01\Ukad\03_Projets\00_UKAD\4%20-%20Exploitation%20UKAD\DEVIS\Devis%20UKAD\Mail%20R&#233;ponse%20devis\R&#233;ponse%20Zodiac%20Aerospace.pdf" TargetMode="External"/><Relationship Id="rId14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3:D47"/>
  <sheetViews>
    <sheetView workbookViewId="0">
      <pane ySplit="1410" topLeftCell="A37" activePane="bottomLeft"/>
      <selection activeCell="B43" sqref="B43"/>
      <selection pane="bottomLeft" activeCell="D23" sqref="D23"/>
    </sheetView>
  </sheetViews>
  <sheetFormatPr baseColWidth="10" defaultRowHeight="12.75" x14ac:dyDescent="0.2"/>
  <cols>
    <col min="1" max="1" width="24.28515625" bestFit="1" customWidth="1"/>
    <col min="2" max="2" width="25.5703125" bestFit="1" customWidth="1"/>
    <col min="3" max="3" width="28.5703125" bestFit="1" customWidth="1"/>
    <col min="4" max="4" width="32.85546875" style="10" bestFit="1" customWidth="1"/>
  </cols>
  <sheetData>
    <row r="3" spans="1:4" x14ac:dyDescent="0.2">
      <c r="A3" s="5" t="s">
        <v>85</v>
      </c>
      <c r="B3" s="9" t="s">
        <v>39</v>
      </c>
      <c r="C3" s="9" t="s">
        <v>60</v>
      </c>
      <c r="D3" s="9" t="s">
        <v>72</v>
      </c>
    </row>
    <row r="4" spans="1:4" x14ac:dyDescent="0.2">
      <c r="A4" s="7" t="s">
        <v>41</v>
      </c>
      <c r="B4" s="4">
        <v>7</v>
      </c>
      <c r="C4" s="10">
        <v>0</v>
      </c>
      <c r="D4" s="4">
        <v>0</v>
      </c>
    </row>
    <row r="5" spans="1:4" x14ac:dyDescent="0.2">
      <c r="A5" s="7" t="s">
        <v>42</v>
      </c>
      <c r="B5" s="4">
        <v>15</v>
      </c>
      <c r="C5" s="10">
        <v>4.1428571428571432</v>
      </c>
      <c r="D5" s="4">
        <v>0</v>
      </c>
    </row>
    <row r="6" spans="1:4" x14ac:dyDescent="0.2">
      <c r="A6" s="7" t="s">
        <v>45</v>
      </c>
      <c r="B6" s="4">
        <v>20</v>
      </c>
      <c r="C6" s="10">
        <v>15.95</v>
      </c>
      <c r="D6" s="4">
        <v>0</v>
      </c>
    </row>
    <row r="7" spans="1:4" x14ac:dyDescent="0.2">
      <c r="A7" s="7" t="s">
        <v>46</v>
      </c>
      <c r="B7" s="4">
        <v>5</v>
      </c>
      <c r="C7" s="10">
        <v>1.2</v>
      </c>
      <c r="D7" s="4">
        <v>0</v>
      </c>
    </row>
    <row r="8" spans="1:4" x14ac:dyDescent="0.2">
      <c r="A8" s="7" t="s">
        <v>47</v>
      </c>
      <c r="B8" s="4">
        <v>29</v>
      </c>
      <c r="C8" s="10">
        <v>14.172413793103448</v>
      </c>
      <c r="D8" s="4">
        <v>2</v>
      </c>
    </row>
    <row r="9" spans="1:4" x14ac:dyDescent="0.2">
      <c r="A9" s="7" t="s">
        <v>48</v>
      </c>
      <c r="B9" s="4">
        <v>12</v>
      </c>
      <c r="C9" s="10">
        <v>11.583333333333334</v>
      </c>
      <c r="D9" s="4">
        <v>1</v>
      </c>
    </row>
    <row r="10" spans="1:4" x14ac:dyDescent="0.2">
      <c r="A10" s="7" t="s">
        <v>49</v>
      </c>
      <c r="B10" s="4">
        <v>13</v>
      </c>
      <c r="C10" s="10">
        <v>18.076923076923077</v>
      </c>
      <c r="D10" s="4">
        <v>0</v>
      </c>
    </row>
    <row r="11" spans="1:4" x14ac:dyDescent="0.2">
      <c r="A11" s="7" t="s">
        <v>50</v>
      </c>
      <c r="B11" s="4">
        <v>14</v>
      </c>
      <c r="C11" s="10">
        <v>38.571428571428569</v>
      </c>
      <c r="D11" s="4">
        <v>0</v>
      </c>
    </row>
    <row r="12" spans="1:4" x14ac:dyDescent="0.2">
      <c r="A12" s="7" t="s">
        <v>93</v>
      </c>
      <c r="B12" s="4">
        <v>9</v>
      </c>
      <c r="C12" s="10">
        <v>39.444444444444443</v>
      </c>
      <c r="D12" s="4">
        <v>0</v>
      </c>
    </row>
    <row r="13" spans="1:4" x14ac:dyDescent="0.2">
      <c r="A13" s="7" t="s">
        <v>56</v>
      </c>
      <c r="B13" s="4">
        <v>13</v>
      </c>
      <c r="C13" s="10">
        <v>21.692307692307693</v>
      </c>
      <c r="D13" s="4">
        <v>0</v>
      </c>
    </row>
    <row r="14" spans="1:4" x14ac:dyDescent="0.2">
      <c r="A14" s="7" t="s">
        <v>57</v>
      </c>
      <c r="B14" s="4">
        <v>1</v>
      </c>
      <c r="C14" s="10">
        <v>7</v>
      </c>
      <c r="D14" s="4">
        <v>0</v>
      </c>
    </row>
    <row r="15" spans="1:4" x14ac:dyDescent="0.2">
      <c r="A15" s="7" t="s">
        <v>58</v>
      </c>
      <c r="B15" s="4">
        <v>14</v>
      </c>
      <c r="C15" s="10">
        <v>19.928571428571427</v>
      </c>
      <c r="D15" s="4">
        <v>0</v>
      </c>
    </row>
    <row r="16" spans="1:4" x14ac:dyDescent="0.2">
      <c r="A16" s="7" t="s">
        <v>59</v>
      </c>
      <c r="B16" s="4">
        <v>8</v>
      </c>
      <c r="C16" s="10">
        <v>5.625</v>
      </c>
      <c r="D16" s="4">
        <v>0</v>
      </c>
    </row>
    <row r="17" spans="1:4" x14ac:dyDescent="0.2">
      <c r="A17" s="7" t="s">
        <v>27</v>
      </c>
      <c r="B17" s="4">
        <v>13</v>
      </c>
      <c r="C17" s="10">
        <v>10.23076923076923</v>
      </c>
      <c r="D17" s="4">
        <v>0</v>
      </c>
    </row>
    <row r="18" spans="1:4" x14ac:dyDescent="0.2">
      <c r="A18" s="7" t="s">
        <v>28</v>
      </c>
      <c r="B18" s="4">
        <v>13</v>
      </c>
      <c r="C18" s="10">
        <v>10.23076923076923</v>
      </c>
      <c r="D18" s="4">
        <v>0</v>
      </c>
    </row>
    <row r="19" spans="1:4" x14ac:dyDescent="0.2">
      <c r="A19" s="7" t="s">
        <v>29</v>
      </c>
      <c r="B19" s="4">
        <v>19</v>
      </c>
      <c r="C19" s="10">
        <v>11.25</v>
      </c>
      <c r="D19" s="4">
        <v>0</v>
      </c>
    </row>
    <row r="20" spans="1:4" x14ac:dyDescent="0.2">
      <c r="A20" s="7" t="s">
        <v>21</v>
      </c>
      <c r="B20" s="4">
        <v>1</v>
      </c>
      <c r="C20" s="10">
        <v>28</v>
      </c>
      <c r="D20" s="4">
        <v>0</v>
      </c>
    </row>
    <row r="21" spans="1:4" x14ac:dyDescent="0.2">
      <c r="A21" s="7" t="s">
        <v>19</v>
      </c>
      <c r="B21" s="4">
        <v>14</v>
      </c>
      <c r="C21" s="10">
        <v>20.142857142857142</v>
      </c>
      <c r="D21" s="4">
        <v>0</v>
      </c>
    </row>
    <row r="22" spans="1:4" x14ac:dyDescent="0.2">
      <c r="A22" s="7" t="s">
        <v>20</v>
      </c>
      <c r="B22" s="4">
        <v>4</v>
      </c>
      <c r="C22" s="10">
        <v>30</v>
      </c>
      <c r="D22" s="4">
        <v>0</v>
      </c>
    </row>
    <row r="23" spans="1:4" x14ac:dyDescent="0.2">
      <c r="A23" s="7" t="s">
        <v>32</v>
      </c>
      <c r="B23" s="4">
        <v>11</v>
      </c>
      <c r="C23" s="10" t="e">
        <v>#DIV/0!</v>
      </c>
      <c r="D23" s="4">
        <v>4</v>
      </c>
    </row>
    <row r="24" spans="1:4" x14ac:dyDescent="0.2">
      <c r="A24" s="7" t="s">
        <v>71</v>
      </c>
      <c r="B24" s="4">
        <v>19</v>
      </c>
      <c r="C24" s="10" t="e">
        <v>#REF!</v>
      </c>
      <c r="D24" s="4">
        <v>0</v>
      </c>
    </row>
    <row r="25" spans="1:4" x14ac:dyDescent="0.2">
      <c r="A25" s="7" t="s">
        <v>24</v>
      </c>
      <c r="B25" s="4">
        <v>23</v>
      </c>
      <c r="C25" s="10">
        <v>25.434782608695652</v>
      </c>
      <c r="D25" s="4">
        <v>0</v>
      </c>
    </row>
    <row r="26" spans="1:4" x14ac:dyDescent="0.2">
      <c r="A26" s="7" t="s">
        <v>25</v>
      </c>
      <c r="B26" s="4">
        <v>28</v>
      </c>
      <c r="C26" s="10">
        <v>21.178571428571427</v>
      </c>
      <c r="D26" s="4">
        <v>0</v>
      </c>
    </row>
    <row r="27" spans="1:4" x14ac:dyDescent="0.2">
      <c r="A27" s="7" t="s">
        <v>77</v>
      </c>
      <c r="B27" s="4">
        <v>18</v>
      </c>
      <c r="C27" s="10">
        <v>5.333333333333333</v>
      </c>
      <c r="D27" s="4">
        <v>0</v>
      </c>
    </row>
    <row r="28" spans="1:4" x14ac:dyDescent="0.2">
      <c r="A28" s="7" t="s">
        <v>43</v>
      </c>
      <c r="B28" s="4">
        <v>21</v>
      </c>
      <c r="C28" s="10">
        <v>18.100000000000001</v>
      </c>
      <c r="D28" s="4">
        <v>0</v>
      </c>
    </row>
    <row r="29" spans="1:4" x14ac:dyDescent="0.2">
      <c r="A29" s="7" t="s">
        <v>36</v>
      </c>
      <c r="B29" s="4">
        <v>25</v>
      </c>
      <c r="C29" s="10">
        <v>22.5</v>
      </c>
      <c r="D29" s="4">
        <v>0</v>
      </c>
    </row>
    <row r="30" spans="1:4" x14ac:dyDescent="0.2">
      <c r="A30" s="7" t="s">
        <v>33</v>
      </c>
      <c r="B30" s="4">
        <v>20</v>
      </c>
      <c r="C30" s="10">
        <v>20.733333333333334</v>
      </c>
      <c r="D30" s="4">
        <v>0</v>
      </c>
    </row>
    <row r="31" spans="1:4" x14ac:dyDescent="0.2">
      <c r="A31" s="7" t="s">
        <v>15</v>
      </c>
      <c r="B31" s="4">
        <v>16</v>
      </c>
      <c r="C31" s="10">
        <v>8.4375</v>
      </c>
      <c r="D31" s="4">
        <v>0</v>
      </c>
    </row>
    <row r="32" spans="1:4" x14ac:dyDescent="0.2">
      <c r="A32" s="7" t="s">
        <v>31</v>
      </c>
      <c r="B32" s="4">
        <v>22</v>
      </c>
      <c r="C32" s="10">
        <v>15.181818181818182</v>
      </c>
      <c r="D32" s="4">
        <v>0</v>
      </c>
    </row>
    <row r="33" spans="1:4" x14ac:dyDescent="0.2">
      <c r="A33" s="7" t="s">
        <v>66</v>
      </c>
      <c r="B33" s="4">
        <v>17</v>
      </c>
      <c r="C33" s="10" t="e">
        <v>#REF!</v>
      </c>
      <c r="D33" s="4">
        <v>0</v>
      </c>
    </row>
    <row r="34" spans="1:4" x14ac:dyDescent="0.2">
      <c r="A34" s="7" t="s">
        <v>51</v>
      </c>
      <c r="B34" s="4">
        <v>9</v>
      </c>
      <c r="C34" s="10">
        <v>14.375</v>
      </c>
      <c r="D34" s="4">
        <v>0</v>
      </c>
    </row>
    <row r="35" spans="1:4" x14ac:dyDescent="0.2">
      <c r="A35" s="7" t="s">
        <v>92</v>
      </c>
      <c r="B35" s="4">
        <v>11</v>
      </c>
      <c r="C35" s="10">
        <v>22.454545454545453</v>
      </c>
      <c r="D35" s="4">
        <v>0</v>
      </c>
    </row>
    <row r="36" spans="1:4" x14ac:dyDescent="0.2">
      <c r="A36" s="7" t="s">
        <v>30</v>
      </c>
      <c r="B36" s="4">
        <v>17</v>
      </c>
      <c r="C36" s="10">
        <v>23.647058823529413</v>
      </c>
      <c r="D36" s="4">
        <v>0</v>
      </c>
    </row>
    <row r="37" spans="1:4" x14ac:dyDescent="0.2">
      <c r="A37" s="7" t="s">
        <v>87</v>
      </c>
      <c r="B37" s="4">
        <v>18</v>
      </c>
      <c r="C37" s="10">
        <v>20.777777777777779</v>
      </c>
      <c r="D37" s="4">
        <v>0</v>
      </c>
    </row>
    <row r="38" spans="1:4" x14ac:dyDescent="0.2">
      <c r="A38" s="7" t="s">
        <v>82</v>
      </c>
      <c r="B38" s="4">
        <v>18</v>
      </c>
      <c r="C38" s="10">
        <v>7.166666666666667</v>
      </c>
      <c r="D38" s="4">
        <v>2</v>
      </c>
    </row>
    <row r="39" spans="1:4" x14ac:dyDescent="0.2">
      <c r="A39" s="7" t="s">
        <v>90</v>
      </c>
      <c r="B39" s="4">
        <v>12</v>
      </c>
      <c r="C39" s="10">
        <v>25.666666666666668</v>
      </c>
      <c r="D39" s="4">
        <v>0</v>
      </c>
    </row>
    <row r="40" spans="1:4" x14ac:dyDescent="0.2">
      <c r="A40" s="7" t="s">
        <v>64</v>
      </c>
      <c r="B40" s="4">
        <v>2</v>
      </c>
      <c r="C40" s="10">
        <v>0</v>
      </c>
      <c r="D40" s="4">
        <v>0</v>
      </c>
    </row>
    <row r="41" spans="1:4" x14ac:dyDescent="0.2">
      <c r="A41" s="7" t="s">
        <v>91</v>
      </c>
      <c r="B41" s="4">
        <v>14</v>
      </c>
      <c r="C41" s="10">
        <v>7.2142857142857144</v>
      </c>
      <c r="D41" s="4">
        <v>0</v>
      </c>
    </row>
    <row r="42" spans="1:4" x14ac:dyDescent="0.2">
      <c r="A42" s="7" t="s">
        <v>52</v>
      </c>
      <c r="B42" s="4">
        <v>6</v>
      </c>
      <c r="C42" s="10">
        <v>23.833333333333332</v>
      </c>
      <c r="D42" s="4">
        <v>0</v>
      </c>
    </row>
    <row r="43" spans="1:4" x14ac:dyDescent="0.2">
      <c r="A43" s="7" t="s">
        <v>53</v>
      </c>
      <c r="B43" s="4">
        <v>5</v>
      </c>
      <c r="C43" s="10">
        <v>12</v>
      </c>
      <c r="D43" s="4">
        <v>0</v>
      </c>
    </row>
    <row r="44" spans="1:4" x14ac:dyDescent="0.2">
      <c r="A44" s="7" t="s">
        <v>54</v>
      </c>
      <c r="B44" s="4">
        <v>7</v>
      </c>
      <c r="C44" s="10">
        <v>17.142857142857142</v>
      </c>
      <c r="D44" s="4">
        <v>0</v>
      </c>
    </row>
    <row r="45" spans="1:4" x14ac:dyDescent="0.2">
      <c r="A45" s="7" t="s">
        <v>26</v>
      </c>
      <c r="B45" s="4">
        <v>13</v>
      </c>
      <c r="C45" s="10">
        <v>13.846153846153847</v>
      </c>
      <c r="D45" s="4">
        <v>0</v>
      </c>
    </row>
    <row r="46" spans="1:4" x14ac:dyDescent="0.2">
      <c r="A46" s="7" t="s">
        <v>34</v>
      </c>
      <c r="B46" s="4">
        <v>5</v>
      </c>
      <c r="C46" s="10">
        <v>24.6</v>
      </c>
      <c r="D46" s="4">
        <v>0</v>
      </c>
    </row>
    <row r="47" spans="1:4" ht="15" x14ac:dyDescent="0.25">
      <c r="A47" s="8" t="s">
        <v>40</v>
      </c>
      <c r="B47" s="6">
        <v>581</v>
      </c>
      <c r="C47" s="11" t="e">
        <v>#REF!</v>
      </c>
      <c r="D47" s="6">
        <v>9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0"/>
  <dimension ref="A1:TI357"/>
  <sheetViews>
    <sheetView tabSelected="1" zoomScale="70" zoomScaleNormal="70" zoomScaleSheetLayoutView="100" workbookViewId="0">
      <pane ySplit="1" topLeftCell="A351" activePane="bottomLeft" state="frozen"/>
      <selection pane="bottomLeft" activeCell="A351" sqref="A351"/>
    </sheetView>
  </sheetViews>
  <sheetFormatPr baseColWidth="10" defaultRowHeight="12.75" x14ac:dyDescent="0.2"/>
  <cols>
    <col min="1" max="1" width="17.7109375" style="367" customWidth="1"/>
    <col min="2" max="2" width="6" style="367" hidden="1" customWidth="1"/>
    <col min="3" max="3" width="24.140625" style="367" customWidth="1"/>
    <col min="4" max="4" width="14.85546875" style="464" customWidth="1"/>
    <col min="5" max="5" width="34.140625" style="391" customWidth="1"/>
    <col min="6" max="6" width="27.5703125" style="391" customWidth="1"/>
    <col min="7" max="7" width="11.140625" style="367" customWidth="1"/>
    <col min="8" max="8" width="26.28515625" style="367" customWidth="1"/>
    <col min="9" max="9" width="9.28515625" style="367" customWidth="1"/>
    <col min="10" max="10" width="11.42578125" style="391" customWidth="1"/>
    <col min="11" max="11" width="26.28515625" style="391" customWidth="1"/>
    <col min="12" max="12" width="15.7109375" style="391" hidden="1" customWidth="1"/>
    <col min="13" max="13" width="13.85546875" style="465" customWidth="1"/>
    <col min="14" max="14" width="15.140625" style="465" customWidth="1"/>
    <col min="15" max="15" width="43.85546875" style="465" customWidth="1"/>
    <col min="16" max="16" width="3.42578125" style="465" customWidth="1"/>
    <col min="17" max="17" width="3.5703125" style="465" customWidth="1"/>
    <col min="18" max="18" width="3.140625" style="391" customWidth="1"/>
    <col min="19" max="19" width="3.28515625" style="391" customWidth="1"/>
    <col min="20" max="20" width="6" style="391" customWidth="1"/>
    <col min="21" max="21" width="14.28515625" style="465" customWidth="1"/>
    <col min="22" max="22" width="16.140625" style="465" customWidth="1"/>
    <col min="23" max="23" width="12.85546875" style="465" customWidth="1"/>
    <col min="24" max="24" width="18.85546875" style="391" customWidth="1"/>
    <col min="25" max="25" width="11" style="391" customWidth="1"/>
    <col min="26" max="26" width="10.42578125" style="391" customWidth="1"/>
    <col min="27" max="27" width="15" style="367" customWidth="1"/>
    <col min="28" max="28" width="16.5703125" style="367" hidden="1" customWidth="1"/>
    <col min="29" max="29" width="37.7109375" style="367" bestFit="1" customWidth="1"/>
    <col min="30" max="30" width="37.7109375" style="367" customWidth="1"/>
    <col min="31" max="31" width="24.42578125" style="367" customWidth="1"/>
    <col min="32" max="32" width="13.28515625" style="367" customWidth="1"/>
    <col min="33" max="33" width="14.5703125" style="367" bestFit="1" customWidth="1"/>
    <col min="34" max="34" width="14.5703125" style="367" customWidth="1"/>
    <col min="35" max="35" width="10.28515625" style="367" customWidth="1"/>
    <col min="36" max="36" width="14.28515625" style="367" bestFit="1" customWidth="1"/>
    <col min="37" max="37" width="12.85546875" style="367" customWidth="1"/>
    <col min="38" max="38" width="13.140625" style="367" bestFit="1" customWidth="1"/>
    <col min="39" max="39" width="12.42578125" style="367" bestFit="1" customWidth="1"/>
    <col min="40" max="40" width="10.28515625" style="367" bestFit="1" customWidth="1"/>
    <col min="41" max="41" width="10.28515625" style="367" customWidth="1"/>
    <col min="42" max="42" width="11" style="367" bestFit="1" customWidth="1"/>
    <col min="43" max="43" width="14.7109375" style="367" customWidth="1"/>
    <col min="44" max="44" width="17" style="367" customWidth="1"/>
    <col min="45" max="16384" width="11.42578125" style="367"/>
  </cols>
  <sheetData>
    <row r="1" spans="1:119" s="423" customFormat="1" ht="64.5" customHeight="1" x14ac:dyDescent="0.2">
      <c r="A1" s="494" t="s">
        <v>2805</v>
      </c>
      <c r="B1" s="494" t="s">
        <v>2020</v>
      </c>
      <c r="C1" s="494" t="s">
        <v>2620</v>
      </c>
      <c r="D1" s="495" t="s">
        <v>2450</v>
      </c>
      <c r="E1" s="494" t="s">
        <v>2824</v>
      </c>
      <c r="F1" s="494" t="s">
        <v>75</v>
      </c>
      <c r="G1" s="494" t="s">
        <v>1090</v>
      </c>
      <c r="H1" s="494" t="s">
        <v>96</v>
      </c>
      <c r="I1" s="494" t="s">
        <v>97</v>
      </c>
      <c r="J1" s="494" t="s">
        <v>1874</v>
      </c>
      <c r="K1" s="494" t="s">
        <v>2822</v>
      </c>
      <c r="L1" s="417" t="s">
        <v>2800</v>
      </c>
      <c r="M1" s="495" t="s">
        <v>3171</v>
      </c>
      <c r="N1" s="495" t="s">
        <v>2575</v>
      </c>
      <c r="O1" s="418" t="s">
        <v>2860</v>
      </c>
      <c r="P1" s="418" t="s">
        <v>2963</v>
      </c>
      <c r="Q1" s="418" t="s">
        <v>2964</v>
      </c>
      <c r="R1" s="403" t="s">
        <v>2965</v>
      </c>
      <c r="S1" s="403" t="s">
        <v>2966</v>
      </c>
      <c r="T1" s="403" t="s">
        <v>3434</v>
      </c>
      <c r="U1" s="419" t="s">
        <v>2492</v>
      </c>
      <c r="V1" s="419" t="s">
        <v>2945</v>
      </c>
      <c r="W1" s="419" t="s">
        <v>2944</v>
      </c>
      <c r="X1" s="405" t="s">
        <v>2823</v>
      </c>
      <c r="Y1" s="404" t="s">
        <v>2803</v>
      </c>
      <c r="Z1" s="404" t="s">
        <v>1371</v>
      </c>
      <c r="AA1" s="403" t="s">
        <v>2493</v>
      </c>
      <c r="AB1" s="403" t="s">
        <v>2448</v>
      </c>
      <c r="AC1" s="570" t="s">
        <v>3428</v>
      </c>
      <c r="AD1" s="394" t="s">
        <v>2570</v>
      </c>
      <c r="AE1" s="394"/>
      <c r="AF1" s="394"/>
      <c r="AG1" s="394"/>
      <c r="AH1" s="394"/>
      <c r="AI1" s="394"/>
      <c r="AJ1" s="395"/>
      <c r="AK1" s="396"/>
      <c r="AL1" s="396"/>
      <c r="AM1" s="396"/>
      <c r="AN1" s="396"/>
      <c r="AO1" s="396"/>
      <c r="AP1" s="396"/>
      <c r="AQ1" s="396"/>
      <c r="AR1" s="396"/>
      <c r="AS1" s="396"/>
      <c r="AT1" s="396"/>
      <c r="AU1" s="396"/>
      <c r="AV1" s="396"/>
      <c r="AW1" s="396"/>
      <c r="AX1" s="396"/>
      <c r="AY1" s="421"/>
      <c r="AZ1" s="421"/>
      <c r="BA1" s="422"/>
      <c r="BB1" s="422"/>
      <c r="BC1" s="422"/>
      <c r="BD1" s="422"/>
      <c r="BE1" s="422"/>
      <c r="BF1" s="422"/>
      <c r="BG1" s="422"/>
      <c r="BH1" s="422"/>
      <c r="BI1" s="422"/>
      <c r="BJ1" s="422"/>
      <c r="BK1" s="422"/>
      <c r="BL1" s="422"/>
      <c r="BM1" s="422"/>
      <c r="BN1" s="422"/>
      <c r="BO1" s="422"/>
      <c r="BP1" s="422"/>
      <c r="BQ1" s="422"/>
      <c r="BR1" s="422"/>
      <c r="BS1" s="422"/>
      <c r="BT1" s="422"/>
      <c r="BU1" s="422"/>
      <c r="BV1" s="422"/>
      <c r="BW1" s="422"/>
      <c r="BX1" s="422"/>
      <c r="BY1" s="422"/>
      <c r="BZ1" s="422"/>
      <c r="CA1" s="422"/>
      <c r="CB1" s="422"/>
      <c r="CC1" s="422"/>
      <c r="CD1" s="422"/>
      <c r="CE1" s="422"/>
      <c r="CF1" s="422"/>
      <c r="CG1" s="422"/>
      <c r="CH1" s="422"/>
      <c r="CI1" s="422"/>
      <c r="CJ1" s="422"/>
      <c r="CK1" s="422"/>
      <c r="CL1" s="422"/>
      <c r="CM1" s="422"/>
      <c r="CN1" s="422"/>
      <c r="CO1" s="422"/>
      <c r="CP1" s="422"/>
      <c r="CQ1" s="422"/>
      <c r="CR1" s="422"/>
      <c r="CS1" s="422"/>
      <c r="CT1" s="422"/>
      <c r="CU1" s="422"/>
      <c r="CV1" s="422"/>
      <c r="CW1" s="422"/>
      <c r="CX1" s="422"/>
      <c r="CY1" s="422"/>
      <c r="CZ1" s="422"/>
      <c r="DA1" s="422"/>
      <c r="DB1" s="422"/>
      <c r="DC1" s="422"/>
      <c r="DD1" s="422"/>
      <c r="DE1" s="422"/>
      <c r="DF1" s="422"/>
      <c r="DG1" s="422"/>
      <c r="DH1" s="422"/>
      <c r="DI1" s="422"/>
      <c r="DJ1" s="422"/>
      <c r="DK1" s="422"/>
      <c r="DL1" s="422"/>
      <c r="DM1" s="422"/>
      <c r="DN1" s="422"/>
      <c r="DO1" s="422"/>
    </row>
    <row r="2" spans="1:119" s="425" customFormat="1" ht="25.5" x14ac:dyDescent="0.2">
      <c r="A2" s="350" t="s">
        <v>1876</v>
      </c>
      <c r="B2" s="350">
        <v>2</v>
      </c>
      <c r="C2" s="350" t="s">
        <v>1877</v>
      </c>
      <c r="D2" s="483">
        <v>42020</v>
      </c>
      <c r="E2" s="484" t="s">
        <v>2168</v>
      </c>
      <c r="F2" s="484" t="s">
        <v>1878</v>
      </c>
      <c r="G2" s="484" t="s">
        <v>0</v>
      </c>
      <c r="H2" s="484" t="s">
        <v>1744</v>
      </c>
      <c r="I2" s="484" t="s">
        <v>1576</v>
      </c>
      <c r="J2" s="484" t="s">
        <v>1727</v>
      </c>
      <c r="K2" s="350" t="s">
        <v>2124</v>
      </c>
      <c r="L2" s="350" t="s">
        <v>1879</v>
      </c>
      <c r="M2" s="483">
        <v>42020</v>
      </c>
      <c r="N2" s="483">
        <v>42025</v>
      </c>
      <c r="O2" s="483"/>
      <c r="P2" s="483"/>
      <c r="Q2" s="483"/>
      <c r="R2" s="483" t="s">
        <v>1294</v>
      </c>
      <c r="S2" s="483" t="s">
        <v>1294</v>
      </c>
      <c r="T2" s="483"/>
      <c r="U2" s="483">
        <v>42025</v>
      </c>
      <c r="V2" s="483">
        <v>42025</v>
      </c>
      <c r="W2" s="483"/>
      <c r="X2" s="484" t="s">
        <v>404</v>
      </c>
      <c r="Y2" s="486">
        <f t="shared" ref="Y2:Y65" si="0">IF(V2&lt;&gt;"",V2-M2,"")</f>
        <v>5</v>
      </c>
      <c r="Z2" s="414" t="str">
        <f t="shared" ref="Z2:Z65" si="1">IF(V2&lt;&gt;"",IF(Y2&lt;22,"O","N"),"")</f>
        <v>O</v>
      </c>
      <c r="AA2" s="424"/>
      <c r="AB2" s="424"/>
    </row>
    <row r="3" spans="1:119" s="425" customFormat="1" ht="36.75" customHeight="1" x14ac:dyDescent="0.2">
      <c r="A3" s="368" t="s">
        <v>1880</v>
      </c>
      <c r="B3" s="368" t="s">
        <v>778</v>
      </c>
      <c r="C3" s="368" t="s">
        <v>108</v>
      </c>
      <c r="D3" s="426">
        <v>42025</v>
      </c>
      <c r="E3" s="411" t="s">
        <v>2213</v>
      </c>
      <c r="F3" s="411" t="s">
        <v>1881</v>
      </c>
      <c r="G3" s="411" t="s">
        <v>0</v>
      </c>
      <c r="H3" s="411" t="s">
        <v>1744</v>
      </c>
      <c r="I3" s="411" t="s">
        <v>1576</v>
      </c>
      <c r="J3" s="411" t="s">
        <v>1727</v>
      </c>
      <c r="K3" s="368" t="s">
        <v>2125</v>
      </c>
      <c r="L3" s="350" t="s">
        <v>2820</v>
      </c>
      <c r="M3" s="426">
        <v>42025</v>
      </c>
      <c r="N3" s="426">
        <f>M3+21</f>
        <v>42046</v>
      </c>
      <c r="O3" s="426" t="e">
        <f>#REF!</f>
        <v>#REF!</v>
      </c>
      <c r="P3" s="426"/>
      <c r="Q3" s="426"/>
      <c r="R3" s="411"/>
      <c r="S3" s="411"/>
      <c r="T3" s="411"/>
      <c r="U3" s="426"/>
      <c r="V3" s="426"/>
      <c r="W3" s="426"/>
      <c r="X3" s="411" t="s">
        <v>404</v>
      </c>
      <c r="Y3" s="412" t="str">
        <f t="shared" si="0"/>
        <v/>
      </c>
      <c r="Z3" s="414" t="str">
        <f t="shared" si="1"/>
        <v/>
      </c>
      <c r="AA3" s="488"/>
      <c r="AB3" s="488"/>
      <c r="AC3" s="503">
        <v>2015</v>
      </c>
      <c r="AD3" s="386" t="s">
        <v>2100</v>
      </c>
      <c r="AE3" s="386" t="s">
        <v>2099</v>
      </c>
      <c r="AF3" s="386" t="s">
        <v>2098</v>
      </c>
      <c r="AG3" s="383" t="s">
        <v>2080</v>
      </c>
      <c r="AH3" s="383" t="s">
        <v>2081</v>
      </c>
      <c r="AI3" s="383" t="s">
        <v>2097</v>
      </c>
      <c r="AJ3" s="383" t="s">
        <v>2082</v>
      </c>
      <c r="AK3" s="383" t="s">
        <v>2096</v>
      </c>
      <c r="AL3" s="383" t="s">
        <v>2083</v>
      </c>
    </row>
    <row r="4" spans="1:119" s="425" customFormat="1" ht="36.75" customHeight="1" x14ac:dyDescent="0.2">
      <c r="A4" s="350" t="s">
        <v>1883</v>
      </c>
      <c r="B4" s="350">
        <v>1</v>
      </c>
      <c r="C4" s="350" t="s">
        <v>1884</v>
      </c>
      <c r="D4" s="427">
        <v>42025</v>
      </c>
      <c r="E4" s="410" t="s">
        <v>2169</v>
      </c>
      <c r="F4" s="410" t="s">
        <v>1885</v>
      </c>
      <c r="G4" s="410" t="s">
        <v>0</v>
      </c>
      <c r="H4" s="410" t="s">
        <v>1744</v>
      </c>
      <c r="I4" s="410" t="s">
        <v>1576</v>
      </c>
      <c r="J4" s="410" t="s">
        <v>1727</v>
      </c>
      <c r="K4" s="350" t="s">
        <v>2126</v>
      </c>
      <c r="L4" s="350" t="s">
        <v>2820</v>
      </c>
      <c r="M4" s="427">
        <v>42025</v>
      </c>
      <c r="N4" s="427">
        <f>M4+21</f>
        <v>42046</v>
      </c>
      <c r="O4" s="427"/>
      <c r="P4" s="427"/>
      <c r="Q4" s="427"/>
      <c r="R4" s="427" t="s">
        <v>1294</v>
      </c>
      <c r="S4" s="427" t="s">
        <v>1294</v>
      </c>
      <c r="T4" s="427"/>
      <c r="U4" s="427">
        <v>42090</v>
      </c>
      <c r="V4" s="427">
        <v>42090</v>
      </c>
      <c r="W4" s="427"/>
      <c r="X4" s="410" t="s">
        <v>404</v>
      </c>
      <c r="Y4" s="428">
        <f t="shared" si="0"/>
        <v>65</v>
      </c>
      <c r="Z4" s="414" t="str">
        <f t="shared" si="1"/>
        <v>N</v>
      </c>
      <c r="AA4" s="424"/>
      <c r="AB4" s="424"/>
      <c r="AC4" s="386" t="s">
        <v>2084</v>
      </c>
      <c r="AD4" s="429">
        <f>SUMPRODUCT((TEXT("1/"&amp;MONTH($V$2:$V$74),"mmmm")=$AC4)*($V$2:$V$74&lt;&gt;""))</f>
        <v>2</v>
      </c>
      <c r="AE4" s="429">
        <f>SUMPRODUCT((TEXT("1/"&amp;MONTH($V$2:$V$74),"mmmm")=$AC4)*($V$2:$V$74&lt;&gt;"")*($Z$2:$Z$74="O"))</f>
        <v>2</v>
      </c>
      <c r="AF4" s="430" t="e">
        <f>AE4/#REF!</f>
        <v>#REF!</v>
      </c>
      <c r="AG4" s="431">
        <v>0.9</v>
      </c>
      <c r="AH4" s="429" t="e">
        <f>SUMPRODUCT((TEXT("1/"&amp;MONTH($V$2:$V$73),"mmmm")=$AC4)*($V$2:$V$73&lt;&gt;"")*(#REF!="OUI"))</f>
        <v>#REF!</v>
      </c>
      <c r="AI4" s="432" t="e">
        <f>AH4/#REF!</f>
        <v>#REF!</v>
      </c>
      <c r="AJ4" s="429" t="e">
        <f>SUMPRODUCT((TEXT("1/"&amp;MONTH($V$2:$V$70),"mmmm")=$AC4)*($V$2:$V$70&lt;&gt;"")*(#REF!="NON"))</f>
        <v>#REF!</v>
      </c>
      <c r="AK4" s="431" t="e">
        <f>AJ4/#REF!</f>
        <v>#REF!</v>
      </c>
      <c r="AL4" s="433">
        <v>0.4</v>
      </c>
    </row>
    <row r="5" spans="1:119" s="425" customFormat="1" ht="36.75" customHeight="1" x14ac:dyDescent="0.2">
      <c r="A5" s="350" t="s">
        <v>1898</v>
      </c>
      <c r="B5" s="350">
        <v>1</v>
      </c>
      <c r="C5" s="350" t="s">
        <v>586</v>
      </c>
      <c r="D5" s="427">
        <v>42027</v>
      </c>
      <c r="E5" s="410" t="s">
        <v>2170</v>
      </c>
      <c r="F5" s="410" t="s">
        <v>1899</v>
      </c>
      <c r="G5" s="410" t="s">
        <v>0</v>
      </c>
      <c r="H5" s="410" t="s">
        <v>1744</v>
      </c>
      <c r="I5" s="410" t="s">
        <v>1576</v>
      </c>
      <c r="J5" s="410" t="s">
        <v>1727</v>
      </c>
      <c r="K5" s="350" t="s">
        <v>1042</v>
      </c>
      <c r="L5" s="350" t="s">
        <v>2820</v>
      </c>
      <c r="M5" s="427">
        <v>42027</v>
      </c>
      <c r="N5" s="427">
        <f>M5+21</f>
        <v>42048</v>
      </c>
      <c r="O5" s="427"/>
      <c r="P5" s="427"/>
      <c r="Q5" s="427"/>
      <c r="R5" s="427" t="s">
        <v>1294</v>
      </c>
      <c r="S5" s="427" t="s">
        <v>1294</v>
      </c>
      <c r="T5" s="427"/>
      <c r="U5" s="427">
        <v>42052</v>
      </c>
      <c r="V5" s="427">
        <v>42053</v>
      </c>
      <c r="W5" s="427"/>
      <c r="X5" s="410" t="s">
        <v>404</v>
      </c>
      <c r="Y5" s="428">
        <f t="shared" si="0"/>
        <v>26</v>
      </c>
      <c r="Z5" s="414" t="str">
        <f t="shared" si="1"/>
        <v>N</v>
      </c>
      <c r="AA5" s="424"/>
      <c r="AB5" s="424"/>
      <c r="AC5" s="386" t="s">
        <v>2085</v>
      </c>
      <c r="AD5" s="429">
        <f t="shared" ref="AD5:AD15" si="2">SUMPRODUCT((TEXT("1/"&amp;MONTH($V$2:$V$74),"mmmm")=$AC5)*($V$2:$V$74&lt;&gt;""))</f>
        <v>2</v>
      </c>
      <c r="AE5" s="429">
        <f t="shared" ref="AE5:AE15" si="3">SUMPRODUCT((TEXT("1/"&amp;MONTH($V$2:$V$74),"mmmm")=$AC5)*($V$2:$V$74&lt;&gt;"")*($Z$2:$Z$74="O"))</f>
        <v>1</v>
      </c>
      <c r="AF5" s="430" t="e">
        <f>AE5/#REF!</f>
        <v>#REF!</v>
      </c>
      <c r="AG5" s="431">
        <v>0.9</v>
      </c>
      <c r="AH5" s="429" t="e">
        <f>SUMPRODUCT((TEXT("1/"&amp;MONTH($V$2:$V$70),"mmmm")=$AC5)*($V$2:$V$70&lt;&gt;"")*(#REF!="OUI"))</f>
        <v>#REF!</v>
      </c>
      <c r="AI5" s="432" t="e">
        <f>AH5/#REF!</f>
        <v>#REF!</v>
      </c>
      <c r="AJ5" s="429" t="e">
        <f>SUMPRODUCT((TEXT("1/"&amp;MONTH($V$2:$V$70),"mmmm")=$AC5)*($V$2:$V$70&lt;&gt;"")*(#REF!="NON"))</f>
        <v>#REF!</v>
      </c>
      <c r="AK5" s="431" t="e">
        <f>AJ5/#REF!</f>
        <v>#REF!</v>
      </c>
      <c r="AL5" s="433">
        <v>0.4</v>
      </c>
    </row>
    <row r="6" spans="1:119" s="425" customFormat="1" ht="36.75" customHeight="1" x14ac:dyDescent="0.2">
      <c r="A6" s="350" t="s">
        <v>1900</v>
      </c>
      <c r="B6" s="350">
        <v>1</v>
      </c>
      <c r="C6" s="350" t="s">
        <v>586</v>
      </c>
      <c r="D6" s="427">
        <v>42037</v>
      </c>
      <c r="E6" s="410" t="s">
        <v>2175</v>
      </c>
      <c r="F6" s="410" t="s">
        <v>2043</v>
      </c>
      <c r="G6" s="410" t="s">
        <v>0</v>
      </c>
      <c r="H6" s="410" t="s">
        <v>1744</v>
      </c>
      <c r="I6" s="410" t="s">
        <v>1576</v>
      </c>
      <c r="J6" s="410" t="s">
        <v>1727</v>
      </c>
      <c r="K6" s="350" t="s">
        <v>2934</v>
      </c>
      <c r="L6" s="350" t="s">
        <v>2820</v>
      </c>
      <c r="M6" s="427">
        <v>42037</v>
      </c>
      <c r="N6" s="427">
        <f>M6+21</f>
        <v>42058</v>
      </c>
      <c r="O6" s="427"/>
      <c r="P6" s="427"/>
      <c r="Q6" s="427"/>
      <c r="R6" s="427" t="s">
        <v>1294</v>
      </c>
      <c r="S6" s="427" t="s">
        <v>1294</v>
      </c>
      <c r="T6" s="427"/>
      <c r="U6" s="427">
        <v>42047</v>
      </c>
      <c r="V6" s="427">
        <v>42047</v>
      </c>
      <c r="W6" s="427"/>
      <c r="X6" s="410" t="s">
        <v>404</v>
      </c>
      <c r="Y6" s="428">
        <f t="shared" si="0"/>
        <v>10</v>
      </c>
      <c r="Z6" s="414" t="str">
        <f t="shared" si="1"/>
        <v>O</v>
      </c>
      <c r="AA6" s="424"/>
      <c r="AB6" s="424"/>
      <c r="AC6" s="386" t="s">
        <v>2086</v>
      </c>
      <c r="AD6" s="429">
        <f t="shared" si="2"/>
        <v>5</v>
      </c>
      <c r="AE6" s="429">
        <f t="shared" si="3"/>
        <v>3</v>
      </c>
      <c r="AF6" s="430" t="e">
        <f>AE6/#REF!</f>
        <v>#REF!</v>
      </c>
      <c r="AG6" s="431">
        <v>0.9</v>
      </c>
      <c r="AH6" s="429" t="e">
        <f>SUMPRODUCT((TEXT("1/"&amp;MONTH($V$2:$V$70),"mmmm")=$AC6)*($V$2:$V$70&lt;&gt;"")*(#REF!="OUI"))</f>
        <v>#REF!</v>
      </c>
      <c r="AI6" s="432" t="e">
        <f>AH6/#REF!</f>
        <v>#REF!</v>
      </c>
      <c r="AJ6" s="429" t="e">
        <f>SUMPRODUCT((TEXT("1/"&amp;MONTH($V$2:$V$70),"mmmm")=$AC6)*($V$2:$V$70&lt;&gt;"")*(#REF!="NON"))</f>
        <v>#REF!</v>
      </c>
      <c r="AK6" s="431" t="e">
        <f>AJ6/#REF!</f>
        <v>#REF!</v>
      </c>
      <c r="AL6" s="433">
        <v>0.4</v>
      </c>
    </row>
    <row r="7" spans="1:119" ht="36.75" customHeight="1" x14ac:dyDescent="0.2">
      <c r="A7" s="368" t="s">
        <v>1901</v>
      </c>
      <c r="B7" s="368">
        <v>1</v>
      </c>
      <c r="C7" s="368" t="s">
        <v>586</v>
      </c>
      <c r="D7" s="426"/>
      <c r="E7" s="411" t="s">
        <v>2214</v>
      </c>
      <c r="F7" s="411" t="s">
        <v>1899</v>
      </c>
      <c r="G7" s="411" t="s">
        <v>0</v>
      </c>
      <c r="H7" s="411" t="s">
        <v>1744</v>
      </c>
      <c r="I7" s="411" t="s">
        <v>1576</v>
      </c>
      <c r="J7" s="411" t="s">
        <v>1727</v>
      </c>
      <c r="K7" s="368" t="s">
        <v>671</v>
      </c>
      <c r="L7" s="350" t="s">
        <v>1879</v>
      </c>
      <c r="M7" s="426"/>
      <c r="N7" s="426"/>
      <c r="O7" s="426" t="e">
        <f>#REF!</f>
        <v>#REF!</v>
      </c>
      <c r="P7" s="426"/>
      <c r="Q7" s="426"/>
      <c r="R7" s="411"/>
      <c r="S7" s="411"/>
      <c r="T7" s="411"/>
      <c r="U7" s="426"/>
      <c r="V7" s="426"/>
      <c r="W7" s="426"/>
      <c r="X7" s="411" t="s">
        <v>1083</v>
      </c>
      <c r="Y7" s="412" t="str">
        <f t="shared" si="0"/>
        <v/>
      </c>
      <c r="Z7" s="414" t="str">
        <f t="shared" si="1"/>
        <v/>
      </c>
      <c r="AA7" s="488"/>
      <c r="AB7" s="488"/>
      <c r="AC7" s="386" t="s">
        <v>2087</v>
      </c>
      <c r="AD7" s="429">
        <f t="shared" si="2"/>
        <v>3</v>
      </c>
      <c r="AE7" s="429">
        <f t="shared" si="3"/>
        <v>2</v>
      </c>
      <c r="AF7" s="430" t="e">
        <f>AE7/#REF!</f>
        <v>#REF!</v>
      </c>
      <c r="AG7" s="431">
        <v>0.9</v>
      </c>
      <c r="AH7" s="429" t="e">
        <f>SUMPRODUCT((TEXT("1/"&amp;MONTH($V$2:$V$70),"mmmm")=$AC7)*($V$2:$V$70&lt;&gt;"")*(#REF!="OUI"))</f>
        <v>#REF!</v>
      </c>
      <c r="AI7" s="432" t="e">
        <f>AH7/#REF!</f>
        <v>#REF!</v>
      </c>
      <c r="AJ7" s="429" t="e">
        <f>SUMPRODUCT((TEXT("1/"&amp;MONTH($V$2:$V$70),"mmmm")=$AC7)*($V$2:$V$70&lt;&gt;"")*(#REF!="NON"))</f>
        <v>#REF!</v>
      </c>
      <c r="AK7" s="431" t="e">
        <f>AJ7/#REF!</f>
        <v>#REF!</v>
      </c>
      <c r="AL7" s="433">
        <v>0.4</v>
      </c>
    </row>
    <row r="8" spans="1:119" s="425" customFormat="1" ht="36.75" customHeight="1" x14ac:dyDescent="0.2">
      <c r="A8" s="350" t="s">
        <v>1902</v>
      </c>
      <c r="B8" s="350">
        <v>2</v>
      </c>
      <c r="C8" s="350" t="s">
        <v>1425</v>
      </c>
      <c r="D8" s="427">
        <v>42067</v>
      </c>
      <c r="E8" s="410" t="s">
        <v>2171</v>
      </c>
      <c r="F8" s="410" t="s">
        <v>2044</v>
      </c>
      <c r="G8" s="410" t="s">
        <v>0</v>
      </c>
      <c r="H8" s="410" t="s">
        <v>1744</v>
      </c>
      <c r="I8" s="410" t="s">
        <v>1576</v>
      </c>
      <c r="J8" s="410" t="s">
        <v>1727</v>
      </c>
      <c r="K8" s="350" t="s">
        <v>2127</v>
      </c>
      <c r="L8" s="350" t="s">
        <v>2820</v>
      </c>
      <c r="M8" s="427">
        <v>42067</v>
      </c>
      <c r="N8" s="427">
        <f t="shared" ref="N8:N29" si="4">M8+21</f>
        <v>42088</v>
      </c>
      <c r="O8" s="427"/>
      <c r="P8" s="427"/>
      <c r="Q8" s="427"/>
      <c r="R8" s="427" t="s">
        <v>1294</v>
      </c>
      <c r="S8" s="427" t="s">
        <v>1294</v>
      </c>
      <c r="T8" s="427"/>
      <c r="U8" s="427">
        <v>42073</v>
      </c>
      <c r="V8" s="427">
        <v>42086</v>
      </c>
      <c r="W8" s="427"/>
      <c r="X8" s="410" t="s">
        <v>404</v>
      </c>
      <c r="Y8" s="428">
        <f t="shared" si="0"/>
        <v>19</v>
      </c>
      <c r="Z8" s="414" t="str">
        <f t="shared" si="1"/>
        <v>O</v>
      </c>
      <c r="AA8" s="424"/>
      <c r="AB8" s="424"/>
      <c r="AC8" s="386" t="s">
        <v>2088</v>
      </c>
      <c r="AD8" s="429">
        <f t="shared" si="2"/>
        <v>4</v>
      </c>
      <c r="AE8" s="429">
        <f t="shared" si="3"/>
        <v>4</v>
      </c>
      <c r="AF8" s="430" t="e">
        <f>AE8/#REF!</f>
        <v>#REF!</v>
      </c>
      <c r="AG8" s="431">
        <v>0.9</v>
      </c>
      <c r="AH8" s="429" t="e">
        <f>SUMPRODUCT((TEXT("1/"&amp;MONTH($V$2:$V$70),"mmmm")=$AC8)*($V$2:$V$70&lt;&gt;"")*(#REF!="OUI"))</f>
        <v>#REF!</v>
      </c>
      <c r="AI8" s="432" t="e">
        <f>AH8/#REF!</f>
        <v>#REF!</v>
      </c>
      <c r="AJ8" s="429" t="e">
        <f>SUMPRODUCT((TEXT("1/"&amp;MONTH($V$2:$V$70),"mmmm")=$AC8)*($V$2:$V$70&lt;&gt;"")*(#REF!="NON"))</f>
        <v>#REF!</v>
      </c>
      <c r="AK8" s="431" t="e">
        <f>AJ8/#REF!</f>
        <v>#REF!</v>
      </c>
      <c r="AL8" s="433">
        <v>0.4</v>
      </c>
    </row>
    <row r="9" spans="1:119" s="425" customFormat="1" ht="36.75" customHeight="1" x14ac:dyDescent="0.2">
      <c r="A9" s="350" t="s">
        <v>1904</v>
      </c>
      <c r="B9" s="350">
        <v>1</v>
      </c>
      <c r="C9" s="350" t="s">
        <v>1905</v>
      </c>
      <c r="D9" s="427">
        <v>42068</v>
      </c>
      <c r="E9" s="410" t="s">
        <v>2172</v>
      </c>
      <c r="F9" s="410" t="s">
        <v>1906</v>
      </c>
      <c r="G9" s="410" t="s">
        <v>0</v>
      </c>
      <c r="H9" s="410" t="s">
        <v>1744</v>
      </c>
      <c r="I9" s="410" t="s">
        <v>1576</v>
      </c>
      <c r="J9" s="410" t="s">
        <v>128</v>
      </c>
      <c r="K9" s="350" t="s">
        <v>2128</v>
      </c>
      <c r="L9" s="350" t="s">
        <v>2820</v>
      </c>
      <c r="M9" s="427">
        <v>42068</v>
      </c>
      <c r="N9" s="427">
        <f t="shared" si="4"/>
        <v>42089</v>
      </c>
      <c r="O9" s="427"/>
      <c r="P9" s="427"/>
      <c r="Q9" s="427"/>
      <c r="R9" s="427" t="s">
        <v>1294</v>
      </c>
      <c r="S9" s="427" t="s">
        <v>1294</v>
      </c>
      <c r="T9" s="427"/>
      <c r="U9" s="427">
        <v>42083</v>
      </c>
      <c r="V9" s="427">
        <v>42083</v>
      </c>
      <c r="W9" s="427"/>
      <c r="X9" s="410" t="s">
        <v>404</v>
      </c>
      <c r="Y9" s="428">
        <f t="shared" si="0"/>
        <v>15</v>
      </c>
      <c r="Z9" s="414" t="str">
        <f t="shared" si="1"/>
        <v>O</v>
      </c>
      <c r="AA9" s="424"/>
      <c r="AB9" s="424"/>
      <c r="AC9" s="386" t="s">
        <v>2089</v>
      </c>
      <c r="AD9" s="429">
        <f t="shared" si="2"/>
        <v>3</v>
      </c>
      <c r="AE9" s="429">
        <f t="shared" si="3"/>
        <v>1</v>
      </c>
      <c r="AF9" s="430" t="e">
        <f>AE9/#REF!</f>
        <v>#REF!</v>
      </c>
      <c r="AG9" s="431">
        <v>0.9</v>
      </c>
      <c r="AH9" s="429" t="e">
        <f>SUMPRODUCT((TEXT("1/"&amp;MONTH($V$2:$V$70),"mmmm")=$AC9)*($V$2:$V$70&lt;&gt;"")*(#REF!="OUI"))</f>
        <v>#REF!</v>
      </c>
      <c r="AI9" s="432" t="e">
        <f>AH9/#REF!</f>
        <v>#REF!</v>
      </c>
      <c r="AJ9" s="429" t="e">
        <f>SUMPRODUCT((TEXT("1/"&amp;MONTH($V$2:$V$70),"mmmm")=$AC9)*($V$2:$V$70&lt;&gt;"")*(#REF!="NON"))</f>
        <v>#REF!</v>
      </c>
      <c r="AK9" s="431" t="e">
        <f>AJ9/#REF!</f>
        <v>#REF!</v>
      </c>
      <c r="AL9" s="433">
        <v>0.4</v>
      </c>
    </row>
    <row r="10" spans="1:119" s="425" customFormat="1" ht="36.75" customHeight="1" x14ac:dyDescent="0.2">
      <c r="A10" s="350" t="s">
        <v>1907</v>
      </c>
      <c r="B10" s="350">
        <v>1</v>
      </c>
      <c r="C10" s="350" t="s">
        <v>1909</v>
      </c>
      <c r="D10" s="427">
        <v>42074</v>
      </c>
      <c r="E10" s="410" t="s">
        <v>2173</v>
      </c>
      <c r="F10" s="410" t="s">
        <v>1908</v>
      </c>
      <c r="G10" s="410" t="s">
        <v>0</v>
      </c>
      <c r="H10" s="410" t="s">
        <v>1744</v>
      </c>
      <c r="I10" s="410" t="s">
        <v>1576</v>
      </c>
      <c r="J10" s="410" t="s">
        <v>1727</v>
      </c>
      <c r="K10" s="350" t="s">
        <v>933</v>
      </c>
      <c r="L10" s="350" t="s">
        <v>2820</v>
      </c>
      <c r="M10" s="427">
        <v>42074</v>
      </c>
      <c r="N10" s="427">
        <f t="shared" si="4"/>
        <v>42095</v>
      </c>
      <c r="O10" s="427"/>
      <c r="P10" s="427"/>
      <c r="Q10" s="427"/>
      <c r="R10" s="427" t="s">
        <v>1294</v>
      </c>
      <c r="S10" s="427" t="s">
        <v>1294</v>
      </c>
      <c r="T10" s="427"/>
      <c r="U10" s="427">
        <v>42090</v>
      </c>
      <c r="V10" s="427">
        <v>42090</v>
      </c>
      <c r="W10" s="427"/>
      <c r="X10" s="410" t="s">
        <v>404</v>
      </c>
      <c r="Y10" s="428">
        <f t="shared" si="0"/>
        <v>16</v>
      </c>
      <c r="Z10" s="414" t="str">
        <f t="shared" si="1"/>
        <v>O</v>
      </c>
      <c r="AA10" s="424"/>
      <c r="AB10" s="424"/>
      <c r="AC10" s="386" t="s">
        <v>2090</v>
      </c>
      <c r="AD10" s="429">
        <f t="shared" si="2"/>
        <v>7</v>
      </c>
      <c r="AE10" s="429">
        <f t="shared" si="3"/>
        <v>7</v>
      </c>
      <c r="AF10" s="430" t="e">
        <f>AE10/#REF!</f>
        <v>#REF!</v>
      </c>
      <c r="AG10" s="431">
        <v>0.9</v>
      </c>
      <c r="AH10" s="429" t="e">
        <f>SUMPRODUCT((TEXT("1/"&amp;MONTH($V$2:$V$70),"mmmm")=$AC10)*($V$2:$V$70&lt;&gt;"")*(#REF!="OUI"))</f>
        <v>#REF!</v>
      </c>
      <c r="AI10" s="432" t="e">
        <f>AH10/#REF!</f>
        <v>#REF!</v>
      </c>
      <c r="AJ10" s="429" t="e">
        <f>SUMPRODUCT((TEXT("1/"&amp;MONTH($V$2:$V$70),"mmmm")=$AC10)*($V$2:$V$70&lt;&gt;"")*(#REF!="NON"))</f>
        <v>#REF!</v>
      </c>
      <c r="AK10" s="431" t="e">
        <f>AJ10/#REF!</f>
        <v>#REF!</v>
      </c>
      <c r="AL10" s="433">
        <v>0.4</v>
      </c>
    </row>
    <row r="11" spans="1:119" s="434" customFormat="1" ht="36.75" customHeight="1" x14ac:dyDescent="0.2">
      <c r="A11" s="350" t="s">
        <v>1910</v>
      </c>
      <c r="B11" s="350">
        <v>1</v>
      </c>
      <c r="C11" s="350" t="s">
        <v>586</v>
      </c>
      <c r="D11" s="427">
        <v>42065</v>
      </c>
      <c r="E11" s="410" t="s">
        <v>2174</v>
      </c>
      <c r="F11" s="410" t="s">
        <v>1911</v>
      </c>
      <c r="G11" s="410" t="s">
        <v>0</v>
      </c>
      <c r="H11" s="410" t="s">
        <v>1744</v>
      </c>
      <c r="I11" s="410" t="s">
        <v>1576</v>
      </c>
      <c r="J11" s="410" t="s">
        <v>1727</v>
      </c>
      <c r="K11" s="350" t="s">
        <v>1028</v>
      </c>
      <c r="L11" s="350" t="s">
        <v>1879</v>
      </c>
      <c r="M11" s="427">
        <v>42065</v>
      </c>
      <c r="N11" s="427">
        <f t="shared" si="4"/>
        <v>42086</v>
      </c>
      <c r="O11" s="427"/>
      <c r="P11" s="427"/>
      <c r="Q11" s="427"/>
      <c r="R11" s="427" t="s">
        <v>1294</v>
      </c>
      <c r="S11" s="427" t="s">
        <v>1294</v>
      </c>
      <c r="T11" s="427"/>
      <c r="U11" s="427">
        <v>42090</v>
      </c>
      <c r="V11" s="427">
        <v>42090</v>
      </c>
      <c r="W11" s="427"/>
      <c r="X11" s="410" t="s">
        <v>404</v>
      </c>
      <c r="Y11" s="428">
        <f t="shared" si="0"/>
        <v>25</v>
      </c>
      <c r="Z11" s="414" t="str">
        <f t="shared" si="1"/>
        <v>N</v>
      </c>
      <c r="AA11" s="435"/>
      <c r="AB11" s="435"/>
      <c r="AC11" s="386" t="s">
        <v>2091</v>
      </c>
      <c r="AD11" s="429">
        <f t="shared" si="2"/>
        <v>0</v>
      </c>
      <c r="AE11" s="429">
        <f t="shared" si="3"/>
        <v>0</v>
      </c>
      <c r="AF11" s="430" t="e">
        <f>AE11/#REF!</f>
        <v>#REF!</v>
      </c>
      <c r="AG11" s="431">
        <v>0.9</v>
      </c>
      <c r="AH11" s="429" t="e">
        <f>SUMPRODUCT((TEXT("1/"&amp;MONTH($V$2:$V$70),"mmmm")=$AC11)*($V$2:$V$70&lt;&gt;"")*(#REF!="OUI"))</f>
        <v>#REF!</v>
      </c>
      <c r="AI11" s="432" t="e">
        <f>AH11/#REF!</f>
        <v>#REF!</v>
      </c>
      <c r="AJ11" s="429" t="e">
        <f>SUMPRODUCT((TEXT("1/"&amp;MONTH($V$2:$V$70),"mmmm")=$AC11)*($V$2:$V$70&lt;&gt;"")*(#REF!="NON"))</f>
        <v>#REF!</v>
      </c>
      <c r="AK11" s="431" t="e">
        <f>AJ11/#REF!</f>
        <v>#REF!</v>
      </c>
      <c r="AL11" s="433">
        <v>0.4</v>
      </c>
    </row>
    <row r="12" spans="1:119" s="391" customFormat="1" ht="36.75" customHeight="1" x14ac:dyDescent="0.2">
      <c r="A12" s="350" t="s">
        <v>1913</v>
      </c>
      <c r="B12" s="350">
        <v>4</v>
      </c>
      <c r="C12" s="350" t="s">
        <v>996</v>
      </c>
      <c r="D12" s="427">
        <v>42083</v>
      </c>
      <c r="E12" s="410" t="s">
        <v>2195</v>
      </c>
      <c r="F12" s="410" t="s">
        <v>2023</v>
      </c>
      <c r="G12" s="410" t="s">
        <v>0</v>
      </c>
      <c r="H12" s="410" t="s">
        <v>2022</v>
      </c>
      <c r="I12" s="410" t="s">
        <v>1576</v>
      </c>
      <c r="J12" s="410" t="s">
        <v>1727</v>
      </c>
      <c r="K12" s="350" t="s">
        <v>2129</v>
      </c>
      <c r="L12" s="350" t="s">
        <v>2820</v>
      </c>
      <c r="M12" s="427">
        <v>42083</v>
      </c>
      <c r="N12" s="427">
        <f t="shared" si="4"/>
        <v>42104</v>
      </c>
      <c r="O12" s="427"/>
      <c r="P12" s="427"/>
      <c r="Q12" s="427"/>
      <c r="R12" s="427" t="s">
        <v>1294</v>
      </c>
      <c r="S12" s="427" t="s">
        <v>1294</v>
      </c>
      <c r="T12" s="427"/>
      <c r="U12" s="427">
        <v>42104</v>
      </c>
      <c r="V12" s="427">
        <v>42104</v>
      </c>
      <c r="W12" s="427"/>
      <c r="X12" s="410" t="s">
        <v>404</v>
      </c>
      <c r="Y12" s="428">
        <f t="shared" si="0"/>
        <v>21</v>
      </c>
      <c r="Z12" s="414" t="str">
        <f t="shared" si="1"/>
        <v>O</v>
      </c>
      <c r="AA12" s="435"/>
      <c r="AB12" s="435"/>
      <c r="AC12" s="386" t="s">
        <v>2092</v>
      </c>
      <c r="AD12" s="429">
        <f t="shared" si="2"/>
        <v>4</v>
      </c>
      <c r="AE12" s="429">
        <f t="shared" si="3"/>
        <v>4</v>
      </c>
      <c r="AF12" s="430" t="e">
        <f>AE12/#REF!</f>
        <v>#REF!</v>
      </c>
      <c r="AG12" s="431">
        <v>0.9</v>
      </c>
      <c r="AH12" s="429" t="e">
        <f>SUMPRODUCT((TEXT("1/"&amp;MONTH($V$2:$V$70),"mmmm")=$AC12)*($V$2:$V$70&lt;&gt;"")*(#REF!="OUI"))</f>
        <v>#REF!</v>
      </c>
      <c r="AI12" s="432" t="e">
        <f>AH12/#REF!</f>
        <v>#REF!</v>
      </c>
      <c r="AJ12" s="429" t="e">
        <f>SUMPRODUCT((TEXT("1/"&amp;MONTH($V$2:$V$70),"mmmm")=$AC12)*($V$2:$V$70&lt;&gt;"")*(#REF!="NON"))</f>
        <v>#REF!</v>
      </c>
      <c r="AK12" s="431" t="e">
        <f>AJ12/#REF!</f>
        <v>#REF!</v>
      </c>
      <c r="AL12" s="433">
        <v>0.15</v>
      </c>
    </row>
    <row r="13" spans="1:119" s="391" customFormat="1" ht="36.75" customHeight="1" x14ac:dyDescent="0.2">
      <c r="A13" s="350" t="s">
        <v>1914</v>
      </c>
      <c r="B13" s="350">
        <v>1</v>
      </c>
      <c r="C13" s="350" t="s">
        <v>1912</v>
      </c>
      <c r="D13" s="427">
        <v>42090</v>
      </c>
      <c r="E13" s="410" t="s">
        <v>2196</v>
      </c>
      <c r="F13" s="410" t="s">
        <v>2062</v>
      </c>
      <c r="G13" s="410" t="s">
        <v>0</v>
      </c>
      <c r="H13" s="410" t="s">
        <v>1744</v>
      </c>
      <c r="I13" s="410" t="s">
        <v>1576</v>
      </c>
      <c r="J13" s="410" t="s">
        <v>1727</v>
      </c>
      <c r="K13" s="350" t="s">
        <v>2130</v>
      </c>
      <c r="L13" s="350" t="s">
        <v>2820</v>
      </c>
      <c r="M13" s="427">
        <v>42090</v>
      </c>
      <c r="N13" s="427">
        <f t="shared" si="4"/>
        <v>42111</v>
      </c>
      <c r="O13" s="427"/>
      <c r="P13" s="427"/>
      <c r="Q13" s="427"/>
      <c r="R13" s="427" t="s">
        <v>1294</v>
      </c>
      <c r="S13" s="427" t="s">
        <v>1294</v>
      </c>
      <c r="T13" s="427"/>
      <c r="U13" s="427">
        <v>42114</v>
      </c>
      <c r="V13" s="427">
        <v>42116</v>
      </c>
      <c r="W13" s="427"/>
      <c r="X13" s="410" t="s">
        <v>404</v>
      </c>
      <c r="Y13" s="428">
        <f t="shared" si="0"/>
        <v>26</v>
      </c>
      <c r="Z13" s="414" t="str">
        <f t="shared" si="1"/>
        <v>N</v>
      </c>
      <c r="AA13" s="435"/>
      <c r="AB13" s="435"/>
      <c r="AC13" s="386" t="s">
        <v>2093</v>
      </c>
      <c r="AD13" s="429">
        <f t="shared" si="2"/>
        <v>6</v>
      </c>
      <c r="AE13" s="429">
        <f t="shared" si="3"/>
        <v>6</v>
      </c>
      <c r="AF13" s="430" t="e">
        <f>AE13/#REF!</f>
        <v>#REF!</v>
      </c>
      <c r="AG13" s="431">
        <v>0.9</v>
      </c>
      <c r="AH13" s="429" t="e">
        <f>SUMPRODUCT((TEXT("1/"&amp;MONTH($V$2:$V$70),"mmmm")=$AC13)*($V$2:$V$70&lt;&gt;"")*(#REF!="OUI"))</f>
        <v>#REF!</v>
      </c>
      <c r="AI13" s="432" t="e">
        <f>AH13/#REF!</f>
        <v>#REF!</v>
      </c>
      <c r="AJ13" s="429" t="e">
        <f>SUMPRODUCT((TEXT("1/"&amp;MONTH($V$2:$V$70),"mmmm")=$AC13)*($V$2:$V$70&lt;&gt;"")*(#REF!="NON"))</f>
        <v>#REF!</v>
      </c>
      <c r="AK13" s="431" t="e">
        <f>AJ13/#REF!</f>
        <v>#REF!</v>
      </c>
      <c r="AL13" s="433">
        <v>0.15</v>
      </c>
    </row>
    <row r="14" spans="1:119" s="391" customFormat="1" ht="36.75" customHeight="1" x14ac:dyDescent="0.2">
      <c r="A14" s="350" t="s">
        <v>1919</v>
      </c>
      <c r="B14" s="350">
        <v>3</v>
      </c>
      <c r="C14" s="350" t="s">
        <v>1500</v>
      </c>
      <c r="D14" s="427">
        <v>42097</v>
      </c>
      <c r="E14" s="410" t="s">
        <v>2197</v>
      </c>
      <c r="F14" s="410" t="s">
        <v>2063</v>
      </c>
      <c r="G14" s="410" t="s">
        <v>0</v>
      </c>
      <c r="H14" s="410" t="s">
        <v>1744</v>
      </c>
      <c r="I14" s="410" t="s">
        <v>1576</v>
      </c>
      <c r="J14" s="410" t="s">
        <v>1727</v>
      </c>
      <c r="K14" s="350" t="s">
        <v>2131</v>
      </c>
      <c r="L14" s="350" t="s">
        <v>2820</v>
      </c>
      <c r="M14" s="427">
        <v>42097</v>
      </c>
      <c r="N14" s="427">
        <f t="shared" si="4"/>
        <v>42118</v>
      </c>
      <c r="O14" s="427"/>
      <c r="P14" s="427"/>
      <c r="Q14" s="427"/>
      <c r="R14" s="427" t="s">
        <v>1294</v>
      </c>
      <c r="S14" s="427" t="s">
        <v>1294</v>
      </c>
      <c r="T14" s="427"/>
      <c r="U14" s="427">
        <v>42108</v>
      </c>
      <c r="V14" s="427">
        <v>42108</v>
      </c>
      <c r="W14" s="427"/>
      <c r="X14" s="410" t="s">
        <v>404</v>
      </c>
      <c r="Y14" s="428">
        <f t="shared" si="0"/>
        <v>11</v>
      </c>
      <c r="Z14" s="414" t="str">
        <f t="shared" si="1"/>
        <v>O</v>
      </c>
      <c r="AA14" s="435"/>
      <c r="AB14" s="435"/>
      <c r="AC14" s="386" t="s">
        <v>2094</v>
      </c>
      <c r="AD14" s="429">
        <f t="shared" si="2"/>
        <v>10</v>
      </c>
      <c r="AE14" s="429">
        <f t="shared" si="3"/>
        <v>9</v>
      </c>
      <c r="AF14" s="430" t="e">
        <f>AE14/#REF!</f>
        <v>#REF!</v>
      </c>
      <c r="AG14" s="431">
        <v>0.9</v>
      </c>
      <c r="AH14" s="429" t="e">
        <f>SUMPRODUCT((TEXT("1/"&amp;MONTH($V$2:$V$70),"mmmm")=$AC14)*($V$2:$V$70&lt;&gt;"")*(#REF!="OUI"))</f>
        <v>#REF!</v>
      </c>
      <c r="AI14" s="432" t="e">
        <f>AH14/#REF!</f>
        <v>#REF!</v>
      </c>
      <c r="AJ14" s="429" t="e">
        <f>SUMPRODUCT((TEXT("1/"&amp;MONTH($V$2:$V$70),"mmmm")=$AC14)*($V$2:$V$70&lt;&gt;"")*(#REF!="NON"))</f>
        <v>#REF!</v>
      </c>
      <c r="AK14" s="431" t="e">
        <f>AJ14/#REF!</f>
        <v>#REF!</v>
      </c>
      <c r="AL14" s="433">
        <v>0.15</v>
      </c>
    </row>
    <row r="15" spans="1:119" s="391" customFormat="1" ht="36.75" customHeight="1" x14ac:dyDescent="0.2">
      <c r="A15" s="368" t="s">
        <v>1920</v>
      </c>
      <c r="B15" s="368">
        <v>6</v>
      </c>
      <c r="C15" s="368" t="s">
        <v>1917</v>
      </c>
      <c r="D15" s="426">
        <v>42117</v>
      </c>
      <c r="E15" s="411" t="s">
        <v>2198</v>
      </c>
      <c r="F15" s="411" t="s">
        <v>2064</v>
      </c>
      <c r="G15" s="411" t="s">
        <v>0</v>
      </c>
      <c r="H15" s="411" t="s">
        <v>1744</v>
      </c>
      <c r="I15" s="411" t="s">
        <v>1576</v>
      </c>
      <c r="J15" s="411" t="s">
        <v>2018</v>
      </c>
      <c r="K15" s="368"/>
      <c r="L15" s="350" t="s">
        <v>1879</v>
      </c>
      <c r="M15" s="426">
        <v>42117</v>
      </c>
      <c r="N15" s="426">
        <f t="shared" si="4"/>
        <v>42138</v>
      </c>
      <c r="O15" s="426" t="e">
        <f>#REF!</f>
        <v>#REF!</v>
      </c>
      <c r="P15" s="426"/>
      <c r="Q15" s="426"/>
      <c r="R15" s="411"/>
      <c r="S15" s="411"/>
      <c r="T15" s="411"/>
      <c r="U15" s="426"/>
      <c r="V15" s="426"/>
      <c r="W15" s="426"/>
      <c r="X15" s="411" t="s">
        <v>1083</v>
      </c>
      <c r="Y15" s="412" t="str">
        <f t="shared" si="0"/>
        <v/>
      </c>
      <c r="Z15" s="414" t="str">
        <f t="shared" si="1"/>
        <v/>
      </c>
      <c r="AA15" s="436"/>
      <c r="AB15" s="436"/>
      <c r="AC15" s="386" t="s">
        <v>2095</v>
      </c>
      <c r="AD15" s="429">
        <f t="shared" si="2"/>
        <v>2</v>
      </c>
      <c r="AE15" s="429">
        <f t="shared" si="3"/>
        <v>2</v>
      </c>
      <c r="AF15" s="430" t="e">
        <f>AE15/#REF!</f>
        <v>#REF!</v>
      </c>
      <c r="AG15" s="431">
        <v>0.9</v>
      </c>
      <c r="AH15" s="429" t="e">
        <f>SUMPRODUCT((TEXT("1/"&amp;MONTH($V$2:$V$70),"mmmm")=$AC15)*($V$2:$V$70&lt;&gt;"")*(#REF!="OUI"))</f>
        <v>#REF!</v>
      </c>
      <c r="AI15" s="432" t="e">
        <f>AH15/#REF!</f>
        <v>#REF!</v>
      </c>
      <c r="AJ15" s="429" t="e">
        <f>SUMPRODUCT((TEXT("1/"&amp;MONTH($V$2:$V$70),"mmmm")=$AC15)*($V$2:$V$70&lt;&gt;"")*(#REF!="NON"))</f>
        <v>#REF!</v>
      </c>
      <c r="AK15" s="431" t="e">
        <f>AJ15/#REF!</f>
        <v>#REF!</v>
      </c>
      <c r="AL15" s="433">
        <v>0.15</v>
      </c>
    </row>
    <row r="16" spans="1:119" s="391" customFormat="1" ht="36.75" customHeight="1" x14ac:dyDescent="0.2">
      <c r="A16" s="350" t="s">
        <v>1921</v>
      </c>
      <c r="B16" s="350">
        <v>1</v>
      </c>
      <c r="C16" s="350" t="s">
        <v>1425</v>
      </c>
      <c r="D16" s="427">
        <v>42117</v>
      </c>
      <c r="E16" s="410" t="s">
        <v>2198</v>
      </c>
      <c r="F16" s="410" t="s">
        <v>2045</v>
      </c>
      <c r="G16" s="410" t="s">
        <v>0</v>
      </c>
      <c r="H16" s="410" t="s">
        <v>2030</v>
      </c>
      <c r="I16" s="410" t="s">
        <v>2031</v>
      </c>
      <c r="J16" s="410" t="s">
        <v>1727</v>
      </c>
      <c r="K16" s="350" t="s">
        <v>2132</v>
      </c>
      <c r="L16" s="350" t="s">
        <v>1879</v>
      </c>
      <c r="M16" s="427">
        <v>42117</v>
      </c>
      <c r="N16" s="427">
        <f t="shared" si="4"/>
        <v>42138</v>
      </c>
      <c r="O16" s="427"/>
      <c r="P16" s="427"/>
      <c r="Q16" s="427"/>
      <c r="R16" s="427" t="s">
        <v>1294</v>
      </c>
      <c r="S16" s="427" t="s">
        <v>1294</v>
      </c>
      <c r="T16" s="427"/>
      <c r="U16" s="427">
        <v>42122</v>
      </c>
      <c r="V16" s="427">
        <v>42128</v>
      </c>
      <c r="W16" s="427"/>
      <c r="X16" s="410" t="s">
        <v>404</v>
      </c>
      <c r="Y16" s="428">
        <f t="shared" si="0"/>
        <v>11</v>
      </c>
      <c r="Z16" s="414" t="str">
        <f t="shared" si="1"/>
        <v>O</v>
      </c>
      <c r="AA16" s="435"/>
      <c r="AB16" s="435"/>
      <c r="AE16" s="391">
        <f>SUM(AE4:AE15)</f>
        <v>41</v>
      </c>
      <c r="AF16" s="430" t="e">
        <f>AE16/#REF!</f>
        <v>#REF!</v>
      </c>
      <c r="AH16" s="391" t="e">
        <f>SUM(AH4:AH15)</f>
        <v>#REF!</v>
      </c>
      <c r="AI16" s="430" t="e">
        <f>AH16/#REF!</f>
        <v>#REF!</v>
      </c>
    </row>
    <row r="17" spans="1:28" s="391" customFormat="1" ht="36.75" customHeight="1" x14ac:dyDescent="0.2">
      <c r="A17" s="350" t="s">
        <v>1922</v>
      </c>
      <c r="B17" s="350">
        <v>1</v>
      </c>
      <c r="C17" s="350" t="s">
        <v>1905</v>
      </c>
      <c r="D17" s="427">
        <v>42123</v>
      </c>
      <c r="E17" s="410" t="s">
        <v>2199</v>
      </c>
      <c r="F17" s="410" t="s">
        <v>2062</v>
      </c>
      <c r="G17" s="410" t="s">
        <v>0</v>
      </c>
      <c r="H17" s="410" t="s">
        <v>1744</v>
      </c>
      <c r="I17" s="410" t="s">
        <v>1576</v>
      </c>
      <c r="J17" s="410" t="s">
        <v>128</v>
      </c>
      <c r="K17" s="350" t="s">
        <v>2133</v>
      </c>
      <c r="L17" s="350" t="s">
        <v>2820</v>
      </c>
      <c r="M17" s="427">
        <v>42123</v>
      </c>
      <c r="N17" s="427">
        <f t="shared" si="4"/>
        <v>42144</v>
      </c>
      <c r="O17" s="427"/>
      <c r="P17" s="427"/>
      <c r="Q17" s="427"/>
      <c r="R17" s="427" t="s">
        <v>1294</v>
      </c>
      <c r="S17" s="427" t="s">
        <v>1294</v>
      </c>
      <c r="T17" s="427"/>
      <c r="U17" s="427">
        <v>42123</v>
      </c>
      <c r="V17" s="427">
        <v>42128</v>
      </c>
      <c r="W17" s="427"/>
      <c r="X17" s="410" t="s">
        <v>404</v>
      </c>
      <c r="Y17" s="428">
        <f t="shared" si="0"/>
        <v>5</v>
      </c>
      <c r="Z17" s="414" t="str">
        <f t="shared" si="1"/>
        <v>O</v>
      </c>
      <c r="AA17" s="435"/>
      <c r="AB17" s="435"/>
    </row>
    <row r="18" spans="1:28" s="391" customFormat="1" ht="36.75" customHeight="1" x14ac:dyDescent="0.2">
      <c r="A18" s="350" t="s">
        <v>1915</v>
      </c>
      <c r="B18" s="350">
        <v>1</v>
      </c>
      <c r="C18" s="350" t="s">
        <v>1923</v>
      </c>
      <c r="D18" s="427">
        <v>42123</v>
      </c>
      <c r="E18" s="410" t="s">
        <v>2200</v>
      </c>
      <c r="F18" s="410" t="s">
        <v>2046</v>
      </c>
      <c r="G18" s="410" t="s">
        <v>0</v>
      </c>
      <c r="H18" s="410" t="s">
        <v>1744</v>
      </c>
      <c r="I18" s="410" t="s">
        <v>1576</v>
      </c>
      <c r="J18" s="410" t="s">
        <v>1839</v>
      </c>
      <c r="K18" s="350" t="s">
        <v>1924</v>
      </c>
      <c r="L18" s="350" t="s">
        <v>2820</v>
      </c>
      <c r="M18" s="427">
        <v>42123</v>
      </c>
      <c r="N18" s="427">
        <f t="shared" si="4"/>
        <v>42144</v>
      </c>
      <c r="O18" s="427"/>
      <c r="P18" s="427"/>
      <c r="Q18" s="427"/>
      <c r="R18" s="427" t="s">
        <v>1294</v>
      </c>
      <c r="S18" s="427" t="s">
        <v>1294</v>
      </c>
      <c r="T18" s="427"/>
      <c r="U18" s="427">
        <v>42130</v>
      </c>
      <c r="V18" s="427">
        <v>42131</v>
      </c>
      <c r="W18" s="427"/>
      <c r="X18" s="410" t="s">
        <v>404</v>
      </c>
      <c r="Y18" s="428">
        <f t="shared" si="0"/>
        <v>8</v>
      </c>
      <c r="Z18" s="414" t="str">
        <f t="shared" si="1"/>
        <v>O</v>
      </c>
      <c r="AA18" s="435"/>
      <c r="AB18" s="435"/>
    </row>
    <row r="19" spans="1:28" s="391" customFormat="1" ht="36.75" customHeight="1" x14ac:dyDescent="0.2">
      <c r="A19" s="368" t="s">
        <v>1925</v>
      </c>
      <c r="B19" s="368">
        <v>2</v>
      </c>
      <c r="C19" s="368" t="s">
        <v>1909</v>
      </c>
      <c r="D19" s="426">
        <v>42136</v>
      </c>
      <c r="E19" s="411" t="s">
        <v>2176</v>
      </c>
      <c r="F19" s="411" t="s">
        <v>1916</v>
      </c>
      <c r="G19" s="411" t="s">
        <v>0</v>
      </c>
      <c r="H19" s="411" t="s">
        <v>1744</v>
      </c>
      <c r="I19" s="411" t="s">
        <v>1576</v>
      </c>
      <c r="J19" s="411" t="s">
        <v>1727</v>
      </c>
      <c r="K19" s="368" t="s">
        <v>2134</v>
      </c>
      <c r="L19" s="350" t="s">
        <v>2820</v>
      </c>
      <c r="M19" s="426">
        <v>42136</v>
      </c>
      <c r="N19" s="426">
        <f t="shared" si="4"/>
        <v>42157</v>
      </c>
      <c r="O19" s="426" t="e">
        <f>#REF!</f>
        <v>#REF!</v>
      </c>
      <c r="P19" s="426"/>
      <c r="Q19" s="426"/>
      <c r="R19" s="411"/>
      <c r="S19" s="411"/>
      <c r="T19" s="411"/>
      <c r="U19" s="426"/>
      <c r="V19" s="426"/>
      <c r="W19" s="426"/>
      <c r="X19" s="411" t="s">
        <v>1083</v>
      </c>
      <c r="Y19" s="412" t="str">
        <f t="shared" si="0"/>
        <v/>
      </c>
      <c r="Z19" s="414" t="str">
        <f t="shared" si="1"/>
        <v/>
      </c>
      <c r="AA19" s="436"/>
      <c r="AB19" s="436"/>
    </row>
    <row r="20" spans="1:28" s="391" customFormat="1" ht="36.75" customHeight="1" x14ac:dyDescent="0.2">
      <c r="A20" s="368" t="s">
        <v>1926</v>
      </c>
      <c r="B20" s="368">
        <v>1</v>
      </c>
      <c r="C20" s="368" t="s">
        <v>1927</v>
      </c>
      <c r="D20" s="426">
        <v>42137</v>
      </c>
      <c r="E20" s="411" t="s">
        <v>2177</v>
      </c>
      <c r="F20" s="411" t="s">
        <v>2047</v>
      </c>
      <c r="G20" s="411" t="s">
        <v>0</v>
      </c>
      <c r="H20" s="411" t="s">
        <v>1744</v>
      </c>
      <c r="I20" s="411" t="s">
        <v>1576</v>
      </c>
      <c r="J20" s="411" t="s">
        <v>2018</v>
      </c>
      <c r="K20" s="368" t="s">
        <v>2135</v>
      </c>
      <c r="L20" s="350" t="s">
        <v>2820</v>
      </c>
      <c r="M20" s="426">
        <v>42137</v>
      </c>
      <c r="N20" s="426">
        <f t="shared" si="4"/>
        <v>42158</v>
      </c>
      <c r="O20" s="426" t="e">
        <f>#REF!</f>
        <v>#REF!</v>
      </c>
      <c r="P20" s="426"/>
      <c r="Q20" s="426"/>
      <c r="R20" s="411"/>
      <c r="S20" s="411"/>
      <c r="T20" s="411"/>
      <c r="U20" s="426"/>
      <c r="V20" s="426"/>
      <c r="W20" s="426"/>
      <c r="X20" s="411" t="s">
        <v>1083</v>
      </c>
      <c r="Y20" s="412" t="str">
        <f t="shared" si="0"/>
        <v/>
      </c>
      <c r="Z20" s="414" t="str">
        <f t="shared" si="1"/>
        <v/>
      </c>
      <c r="AA20" s="436"/>
      <c r="AB20" s="436"/>
    </row>
    <row r="21" spans="1:28" s="391" customFormat="1" ht="50.25" customHeight="1" x14ac:dyDescent="0.2">
      <c r="A21" s="368" t="s">
        <v>1928</v>
      </c>
      <c r="B21" s="368">
        <v>1</v>
      </c>
      <c r="C21" s="368" t="s">
        <v>1929</v>
      </c>
      <c r="D21" s="482">
        <v>42129</v>
      </c>
      <c r="E21" s="368" t="s">
        <v>2215</v>
      </c>
      <c r="F21" s="368" t="s">
        <v>2065</v>
      </c>
      <c r="G21" s="368" t="s">
        <v>0</v>
      </c>
      <c r="H21" s="368" t="s">
        <v>1744</v>
      </c>
      <c r="I21" s="368" t="s">
        <v>1576</v>
      </c>
      <c r="J21" s="368" t="s">
        <v>2018</v>
      </c>
      <c r="K21" s="368" t="s">
        <v>2136</v>
      </c>
      <c r="L21" s="350" t="s">
        <v>1879</v>
      </c>
      <c r="M21" s="482">
        <v>42129</v>
      </c>
      <c r="N21" s="482">
        <f t="shared" si="4"/>
        <v>42150</v>
      </c>
      <c r="O21" s="426" t="e">
        <f>#REF!</f>
        <v>#REF!</v>
      </c>
      <c r="P21" s="426"/>
      <c r="Q21" s="426"/>
      <c r="R21" s="411"/>
      <c r="S21" s="411"/>
      <c r="T21" s="411"/>
      <c r="U21" s="426"/>
      <c r="V21" s="426"/>
      <c r="W21" s="426"/>
      <c r="X21" s="411"/>
      <c r="Y21" s="412" t="str">
        <f t="shared" si="0"/>
        <v/>
      </c>
      <c r="Z21" s="414" t="str">
        <f t="shared" si="1"/>
        <v/>
      </c>
      <c r="AA21" s="411"/>
      <c r="AB21" s="411"/>
    </row>
    <row r="22" spans="1:28" s="391" customFormat="1" ht="36.75" customHeight="1" x14ac:dyDescent="0.2">
      <c r="A22" s="350" t="s">
        <v>1930</v>
      </c>
      <c r="B22" s="350">
        <v>12</v>
      </c>
      <c r="C22" s="350" t="s">
        <v>1259</v>
      </c>
      <c r="D22" s="481">
        <v>42144</v>
      </c>
      <c r="E22" s="350" t="s">
        <v>2178</v>
      </c>
      <c r="F22" s="350" t="s">
        <v>2066</v>
      </c>
      <c r="G22" s="350" t="s">
        <v>0</v>
      </c>
      <c r="H22" s="350" t="s">
        <v>1744</v>
      </c>
      <c r="I22" s="350" t="s">
        <v>1576</v>
      </c>
      <c r="J22" s="350" t="s">
        <v>2036</v>
      </c>
      <c r="K22" s="350"/>
      <c r="L22" s="350" t="s">
        <v>1879</v>
      </c>
      <c r="M22" s="481">
        <v>42144</v>
      </c>
      <c r="N22" s="481">
        <f t="shared" si="4"/>
        <v>42165</v>
      </c>
      <c r="O22" s="427"/>
      <c r="P22" s="427"/>
      <c r="Q22" s="427"/>
      <c r="R22" s="427" t="s">
        <v>1294</v>
      </c>
      <c r="S22" s="427" t="s">
        <v>1294</v>
      </c>
      <c r="T22" s="427"/>
      <c r="U22" s="427">
        <v>42157</v>
      </c>
      <c r="V22" s="427">
        <v>42166</v>
      </c>
      <c r="W22" s="427"/>
      <c r="X22" s="410" t="s">
        <v>404</v>
      </c>
      <c r="Y22" s="428">
        <f t="shared" si="0"/>
        <v>22</v>
      </c>
      <c r="Z22" s="414" t="str">
        <f t="shared" si="1"/>
        <v>N</v>
      </c>
      <c r="AA22" s="410"/>
      <c r="AB22" s="410"/>
    </row>
    <row r="23" spans="1:28" s="391" customFormat="1" ht="52.5" customHeight="1" x14ac:dyDescent="0.2">
      <c r="A23" s="368" t="s">
        <v>1931</v>
      </c>
      <c r="B23" s="368">
        <v>1</v>
      </c>
      <c r="C23" s="368" t="s">
        <v>1909</v>
      </c>
      <c r="D23" s="482">
        <v>42128</v>
      </c>
      <c r="E23" s="368" t="s">
        <v>2201</v>
      </c>
      <c r="F23" s="368" t="s">
        <v>1916</v>
      </c>
      <c r="G23" s="368" t="s">
        <v>0</v>
      </c>
      <c r="H23" s="368" t="s">
        <v>1744</v>
      </c>
      <c r="I23" s="368" t="s">
        <v>1576</v>
      </c>
      <c r="J23" s="368" t="s">
        <v>1727</v>
      </c>
      <c r="K23" s="368" t="s">
        <v>1021</v>
      </c>
      <c r="L23" s="350" t="s">
        <v>2820</v>
      </c>
      <c r="M23" s="482">
        <v>42128</v>
      </c>
      <c r="N23" s="482">
        <f t="shared" si="4"/>
        <v>42149</v>
      </c>
      <c r="O23" s="426" t="e">
        <f>#REF!</f>
        <v>#REF!</v>
      </c>
      <c r="P23" s="426"/>
      <c r="Q23" s="426"/>
      <c r="R23" s="411"/>
      <c r="S23" s="411"/>
      <c r="T23" s="411"/>
      <c r="U23" s="426"/>
      <c r="V23" s="426"/>
      <c r="W23" s="426"/>
      <c r="X23" s="411" t="s">
        <v>1083</v>
      </c>
      <c r="Y23" s="412" t="str">
        <f t="shared" si="0"/>
        <v/>
      </c>
      <c r="Z23" s="414" t="str">
        <f t="shared" si="1"/>
        <v/>
      </c>
      <c r="AA23" s="436"/>
      <c r="AB23" s="436"/>
    </row>
    <row r="24" spans="1:28" s="391" customFormat="1" ht="36.75" customHeight="1" x14ac:dyDescent="0.2">
      <c r="A24" s="368" t="s">
        <v>1932</v>
      </c>
      <c r="B24" s="368">
        <v>2</v>
      </c>
      <c r="C24" s="368" t="s">
        <v>2057</v>
      </c>
      <c r="D24" s="482">
        <v>42137</v>
      </c>
      <c r="E24" s="368" t="s">
        <v>2179</v>
      </c>
      <c r="F24" s="368" t="s">
        <v>2061</v>
      </c>
      <c r="G24" s="368" t="s">
        <v>1613</v>
      </c>
      <c r="H24" s="368" t="s">
        <v>1744</v>
      </c>
      <c r="I24" s="368" t="s">
        <v>1576</v>
      </c>
      <c r="J24" s="368" t="s">
        <v>1727</v>
      </c>
      <c r="K24" s="368" t="s">
        <v>2137</v>
      </c>
      <c r="L24" s="350" t="s">
        <v>2820</v>
      </c>
      <c r="M24" s="482">
        <v>42137</v>
      </c>
      <c r="N24" s="482">
        <f t="shared" si="4"/>
        <v>42158</v>
      </c>
      <c r="O24" s="426" t="e">
        <f>#REF!</f>
        <v>#REF!</v>
      </c>
      <c r="P24" s="426"/>
      <c r="Q24" s="426"/>
      <c r="R24" s="411"/>
      <c r="S24" s="411"/>
      <c r="T24" s="411"/>
      <c r="U24" s="426"/>
      <c r="V24" s="426"/>
      <c r="W24" s="426"/>
      <c r="X24" s="411" t="s">
        <v>1083</v>
      </c>
      <c r="Y24" s="412" t="str">
        <f t="shared" si="0"/>
        <v/>
      </c>
      <c r="Z24" s="414" t="str">
        <f t="shared" si="1"/>
        <v/>
      </c>
      <c r="AA24" s="436"/>
      <c r="AB24" s="436"/>
    </row>
    <row r="25" spans="1:28" s="391" customFormat="1" ht="63" customHeight="1" x14ac:dyDescent="0.2">
      <c r="A25" s="350" t="s">
        <v>1933</v>
      </c>
      <c r="B25" s="350">
        <v>2</v>
      </c>
      <c r="C25" s="350" t="s">
        <v>1095</v>
      </c>
      <c r="D25" s="427">
        <v>42142</v>
      </c>
      <c r="E25" s="410" t="s">
        <v>2202</v>
      </c>
      <c r="F25" s="410" t="s">
        <v>2048</v>
      </c>
      <c r="G25" s="410" t="s">
        <v>0</v>
      </c>
      <c r="H25" s="410" t="s">
        <v>1744</v>
      </c>
      <c r="I25" s="410" t="s">
        <v>1576</v>
      </c>
      <c r="J25" s="410" t="s">
        <v>1727</v>
      </c>
      <c r="K25" s="350" t="s">
        <v>2138</v>
      </c>
      <c r="L25" s="350" t="s">
        <v>1879</v>
      </c>
      <c r="M25" s="427">
        <v>42142</v>
      </c>
      <c r="N25" s="427">
        <f t="shared" si="4"/>
        <v>42163</v>
      </c>
      <c r="O25" s="427"/>
      <c r="P25" s="427"/>
      <c r="Q25" s="427"/>
      <c r="R25" s="427" t="s">
        <v>1294</v>
      </c>
      <c r="S25" s="427" t="s">
        <v>1294</v>
      </c>
      <c r="T25" s="427"/>
      <c r="U25" s="427">
        <v>42151</v>
      </c>
      <c r="V25" s="427">
        <v>42152</v>
      </c>
      <c r="W25" s="427"/>
      <c r="X25" s="410" t="s">
        <v>404</v>
      </c>
      <c r="Y25" s="428">
        <f t="shared" si="0"/>
        <v>10</v>
      </c>
      <c r="Z25" s="414" t="str">
        <f t="shared" si="1"/>
        <v>O</v>
      </c>
      <c r="AA25" s="435"/>
      <c r="AB25" s="435"/>
    </row>
    <row r="26" spans="1:28" s="391" customFormat="1" ht="36.75" customHeight="1" x14ac:dyDescent="0.2">
      <c r="A26" s="350" t="s">
        <v>1937</v>
      </c>
      <c r="B26" s="350">
        <v>6</v>
      </c>
      <c r="C26" s="350" t="s">
        <v>1710</v>
      </c>
      <c r="D26" s="427">
        <v>42143</v>
      </c>
      <c r="E26" s="410" t="s">
        <v>2203</v>
      </c>
      <c r="F26" s="410" t="s">
        <v>2032</v>
      </c>
      <c r="G26" s="410" t="s">
        <v>1934</v>
      </c>
      <c r="H26" s="410" t="s">
        <v>1744</v>
      </c>
      <c r="I26" s="410" t="s">
        <v>1576</v>
      </c>
      <c r="J26" s="410" t="s">
        <v>1727</v>
      </c>
      <c r="K26" s="350" t="s">
        <v>2139</v>
      </c>
      <c r="L26" s="350" t="s">
        <v>2820</v>
      </c>
      <c r="M26" s="427">
        <v>42143</v>
      </c>
      <c r="N26" s="427">
        <f t="shared" si="4"/>
        <v>42164</v>
      </c>
      <c r="O26" s="427"/>
      <c r="P26" s="427"/>
      <c r="Q26" s="427"/>
      <c r="R26" s="427" t="s">
        <v>1294</v>
      </c>
      <c r="S26" s="427" t="s">
        <v>1294</v>
      </c>
      <c r="T26" s="427"/>
      <c r="U26" s="427">
        <v>42164</v>
      </c>
      <c r="V26" s="427">
        <v>42166</v>
      </c>
      <c r="W26" s="427"/>
      <c r="X26" s="410" t="s">
        <v>404</v>
      </c>
      <c r="Y26" s="428">
        <f t="shared" si="0"/>
        <v>23</v>
      </c>
      <c r="Z26" s="414" t="str">
        <f t="shared" si="1"/>
        <v>N</v>
      </c>
      <c r="AA26" s="435"/>
      <c r="AB26" s="435"/>
    </row>
    <row r="27" spans="1:28" s="391" customFormat="1" ht="36.75" customHeight="1" x14ac:dyDescent="0.2">
      <c r="A27" s="368" t="s">
        <v>1941</v>
      </c>
      <c r="B27" s="368">
        <v>1</v>
      </c>
      <c r="C27" s="368" t="s">
        <v>2060</v>
      </c>
      <c r="D27" s="426">
        <v>42137</v>
      </c>
      <c r="E27" s="411" t="s">
        <v>2179</v>
      </c>
      <c r="F27" s="411" t="s">
        <v>2058</v>
      </c>
      <c r="G27" s="411" t="s">
        <v>1613</v>
      </c>
      <c r="H27" s="411"/>
      <c r="I27" s="411"/>
      <c r="J27" s="411" t="s">
        <v>1727</v>
      </c>
      <c r="K27" s="368" t="s">
        <v>2137</v>
      </c>
      <c r="L27" s="350"/>
      <c r="M27" s="426">
        <v>42137</v>
      </c>
      <c r="N27" s="426">
        <f t="shared" si="4"/>
        <v>42158</v>
      </c>
      <c r="O27" s="426" t="e">
        <f>#REF!</f>
        <v>#REF!</v>
      </c>
      <c r="P27" s="426"/>
      <c r="Q27" s="426"/>
      <c r="R27" s="411"/>
      <c r="S27" s="411"/>
      <c r="T27" s="411"/>
      <c r="U27" s="426"/>
      <c r="V27" s="426"/>
      <c r="W27" s="426"/>
      <c r="X27" s="411" t="s">
        <v>1083</v>
      </c>
      <c r="Y27" s="412" t="str">
        <f t="shared" si="0"/>
        <v/>
      </c>
      <c r="Z27" s="414" t="str">
        <f t="shared" si="1"/>
        <v/>
      </c>
      <c r="AA27" s="436"/>
      <c r="AB27" s="436"/>
    </row>
    <row r="28" spans="1:28" s="434" customFormat="1" ht="36.75" customHeight="1" x14ac:dyDescent="0.2">
      <c r="A28" s="350" t="s">
        <v>1942</v>
      </c>
      <c r="B28" s="350">
        <v>1</v>
      </c>
      <c r="C28" s="350" t="s">
        <v>1425</v>
      </c>
      <c r="D28" s="427">
        <v>42177</v>
      </c>
      <c r="E28" s="410" t="s">
        <v>2204</v>
      </c>
      <c r="F28" s="410" t="s">
        <v>313</v>
      </c>
      <c r="G28" s="410" t="s">
        <v>0</v>
      </c>
      <c r="H28" s="410" t="s">
        <v>1744</v>
      </c>
      <c r="I28" s="410" t="s">
        <v>1576</v>
      </c>
      <c r="J28" s="410" t="s">
        <v>1727</v>
      </c>
      <c r="K28" s="350" t="s">
        <v>2140</v>
      </c>
      <c r="L28" s="350" t="s">
        <v>2820</v>
      </c>
      <c r="M28" s="427">
        <v>42177</v>
      </c>
      <c r="N28" s="427">
        <f t="shared" si="4"/>
        <v>42198</v>
      </c>
      <c r="O28" s="427"/>
      <c r="P28" s="427"/>
      <c r="Q28" s="427"/>
      <c r="R28" s="427" t="s">
        <v>1294</v>
      </c>
      <c r="S28" s="427" t="s">
        <v>1294</v>
      </c>
      <c r="T28" s="427"/>
      <c r="U28" s="427">
        <v>42180</v>
      </c>
      <c r="V28" s="427">
        <v>42181</v>
      </c>
      <c r="W28" s="427"/>
      <c r="X28" s="410" t="s">
        <v>404</v>
      </c>
      <c r="Y28" s="428">
        <f t="shared" si="0"/>
        <v>4</v>
      </c>
      <c r="Z28" s="414" t="str">
        <f t="shared" si="1"/>
        <v>O</v>
      </c>
      <c r="AA28" s="435"/>
      <c r="AB28" s="435"/>
    </row>
    <row r="29" spans="1:28" s="391" customFormat="1" ht="36.75" customHeight="1" x14ac:dyDescent="0.2">
      <c r="A29" s="350" t="s">
        <v>1943</v>
      </c>
      <c r="B29" s="350">
        <v>1</v>
      </c>
      <c r="C29" s="350" t="s">
        <v>1935</v>
      </c>
      <c r="D29" s="427">
        <v>42177</v>
      </c>
      <c r="E29" s="410" t="s">
        <v>2205</v>
      </c>
      <c r="F29" s="410" t="s">
        <v>2067</v>
      </c>
      <c r="G29" s="410" t="s">
        <v>0</v>
      </c>
      <c r="H29" s="410" t="s">
        <v>1744</v>
      </c>
      <c r="I29" s="410" t="s">
        <v>1576</v>
      </c>
      <c r="J29" s="410" t="s">
        <v>1727</v>
      </c>
      <c r="K29" s="350" t="s">
        <v>1126</v>
      </c>
      <c r="L29" s="350"/>
      <c r="M29" s="427">
        <v>42177</v>
      </c>
      <c r="N29" s="427">
        <f t="shared" si="4"/>
        <v>42198</v>
      </c>
      <c r="O29" s="427"/>
      <c r="P29" s="427"/>
      <c r="Q29" s="427"/>
      <c r="R29" s="427" t="s">
        <v>1294</v>
      </c>
      <c r="S29" s="427" t="s">
        <v>1294</v>
      </c>
      <c r="T29" s="427"/>
      <c r="U29" s="427">
        <v>42193</v>
      </c>
      <c r="V29" s="427">
        <v>42194</v>
      </c>
      <c r="W29" s="427"/>
      <c r="X29" s="410" t="s">
        <v>404</v>
      </c>
      <c r="Y29" s="428">
        <f t="shared" si="0"/>
        <v>17</v>
      </c>
      <c r="Z29" s="414" t="str">
        <f t="shared" si="1"/>
        <v>O</v>
      </c>
      <c r="AA29" s="435"/>
      <c r="AB29" s="435"/>
    </row>
    <row r="30" spans="1:28" s="391" customFormat="1" ht="36.75" customHeight="1" x14ac:dyDescent="0.2">
      <c r="A30" s="368" t="s">
        <v>1944</v>
      </c>
      <c r="B30" s="368" t="s">
        <v>778</v>
      </c>
      <c r="C30" s="368" t="s">
        <v>1936</v>
      </c>
      <c r="D30" s="426">
        <v>42263</v>
      </c>
      <c r="E30" s="412" t="s">
        <v>2180</v>
      </c>
      <c r="F30" s="412" t="s">
        <v>2068</v>
      </c>
      <c r="G30" s="411"/>
      <c r="H30" s="411"/>
      <c r="I30" s="411"/>
      <c r="J30" s="411" t="s">
        <v>1727</v>
      </c>
      <c r="K30" s="368"/>
      <c r="L30" s="350"/>
      <c r="M30" s="426">
        <v>42263</v>
      </c>
      <c r="N30" s="426"/>
      <c r="O30" s="426" t="e">
        <f>#REF!</f>
        <v>#REF!</v>
      </c>
      <c r="P30" s="426"/>
      <c r="Q30" s="426"/>
      <c r="R30" s="411"/>
      <c r="S30" s="411"/>
      <c r="T30" s="411"/>
      <c r="U30" s="426"/>
      <c r="V30" s="426"/>
      <c r="W30" s="426"/>
      <c r="X30" s="411"/>
      <c r="Y30" s="412" t="str">
        <f t="shared" si="0"/>
        <v/>
      </c>
      <c r="Z30" s="414" t="str">
        <f t="shared" si="1"/>
        <v/>
      </c>
      <c r="AA30" s="436"/>
      <c r="AB30" s="436"/>
    </row>
    <row r="31" spans="1:28" s="391" customFormat="1" ht="36.75" customHeight="1" x14ac:dyDescent="0.2">
      <c r="A31" s="350" t="s">
        <v>1939</v>
      </c>
      <c r="B31" s="350">
        <v>2</v>
      </c>
      <c r="C31" s="350" t="s">
        <v>155</v>
      </c>
      <c r="D31" s="427">
        <v>42200</v>
      </c>
      <c r="E31" s="410" t="s">
        <v>2206</v>
      </c>
      <c r="F31" s="410" t="s">
        <v>1940</v>
      </c>
      <c r="G31" s="410" t="s">
        <v>1819</v>
      </c>
      <c r="H31" s="410" t="s">
        <v>1744</v>
      </c>
      <c r="I31" s="410" t="s">
        <v>1938</v>
      </c>
      <c r="J31" s="410" t="s">
        <v>1838</v>
      </c>
      <c r="K31" s="350" t="s">
        <v>2141</v>
      </c>
      <c r="L31" s="350" t="s">
        <v>2820</v>
      </c>
      <c r="M31" s="427">
        <v>42200</v>
      </c>
      <c r="N31" s="427">
        <f t="shared" ref="N31:N36" si="5">M31+21</f>
        <v>42221</v>
      </c>
      <c r="O31" s="427"/>
      <c r="P31" s="427"/>
      <c r="Q31" s="427"/>
      <c r="R31" s="427" t="s">
        <v>1294</v>
      </c>
      <c r="S31" s="427" t="s">
        <v>1294</v>
      </c>
      <c r="T31" s="427"/>
      <c r="U31" s="427">
        <v>42201</v>
      </c>
      <c r="V31" s="427">
        <v>42202</v>
      </c>
      <c r="W31" s="427"/>
      <c r="X31" s="410" t="s">
        <v>404</v>
      </c>
      <c r="Y31" s="428">
        <f t="shared" si="0"/>
        <v>2</v>
      </c>
      <c r="Z31" s="414" t="str">
        <f t="shared" si="1"/>
        <v>O</v>
      </c>
      <c r="AA31" s="435"/>
      <c r="AB31" s="435"/>
    </row>
    <row r="32" spans="1:28" s="391" customFormat="1" ht="36.75" customHeight="1" x14ac:dyDescent="0.2">
      <c r="A32" s="350" t="s">
        <v>1945</v>
      </c>
      <c r="B32" s="350">
        <v>2</v>
      </c>
      <c r="C32" s="350" t="s">
        <v>1877</v>
      </c>
      <c r="D32" s="427">
        <v>42195</v>
      </c>
      <c r="E32" s="410" t="s">
        <v>2207</v>
      </c>
      <c r="F32" s="410" t="s">
        <v>2015</v>
      </c>
      <c r="G32" s="410" t="s">
        <v>0</v>
      </c>
      <c r="H32" s="410"/>
      <c r="I32" s="410" t="s">
        <v>1938</v>
      </c>
      <c r="J32" s="410" t="s">
        <v>1727</v>
      </c>
      <c r="K32" s="350" t="s">
        <v>2142</v>
      </c>
      <c r="L32" s="350" t="s">
        <v>2820</v>
      </c>
      <c r="M32" s="427">
        <v>42195</v>
      </c>
      <c r="N32" s="427">
        <f t="shared" si="5"/>
        <v>42216</v>
      </c>
      <c r="O32" s="427"/>
      <c r="P32" s="427"/>
      <c r="Q32" s="427"/>
      <c r="R32" s="427" t="s">
        <v>1294</v>
      </c>
      <c r="S32" s="427" t="s">
        <v>1294</v>
      </c>
      <c r="T32" s="427"/>
      <c r="U32" s="427">
        <v>42202</v>
      </c>
      <c r="V32" s="427">
        <v>42207</v>
      </c>
      <c r="W32" s="427"/>
      <c r="X32" s="410" t="s">
        <v>404</v>
      </c>
      <c r="Y32" s="428">
        <f t="shared" si="0"/>
        <v>12</v>
      </c>
      <c r="Z32" s="414" t="str">
        <f t="shared" si="1"/>
        <v>O</v>
      </c>
      <c r="AA32" s="435"/>
      <c r="AB32" s="435"/>
    </row>
    <row r="33" spans="1:28" s="391" customFormat="1" ht="36.75" customHeight="1" x14ac:dyDescent="0.2">
      <c r="A33" s="350" t="s">
        <v>1946</v>
      </c>
      <c r="B33" s="350">
        <v>1</v>
      </c>
      <c r="C33" s="350" t="s">
        <v>1425</v>
      </c>
      <c r="D33" s="427">
        <v>42202</v>
      </c>
      <c r="E33" s="410" t="s">
        <v>2208</v>
      </c>
      <c r="F33" s="410" t="s">
        <v>1940</v>
      </c>
      <c r="G33" s="410" t="s">
        <v>1819</v>
      </c>
      <c r="H33" s="410" t="s">
        <v>1744</v>
      </c>
      <c r="I33" s="410" t="s">
        <v>1938</v>
      </c>
      <c r="J33" s="410" t="s">
        <v>1727</v>
      </c>
      <c r="K33" s="350" t="s">
        <v>1027</v>
      </c>
      <c r="L33" s="350" t="s">
        <v>2820</v>
      </c>
      <c r="M33" s="427">
        <v>42202</v>
      </c>
      <c r="N33" s="427">
        <f t="shared" si="5"/>
        <v>42223</v>
      </c>
      <c r="O33" s="427"/>
      <c r="P33" s="427"/>
      <c r="Q33" s="427"/>
      <c r="R33" s="427" t="s">
        <v>1294</v>
      </c>
      <c r="S33" s="427" t="s">
        <v>1294</v>
      </c>
      <c r="T33" s="427"/>
      <c r="U33" s="427">
        <v>42205</v>
      </c>
      <c r="V33" s="427">
        <v>42208</v>
      </c>
      <c r="W33" s="427"/>
      <c r="X33" s="410" t="s">
        <v>404</v>
      </c>
      <c r="Y33" s="428">
        <f t="shared" si="0"/>
        <v>6</v>
      </c>
      <c r="Z33" s="414" t="str">
        <f t="shared" si="1"/>
        <v>O</v>
      </c>
      <c r="AA33" s="435"/>
      <c r="AB33" s="435"/>
    </row>
    <row r="34" spans="1:28" s="391" customFormat="1" ht="36.75" customHeight="1" x14ac:dyDescent="0.2">
      <c r="A34" s="350" t="s">
        <v>1947</v>
      </c>
      <c r="B34" s="350">
        <v>1</v>
      </c>
      <c r="C34" s="350" t="s">
        <v>1929</v>
      </c>
      <c r="D34" s="427">
        <v>42205</v>
      </c>
      <c r="E34" s="410" t="s">
        <v>2210</v>
      </c>
      <c r="F34" s="410" t="s">
        <v>2033</v>
      </c>
      <c r="G34" s="410" t="s">
        <v>0</v>
      </c>
      <c r="H34" s="410" t="s">
        <v>1744</v>
      </c>
      <c r="I34" s="410" t="s">
        <v>1938</v>
      </c>
      <c r="J34" s="410" t="s">
        <v>2018</v>
      </c>
      <c r="K34" s="350" t="s">
        <v>2143</v>
      </c>
      <c r="L34" s="350" t="s">
        <v>1879</v>
      </c>
      <c r="M34" s="427">
        <v>42205</v>
      </c>
      <c r="N34" s="427">
        <f t="shared" si="5"/>
        <v>42226</v>
      </c>
      <c r="O34" s="427"/>
      <c r="P34" s="427"/>
      <c r="Q34" s="427"/>
      <c r="R34" s="427" t="s">
        <v>1294</v>
      </c>
      <c r="S34" s="427" t="s">
        <v>1294</v>
      </c>
      <c r="T34" s="427"/>
      <c r="U34" s="427">
        <v>42206</v>
      </c>
      <c r="V34" s="427">
        <v>42207</v>
      </c>
      <c r="W34" s="427"/>
      <c r="X34" s="410" t="s">
        <v>404</v>
      </c>
      <c r="Y34" s="428">
        <f t="shared" si="0"/>
        <v>2</v>
      </c>
      <c r="Z34" s="414" t="str">
        <f t="shared" si="1"/>
        <v>O</v>
      </c>
      <c r="AA34" s="435"/>
      <c r="AB34" s="435"/>
    </row>
    <row r="35" spans="1:28" s="391" customFormat="1" ht="36.75" customHeight="1" x14ac:dyDescent="0.2">
      <c r="A35" s="350" t="s">
        <v>1948</v>
      </c>
      <c r="B35" s="350">
        <v>1</v>
      </c>
      <c r="C35" s="350" t="s">
        <v>1425</v>
      </c>
      <c r="D35" s="427">
        <v>42193</v>
      </c>
      <c r="E35" s="410" t="s">
        <v>2216</v>
      </c>
      <c r="F35" s="410" t="s">
        <v>2035</v>
      </c>
      <c r="G35" s="410" t="s">
        <v>0</v>
      </c>
      <c r="H35" s="410" t="s">
        <v>1744</v>
      </c>
      <c r="I35" s="410" t="s">
        <v>1938</v>
      </c>
      <c r="J35" s="410" t="s">
        <v>1727</v>
      </c>
      <c r="K35" s="350" t="s">
        <v>2132</v>
      </c>
      <c r="L35" s="350" t="s">
        <v>1879</v>
      </c>
      <c r="M35" s="427">
        <v>42193</v>
      </c>
      <c r="N35" s="427">
        <f t="shared" si="5"/>
        <v>42214</v>
      </c>
      <c r="O35" s="427"/>
      <c r="P35" s="427"/>
      <c r="Q35" s="427"/>
      <c r="R35" s="427" t="s">
        <v>1294</v>
      </c>
      <c r="S35" s="427" t="s">
        <v>1294</v>
      </c>
      <c r="T35" s="427"/>
      <c r="U35" s="427">
        <v>42195</v>
      </c>
      <c r="V35" s="427">
        <v>42195</v>
      </c>
      <c r="W35" s="427"/>
      <c r="X35" s="410" t="s">
        <v>404</v>
      </c>
      <c r="Y35" s="428">
        <f t="shared" si="0"/>
        <v>2</v>
      </c>
      <c r="Z35" s="414" t="str">
        <f t="shared" si="1"/>
        <v>O</v>
      </c>
      <c r="AA35" s="435"/>
      <c r="AB35" s="435"/>
    </row>
    <row r="36" spans="1:28" s="391" customFormat="1" ht="36.75" customHeight="1" x14ac:dyDescent="0.2">
      <c r="A36" s="350" t="s">
        <v>1949</v>
      </c>
      <c r="B36" s="350">
        <v>1</v>
      </c>
      <c r="C36" s="350" t="s">
        <v>1500</v>
      </c>
      <c r="D36" s="427">
        <v>42207</v>
      </c>
      <c r="E36" s="410" t="s">
        <v>2209</v>
      </c>
      <c r="F36" s="410" t="s">
        <v>1940</v>
      </c>
      <c r="G36" s="410" t="s">
        <v>1819</v>
      </c>
      <c r="H36" s="410" t="s">
        <v>1744</v>
      </c>
      <c r="I36" s="410" t="s">
        <v>1938</v>
      </c>
      <c r="J36" s="410" t="s">
        <v>1727</v>
      </c>
      <c r="K36" s="350" t="s">
        <v>1409</v>
      </c>
      <c r="L36" s="350" t="s">
        <v>2820</v>
      </c>
      <c r="M36" s="427">
        <v>42207</v>
      </c>
      <c r="N36" s="427">
        <f t="shared" si="5"/>
        <v>42228</v>
      </c>
      <c r="O36" s="427"/>
      <c r="P36" s="427"/>
      <c r="Q36" s="427"/>
      <c r="R36" s="427" t="s">
        <v>1294</v>
      </c>
      <c r="S36" s="427" t="s">
        <v>1294</v>
      </c>
      <c r="T36" s="427"/>
      <c r="U36" s="427">
        <v>42208</v>
      </c>
      <c r="V36" s="427">
        <v>42208</v>
      </c>
      <c r="W36" s="427"/>
      <c r="X36" s="410" t="s">
        <v>404</v>
      </c>
      <c r="Y36" s="428">
        <f t="shared" si="0"/>
        <v>1</v>
      </c>
      <c r="Z36" s="414" t="str">
        <f t="shared" si="1"/>
        <v>O</v>
      </c>
      <c r="AA36" s="435"/>
      <c r="AB36" s="435"/>
    </row>
    <row r="37" spans="1:28" s="391" customFormat="1" ht="36.75" customHeight="1" x14ac:dyDescent="0.2">
      <c r="A37" s="350" t="s">
        <v>1950</v>
      </c>
      <c r="B37" s="350">
        <v>6</v>
      </c>
      <c r="C37" s="350" t="s">
        <v>2016</v>
      </c>
      <c r="D37" s="427">
        <v>42248</v>
      </c>
      <c r="E37" s="410" t="s">
        <v>2764</v>
      </c>
      <c r="F37" s="410" t="s">
        <v>2028</v>
      </c>
      <c r="G37" s="410" t="s">
        <v>0</v>
      </c>
      <c r="H37" s="410">
        <v>200000</v>
      </c>
      <c r="I37" s="410" t="s">
        <v>1938</v>
      </c>
      <c r="J37" s="410" t="s">
        <v>1727</v>
      </c>
      <c r="K37" s="350" t="s">
        <v>2144</v>
      </c>
      <c r="L37" s="350" t="s">
        <v>1879</v>
      </c>
      <c r="M37" s="427">
        <v>42248</v>
      </c>
      <c r="N37" s="427">
        <v>42269</v>
      </c>
      <c r="O37" s="427"/>
      <c r="P37" s="427"/>
      <c r="Q37" s="427"/>
      <c r="R37" s="427" t="s">
        <v>1294</v>
      </c>
      <c r="S37" s="427" t="s">
        <v>1294</v>
      </c>
      <c r="T37" s="427"/>
      <c r="U37" s="427">
        <v>42264</v>
      </c>
      <c r="V37" s="427">
        <v>42268</v>
      </c>
      <c r="W37" s="427"/>
      <c r="X37" s="410" t="s">
        <v>404</v>
      </c>
      <c r="Y37" s="428">
        <f t="shared" si="0"/>
        <v>20</v>
      </c>
      <c r="Z37" s="414" t="str">
        <f t="shared" si="1"/>
        <v>O</v>
      </c>
      <c r="AA37" s="435"/>
      <c r="AB37" s="435"/>
    </row>
    <row r="38" spans="1:28" s="391" customFormat="1" ht="36.75" customHeight="1" x14ac:dyDescent="0.2">
      <c r="A38" s="350" t="s">
        <v>1951</v>
      </c>
      <c r="B38" s="350">
        <v>2</v>
      </c>
      <c r="C38" s="350" t="s">
        <v>2017</v>
      </c>
      <c r="D38" s="427">
        <v>42257</v>
      </c>
      <c r="E38" s="410" t="s">
        <v>2181</v>
      </c>
      <c r="F38" s="410" t="s">
        <v>1797</v>
      </c>
      <c r="G38" s="410" t="s">
        <v>1819</v>
      </c>
      <c r="H38" s="410" t="s">
        <v>1744</v>
      </c>
      <c r="I38" s="410" t="s">
        <v>1938</v>
      </c>
      <c r="J38" s="410" t="s">
        <v>1727</v>
      </c>
      <c r="K38" s="350" t="s">
        <v>2145</v>
      </c>
      <c r="L38" s="350" t="s">
        <v>2820</v>
      </c>
      <c r="M38" s="427">
        <v>42257</v>
      </c>
      <c r="N38" s="427">
        <f t="shared" ref="N38:N48" si="6">M38+21</f>
        <v>42278</v>
      </c>
      <c r="O38" s="427"/>
      <c r="P38" s="427"/>
      <c r="Q38" s="427"/>
      <c r="R38" s="427" t="s">
        <v>1294</v>
      </c>
      <c r="S38" s="427" t="s">
        <v>1294</v>
      </c>
      <c r="T38" s="427"/>
      <c r="U38" s="427">
        <v>42267</v>
      </c>
      <c r="V38" s="427">
        <v>42269</v>
      </c>
      <c r="W38" s="427"/>
      <c r="X38" s="410" t="s">
        <v>404</v>
      </c>
      <c r="Y38" s="428">
        <f t="shared" si="0"/>
        <v>12</v>
      </c>
      <c r="Z38" s="414" t="str">
        <f t="shared" si="1"/>
        <v>O</v>
      </c>
      <c r="AA38" s="435"/>
      <c r="AB38" s="435"/>
    </row>
    <row r="39" spans="1:28" s="391" customFormat="1" ht="36.75" customHeight="1" x14ac:dyDescent="0.2">
      <c r="A39" s="350" t="s">
        <v>1952</v>
      </c>
      <c r="B39" s="350">
        <v>1</v>
      </c>
      <c r="C39" s="350" t="s">
        <v>1288</v>
      </c>
      <c r="D39" s="427">
        <v>42257</v>
      </c>
      <c r="E39" s="410" t="s">
        <v>2181</v>
      </c>
      <c r="F39" s="410" t="s">
        <v>313</v>
      </c>
      <c r="G39" s="410" t="s">
        <v>0</v>
      </c>
      <c r="H39" s="410">
        <v>1600</v>
      </c>
      <c r="I39" s="410" t="s">
        <v>1938</v>
      </c>
      <c r="J39" s="410" t="s">
        <v>1727</v>
      </c>
      <c r="K39" s="350" t="s">
        <v>2132</v>
      </c>
      <c r="L39" s="350" t="s">
        <v>2820</v>
      </c>
      <c r="M39" s="427">
        <v>42257</v>
      </c>
      <c r="N39" s="427">
        <f t="shared" si="6"/>
        <v>42278</v>
      </c>
      <c r="O39" s="427"/>
      <c r="P39" s="427"/>
      <c r="Q39" s="427"/>
      <c r="R39" s="427" t="s">
        <v>1294</v>
      </c>
      <c r="S39" s="427" t="s">
        <v>1294</v>
      </c>
      <c r="T39" s="427"/>
      <c r="U39" s="427">
        <v>42268</v>
      </c>
      <c r="V39" s="427">
        <v>42269</v>
      </c>
      <c r="W39" s="427"/>
      <c r="X39" s="410" t="s">
        <v>404</v>
      </c>
      <c r="Y39" s="428">
        <f t="shared" si="0"/>
        <v>12</v>
      </c>
      <c r="Z39" s="414" t="str">
        <f t="shared" si="1"/>
        <v>O</v>
      </c>
      <c r="AA39" s="435"/>
      <c r="AB39" s="435"/>
    </row>
    <row r="40" spans="1:28" s="391" customFormat="1" ht="36.75" customHeight="1" x14ac:dyDescent="0.2">
      <c r="A40" s="350" t="s">
        <v>1953</v>
      </c>
      <c r="B40" s="350">
        <v>6</v>
      </c>
      <c r="C40" s="350" t="s">
        <v>2024</v>
      </c>
      <c r="D40" s="427">
        <v>42264</v>
      </c>
      <c r="E40" s="410" t="s">
        <v>2182</v>
      </c>
      <c r="F40" s="410" t="s">
        <v>1114</v>
      </c>
      <c r="G40" s="410" t="s">
        <v>2025</v>
      </c>
      <c r="H40" s="410" t="s">
        <v>1744</v>
      </c>
      <c r="I40" s="410" t="s">
        <v>1938</v>
      </c>
      <c r="J40" s="410" t="s">
        <v>2027</v>
      </c>
      <c r="K40" s="350" t="s">
        <v>2146</v>
      </c>
      <c r="L40" s="350" t="s">
        <v>2820</v>
      </c>
      <c r="M40" s="427">
        <v>42264</v>
      </c>
      <c r="N40" s="427">
        <f t="shared" si="6"/>
        <v>42285</v>
      </c>
      <c r="O40" s="427" t="e">
        <f>#REF!</f>
        <v>#REF!</v>
      </c>
      <c r="P40" s="427"/>
      <c r="Q40" s="427"/>
      <c r="R40" s="427" t="s">
        <v>1294</v>
      </c>
      <c r="S40" s="427" t="s">
        <v>1294</v>
      </c>
      <c r="T40" s="427"/>
      <c r="U40" s="427">
        <v>42279</v>
      </c>
      <c r="V40" s="427">
        <v>42279</v>
      </c>
      <c r="W40" s="427"/>
      <c r="X40" s="410" t="s">
        <v>404</v>
      </c>
      <c r="Y40" s="428">
        <f t="shared" si="0"/>
        <v>15</v>
      </c>
      <c r="Z40" s="414" t="str">
        <f t="shared" si="1"/>
        <v>O</v>
      </c>
      <c r="AA40" s="435"/>
      <c r="AB40" s="435"/>
    </row>
    <row r="41" spans="1:28" s="391" customFormat="1" ht="36.75" customHeight="1" x14ac:dyDescent="0.2">
      <c r="A41" s="350" t="s">
        <v>1954</v>
      </c>
      <c r="B41" s="350">
        <v>2</v>
      </c>
      <c r="C41" s="350" t="s">
        <v>177</v>
      </c>
      <c r="D41" s="427">
        <v>42275</v>
      </c>
      <c r="E41" s="410" t="s">
        <v>2183</v>
      </c>
      <c r="F41" s="410" t="s">
        <v>1114</v>
      </c>
      <c r="G41" s="410" t="s">
        <v>1613</v>
      </c>
      <c r="H41" s="410" t="s">
        <v>1744</v>
      </c>
      <c r="I41" s="410" t="s">
        <v>1938</v>
      </c>
      <c r="J41" s="410" t="s">
        <v>2027</v>
      </c>
      <c r="K41" s="350" t="s">
        <v>2147</v>
      </c>
      <c r="L41" s="350" t="s">
        <v>2820</v>
      </c>
      <c r="M41" s="427">
        <v>42275</v>
      </c>
      <c r="N41" s="427">
        <f t="shared" si="6"/>
        <v>42296</v>
      </c>
      <c r="O41" s="427"/>
      <c r="P41" s="427"/>
      <c r="Q41" s="427"/>
      <c r="R41" s="427" t="s">
        <v>1294</v>
      </c>
      <c r="S41" s="427" t="s">
        <v>1294</v>
      </c>
      <c r="T41" s="427"/>
      <c r="U41" s="427">
        <v>42275</v>
      </c>
      <c r="V41" s="427">
        <v>42275</v>
      </c>
      <c r="W41" s="427"/>
      <c r="X41" s="410" t="s">
        <v>404</v>
      </c>
      <c r="Y41" s="428">
        <f t="shared" si="0"/>
        <v>0</v>
      </c>
      <c r="Z41" s="414" t="str">
        <f t="shared" si="1"/>
        <v>O</v>
      </c>
      <c r="AA41" s="435"/>
      <c r="AB41" s="435"/>
    </row>
    <row r="42" spans="1:28" s="391" customFormat="1" ht="36.75" customHeight="1" x14ac:dyDescent="0.2">
      <c r="A42" s="350" t="s">
        <v>1955</v>
      </c>
      <c r="B42" s="350">
        <v>1</v>
      </c>
      <c r="C42" s="350" t="s">
        <v>311</v>
      </c>
      <c r="D42" s="427">
        <v>42277</v>
      </c>
      <c r="E42" s="410" t="s">
        <v>2184</v>
      </c>
      <c r="F42" s="410" t="s">
        <v>1940</v>
      </c>
      <c r="G42" s="410" t="s">
        <v>0</v>
      </c>
      <c r="H42" s="410" t="s">
        <v>1744</v>
      </c>
      <c r="I42" s="410" t="s">
        <v>1576</v>
      </c>
      <c r="J42" s="410" t="s">
        <v>1727</v>
      </c>
      <c r="K42" s="350" t="s">
        <v>2148</v>
      </c>
      <c r="L42" s="350" t="s">
        <v>2820</v>
      </c>
      <c r="M42" s="427">
        <v>42277</v>
      </c>
      <c r="N42" s="427">
        <f t="shared" si="6"/>
        <v>42298</v>
      </c>
      <c r="O42" s="427"/>
      <c r="P42" s="427"/>
      <c r="Q42" s="427"/>
      <c r="R42" s="427" t="s">
        <v>1294</v>
      </c>
      <c r="S42" s="427" t="s">
        <v>1294</v>
      </c>
      <c r="T42" s="427"/>
      <c r="U42" s="427">
        <v>42277</v>
      </c>
      <c r="V42" s="427">
        <v>42278</v>
      </c>
      <c r="W42" s="427"/>
      <c r="X42" s="410" t="s">
        <v>404</v>
      </c>
      <c r="Y42" s="428">
        <f t="shared" si="0"/>
        <v>1</v>
      </c>
      <c r="Z42" s="414" t="str">
        <f t="shared" si="1"/>
        <v>O</v>
      </c>
      <c r="AA42" s="435"/>
      <c r="AB42" s="435"/>
    </row>
    <row r="43" spans="1:28" s="391" customFormat="1" ht="36.75" customHeight="1" x14ac:dyDescent="0.2">
      <c r="A43" s="350" t="s">
        <v>1956</v>
      </c>
      <c r="B43" s="350">
        <v>1</v>
      </c>
      <c r="C43" s="350" t="s">
        <v>2040</v>
      </c>
      <c r="D43" s="427">
        <v>42286</v>
      </c>
      <c r="E43" s="410" t="s">
        <v>2211</v>
      </c>
      <c r="F43" s="410" t="s">
        <v>2075</v>
      </c>
      <c r="G43" s="410" t="s">
        <v>0</v>
      </c>
      <c r="H43" s="410" t="s">
        <v>1744</v>
      </c>
      <c r="I43" s="410" t="s">
        <v>1576</v>
      </c>
      <c r="J43" s="410" t="s">
        <v>1727</v>
      </c>
      <c r="K43" s="350" t="s">
        <v>2148</v>
      </c>
      <c r="L43" s="350" t="s">
        <v>2820</v>
      </c>
      <c r="M43" s="427">
        <v>42286</v>
      </c>
      <c r="N43" s="427">
        <f t="shared" si="6"/>
        <v>42307</v>
      </c>
      <c r="O43" s="427"/>
      <c r="P43" s="427"/>
      <c r="Q43" s="427"/>
      <c r="R43" s="427" t="s">
        <v>1294</v>
      </c>
      <c r="S43" s="427" t="s">
        <v>1294</v>
      </c>
      <c r="T43" s="427"/>
      <c r="U43" s="427">
        <v>42290</v>
      </c>
      <c r="V43" s="427">
        <v>42290</v>
      </c>
      <c r="W43" s="427"/>
      <c r="X43" s="410" t="s">
        <v>404</v>
      </c>
      <c r="Y43" s="428">
        <f t="shared" si="0"/>
        <v>4</v>
      </c>
      <c r="Z43" s="414" t="str">
        <f t="shared" si="1"/>
        <v>O</v>
      </c>
      <c r="AA43" s="435"/>
      <c r="AB43" s="435"/>
    </row>
    <row r="44" spans="1:28" s="391" customFormat="1" ht="36.75" customHeight="1" x14ac:dyDescent="0.2">
      <c r="A44" s="368" t="s">
        <v>1957</v>
      </c>
      <c r="B44" s="368">
        <v>1</v>
      </c>
      <c r="C44" s="368" t="s">
        <v>1095</v>
      </c>
      <c r="D44" s="426">
        <v>42283</v>
      </c>
      <c r="E44" s="411" t="s">
        <v>2185</v>
      </c>
      <c r="F44" s="411"/>
      <c r="G44" s="411" t="s">
        <v>0</v>
      </c>
      <c r="H44" s="411" t="s">
        <v>1744</v>
      </c>
      <c r="I44" s="411" t="s">
        <v>1576</v>
      </c>
      <c r="J44" s="411" t="s">
        <v>1727</v>
      </c>
      <c r="K44" s="368" t="s">
        <v>671</v>
      </c>
      <c r="L44" s="350" t="s">
        <v>1879</v>
      </c>
      <c r="M44" s="426">
        <v>42283</v>
      </c>
      <c r="N44" s="426">
        <f t="shared" si="6"/>
        <v>42304</v>
      </c>
      <c r="O44" s="426" t="e">
        <f>#REF!</f>
        <v>#REF!</v>
      </c>
      <c r="P44" s="426"/>
      <c r="Q44" s="426"/>
      <c r="R44" s="411"/>
      <c r="S44" s="411"/>
      <c r="T44" s="411"/>
      <c r="U44" s="426"/>
      <c r="V44" s="426"/>
      <c r="W44" s="426"/>
      <c r="X44" s="411"/>
      <c r="Y44" s="412" t="str">
        <f t="shared" si="0"/>
        <v/>
      </c>
      <c r="Z44" s="414" t="str">
        <f t="shared" si="1"/>
        <v/>
      </c>
      <c r="AA44" s="436"/>
      <c r="AB44" s="436"/>
    </row>
    <row r="45" spans="1:28" s="391" customFormat="1" ht="36.75" customHeight="1" x14ac:dyDescent="0.2">
      <c r="A45" s="350" t="s">
        <v>1958</v>
      </c>
      <c r="B45" s="350">
        <v>2</v>
      </c>
      <c r="C45" s="350" t="s">
        <v>1877</v>
      </c>
      <c r="D45" s="427">
        <v>42285</v>
      </c>
      <c r="E45" s="410" t="s">
        <v>2037</v>
      </c>
      <c r="F45" s="410" t="s">
        <v>2039</v>
      </c>
      <c r="G45" s="410" t="s">
        <v>0</v>
      </c>
      <c r="H45" s="410" t="s">
        <v>1744</v>
      </c>
      <c r="I45" s="410" t="s">
        <v>1576</v>
      </c>
      <c r="J45" s="410" t="s">
        <v>1727</v>
      </c>
      <c r="K45" s="350" t="s">
        <v>2038</v>
      </c>
      <c r="L45" s="350" t="s">
        <v>1879</v>
      </c>
      <c r="M45" s="427">
        <v>42285</v>
      </c>
      <c r="N45" s="427">
        <f t="shared" si="6"/>
        <v>42306</v>
      </c>
      <c r="O45" s="427"/>
      <c r="P45" s="427"/>
      <c r="Q45" s="427"/>
      <c r="R45" s="427" t="s">
        <v>1294</v>
      </c>
      <c r="S45" s="427" t="s">
        <v>1294</v>
      </c>
      <c r="T45" s="427"/>
      <c r="U45" s="427">
        <v>42290</v>
      </c>
      <c r="V45" s="427">
        <v>42303</v>
      </c>
      <c r="W45" s="427"/>
      <c r="X45" s="410" t="s">
        <v>404</v>
      </c>
      <c r="Y45" s="428">
        <f t="shared" si="0"/>
        <v>18</v>
      </c>
      <c r="Z45" s="414" t="str">
        <f t="shared" si="1"/>
        <v>O</v>
      </c>
      <c r="AA45" s="435"/>
      <c r="AB45" s="435"/>
    </row>
    <row r="46" spans="1:28" s="391" customFormat="1" ht="36.75" customHeight="1" x14ac:dyDescent="0.2">
      <c r="A46" s="350" t="s">
        <v>1959</v>
      </c>
      <c r="B46" s="350">
        <v>1</v>
      </c>
      <c r="C46" s="350" t="s">
        <v>117</v>
      </c>
      <c r="D46" s="427">
        <v>42293</v>
      </c>
      <c r="E46" s="410" t="s">
        <v>2167</v>
      </c>
      <c r="F46" s="410" t="s">
        <v>1940</v>
      </c>
      <c r="G46" s="410" t="s">
        <v>0</v>
      </c>
      <c r="H46" s="410" t="s">
        <v>1744</v>
      </c>
      <c r="I46" s="410" t="s">
        <v>1576</v>
      </c>
      <c r="J46" s="410" t="s">
        <v>1727</v>
      </c>
      <c r="K46" s="350" t="s">
        <v>2149</v>
      </c>
      <c r="L46" s="350" t="s">
        <v>2820</v>
      </c>
      <c r="M46" s="427">
        <v>42293</v>
      </c>
      <c r="N46" s="427">
        <f t="shared" si="6"/>
        <v>42314</v>
      </c>
      <c r="O46" s="427"/>
      <c r="P46" s="427"/>
      <c r="Q46" s="427"/>
      <c r="R46" s="427" t="s">
        <v>1294</v>
      </c>
      <c r="S46" s="427" t="s">
        <v>1294</v>
      </c>
      <c r="T46" s="427"/>
      <c r="U46" s="427">
        <v>42300</v>
      </c>
      <c r="V46" s="427">
        <v>42303</v>
      </c>
      <c r="W46" s="427"/>
      <c r="X46" s="410" t="s">
        <v>404</v>
      </c>
      <c r="Y46" s="428">
        <f t="shared" si="0"/>
        <v>10</v>
      </c>
      <c r="Z46" s="414" t="str">
        <f t="shared" si="1"/>
        <v>O</v>
      </c>
      <c r="AA46" s="435"/>
      <c r="AB46" s="435"/>
    </row>
    <row r="47" spans="1:28" s="391" customFormat="1" ht="36.75" customHeight="1" x14ac:dyDescent="0.2">
      <c r="A47" s="350" t="s">
        <v>1960</v>
      </c>
      <c r="B47" s="350">
        <v>1</v>
      </c>
      <c r="C47" s="350" t="s">
        <v>962</v>
      </c>
      <c r="D47" s="427">
        <v>42300</v>
      </c>
      <c r="E47" s="410" t="s">
        <v>2212</v>
      </c>
      <c r="F47" s="437" t="s">
        <v>2041</v>
      </c>
      <c r="G47" s="410" t="s">
        <v>0</v>
      </c>
      <c r="H47" s="410" t="s">
        <v>1744</v>
      </c>
      <c r="I47" s="410" t="s">
        <v>1576</v>
      </c>
      <c r="J47" s="410" t="s">
        <v>1727</v>
      </c>
      <c r="K47" s="350" t="s">
        <v>2150</v>
      </c>
      <c r="L47" s="350" t="s">
        <v>2820</v>
      </c>
      <c r="M47" s="427">
        <v>42300</v>
      </c>
      <c r="N47" s="427">
        <f t="shared" si="6"/>
        <v>42321</v>
      </c>
      <c r="O47" s="427"/>
      <c r="P47" s="427"/>
      <c r="Q47" s="427"/>
      <c r="R47" s="427" t="s">
        <v>1294</v>
      </c>
      <c r="S47" s="427" t="s">
        <v>1294</v>
      </c>
      <c r="T47" s="427"/>
      <c r="U47" s="427">
        <v>42303</v>
      </c>
      <c r="V47" s="427">
        <v>42306</v>
      </c>
      <c r="W47" s="427"/>
      <c r="X47" s="410" t="s">
        <v>404</v>
      </c>
      <c r="Y47" s="428">
        <f t="shared" si="0"/>
        <v>6</v>
      </c>
      <c r="Z47" s="414" t="str">
        <f t="shared" si="1"/>
        <v>O</v>
      </c>
      <c r="AA47" s="435"/>
      <c r="AB47" s="435"/>
    </row>
    <row r="48" spans="1:28" s="391" customFormat="1" ht="36.75" customHeight="1" x14ac:dyDescent="0.2">
      <c r="A48" s="350" t="s">
        <v>1961</v>
      </c>
      <c r="B48" s="350">
        <v>1</v>
      </c>
      <c r="C48" s="350" t="s">
        <v>2042</v>
      </c>
      <c r="D48" s="427">
        <v>42300</v>
      </c>
      <c r="E48" s="410" t="s">
        <v>2186</v>
      </c>
      <c r="F48" s="410" t="s">
        <v>2059</v>
      </c>
      <c r="G48" s="410" t="s">
        <v>0</v>
      </c>
      <c r="H48" s="410" t="s">
        <v>1744</v>
      </c>
      <c r="I48" s="410" t="s">
        <v>1576</v>
      </c>
      <c r="J48" s="410" t="s">
        <v>1727</v>
      </c>
      <c r="K48" s="350" t="s">
        <v>2151</v>
      </c>
      <c r="L48" s="350" t="s">
        <v>1879</v>
      </c>
      <c r="M48" s="427">
        <v>42300</v>
      </c>
      <c r="N48" s="427">
        <f t="shared" si="6"/>
        <v>42321</v>
      </c>
      <c r="O48" s="427"/>
      <c r="P48" s="427"/>
      <c r="Q48" s="427"/>
      <c r="R48" s="427" t="s">
        <v>1294</v>
      </c>
      <c r="S48" s="427" t="s">
        <v>1294</v>
      </c>
      <c r="T48" s="427"/>
      <c r="U48" s="427">
        <v>42307</v>
      </c>
      <c r="V48" s="427">
        <v>42312</v>
      </c>
      <c r="W48" s="427"/>
      <c r="X48" s="410" t="s">
        <v>404</v>
      </c>
      <c r="Y48" s="428">
        <f t="shared" si="0"/>
        <v>12</v>
      </c>
      <c r="Z48" s="414" t="str">
        <f t="shared" si="1"/>
        <v>O</v>
      </c>
      <c r="AA48" s="435"/>
      <c r="AB48" s="435"/>
    </row>
    <row r="49" spans="1:28" s="391" customFormat="1" ht="36.75" customHeight="1" x14ac:dyDescent="0.2">
      <c r="A49" s="368" t="s">
        <v>1962</v>
      </c>
      <c r="B49" s="368">
        <v>1</v>
      </c>
      <c r="C49" s="368" t="s">
        <v>2049</v>
      </c>
      <c r="D49" s="426"/>
      <c r="E49" s="411" t="s">
        <v>2187</v>
      </c>
      <c r="F49" s="411" t="s">
        <v>2050</v>
      </c>
      <c r="G49" s="411" t="s">
        <v>0</v>
      </c>
      <c r="H49" s="411" t="s">
        <v>2051</v>
      </c>
      <c r="I49" s="411" t="s">
        <v>801</v>
      </c>
      <c r="J49" s="411" t="s">
        <v>1727</v>
      </c>
      <c r="K49" s="368" t="s">
        <v>2152</v>
      </c>
      <c r="L49" s="350"/>
      <c r="M49" s="426"/>
      <c r="N49" s="426"/>
      <c r="O49" s="426" t="e">
        <f>#REF!</f>
        <v>#REF!</v>
      </c>
      <c r="P49" s="426"/>
      <c r="Q49" s="426"/>
      <c r="R49" s="411"/>
      <c r="S49" s="411"/>
      <c r="T49" s="411"/>
      <c r="U49" s="426"/>
      <c r="V49" s="426"/>
      <c r="W49" s="426"/>
      <c r="X49" s="411"/>
      <c r="Y49" s="412" t="str">
        <f t="shared" si="0"/>
        <v/>
      </c>
      <c r="Z49" s="414" t="str">
        <f t="shared" si="1"/>
        <v/>
      </c>
      <c r="AA49" s="436"/>
      <c r="AB49" s="436"/>
    </row>
    <row r="50" spans="1:28" s="391" customFormat="1" ht="36.75" customHeight="1" x14ac:dyDescent="0.2">
      <c r="A50" s="350" t="s">
        <v>1963</v>
      </c>
      <c r="B50" s="350">
        <v>2</v>
      </c>
      <c r="C50" s="350" t="s">
        <v>2053</v>
      </c>
      <c r="D50" s="427">
        <v>42305</v>
      </c>
      <c r="E50" s="410" t="s">
        <v>2188</v>
      </c>
      <c r="F50" s="410" t="s">
        <v>2054</v>
      </c>
      <c r="G50" s="410" t="s">
        <v>0</v>
      </c>
      <c r="H50" s="410" t="s">
        <v>2055</v>
      </c>
      <c r="I50" s="410" t="s">
        <v>1365</v>
      </c>
      <c r="J50" s="410" t="s">
        <v>1727</v>
      </c>
      <c r="K50" s="350" t="s">
        <v>2153</v>
      </c>
      <c r="L50" s="350" t="s">
        <v>1879</v>
      </c>
      <c r="M50" s="427">
        <v>42305</v>
      </c>
      <c r="N50" s="427">
        <f t="shared" ref="N50:N69" si="7">M50+21</f>
        <v>42326</v>
      </c>
      <c r="O50" s="427"/>
      <c r="P50" s="427"/>
      <c r="Q50" s="427"/>
      <c r="R50" s="427" t="s">
        <v>1294</v>
      </c>
      <c r="S50" s="427" t="s">
        <v>1294</v>
      </c>
      <c r="T50" s="427"/>
      <c r="U50" s="427">
        <v>42331</v>
      </c>
      <c r="V50" s="427">
        <v>42333</v>
      </c>
      <c r="W50" s="427"/>
      <c r="X50" s="410" t="s">
        <v>404</v>
      </c>
      <c r="Y50" s="428">
        <f t="shared" si="0"/>
        <v>28</v>
      </c>
      <c r="Z50" s="414" t="str">
        <f t="shared" si="1"/>
        <v>N</v>
      </c>
      <c r="AA50" s="435"/>
      <c r="AB50" s="435"/>
    </row>
    <row r="51" spans="1:28" s="391" customFormat="1" ht="36.75" customHeight="1" x14ac:dyDescent="0.2">
      <c r="A51" s="350" t="s">
        <v>1964</v>
      </c>
      <c r="B51" s="350">
        <v>3</v>
      </c>
      <c r="C51" s="350" t="s">
        <v>1095</v>
      </c>
      <c r="D51" s="427">
        <v>42311</v>
      </c>
      <c r="E51" s="410" t="s">
        <v>2189</v>
      </c>
      <c r="F51" s="410" t="s">
        <v>2101</v>
      </c>
      <c r="G51" s="410" t="s">
        <v>0</v>
      </c>
      <c r="H51" s="410" t="s">
        <v>2056</v>
      </c>
      <c r="I51" s="410" t="s">
        <v>1365</v>
      </c>
      <c r="J51" s="410" t="s">
        <v>1727</v>
      </c>
      <c r="K51" s="350" t="s">
        <v>1021</v>
      </c>
      <c r="L51" s="350" t="s">
        <v>1879</v>
      </c>
      <c r="M51" s="427">
        <v>42311</v>
      </c>
      <c r="N51" s="427">
        <f t="shared" si="7"/>
        <v>42332</v>
      </c>
      <c r="O51" s="427"/>
      <c r="P51" s="427"/>
      <c r="Q51" s="427"/>
      <c r="R51" s="427" t="s">
        <v>1294</v>
      </c>
      <c r="S51" s="427" t="s">
        <v>1294</v>
      </c>
      <c r="T51" s="427"/>
      <c r="U51" s="427">
        <v>42320</v>
      </c>
      <c r="V51" s="427">
        <v>42321</v>
      </c>
      <c r="W51" s="427"/>
      <c r="X51" s="410" t="s">
        <v>404</v>
      </c>
      <c r="Y51" s="428">
        <f t="shared" si="0"/>
        <v>10</v>
      </c>
      <c r="Z51" s="414" t="str">
        <f t="shared" si="1"/>
        <v>O</v>
      </c>
      <c r="AA51" s="435"/>
      <c r="AB51" s="435"/>
    </row>
    <row r="52" spans="1:28" s="391" customFormat="1" ht="36.75" customHeight="1" x14ac:dyDescent="0.2">
      <c r="A52" s="350" t="s">
        <v>1965</v>
      </c>
      <c r="B52" s="350">
        <v>12</v>
      </c>
      <c r="C52" s="350" t="s">
        <v>2069</v>
      </c>
      <c r="D52" s="427">
        <v>42319</v>
      </c>
      <c r="E52" s="410" t="s">
        <v>2190</v>
      </c>
      <c r="F52" s="410" t="s">
        <v>2070</v>
      </c>
      <c r="G52" s="410" t="s">
        <v>0</v>
      </c>
      <c r="H52" s="410"/>
      <c r="I52" s="410"/>
      <c r="J52" s="410" t="s">
        <v>1564</v>
      </c>
      <c r="K52" s="350"/>
      <c r="L52" s="350"/>
      <c r="M52" s="427">
        <v>42319</v>
      </c>
      <c r="N52" s="427">
        <f t="shared" si="7"/>
        <v>42340</v>
      </c>
      <c r="O52" s="427"/>
      <c r="P52" s="427"/>
      <c r="Q52" s="427"/>
      <c r="R52" s="410"/>
      <c r="S52" s="410"/>
      <c r="T52" s="410"/>
      <c r="U52" s="427"/>
      <c r="V52" s="427"/>
      <c r="W52" s="427"/>
      <c r="X52" s="410"/>
      <c r="Y52" s="428" t="str">
        <f t="shared" si="0"/>
        <v/>
      </c>
      <c r="Z52" s="414" t="str">
        <f t="shared" si="1"/>
        <v/>
      </c>
      <c r="AA52" s="435"/>
      <c r="AB52" s="435"/>
    </row>
    <row r="53" spans="1:28" s="391" customFormat="1" ht="36.75" customHeight="1" x14ac:dyDescent="0.2">
      <c r="A53" s="350" t="s">
        <v>1966</v>
      </c>
      <c r="B53" s="350">
        <v>1</v>
      </c>
      <c r="C53" s="350" t="s">
        <v>1877</v>
      </c>
      <c r="D53" s="427">
        <v>42317</v>
      </c>
      <c r="E53" s="410" t="s">
        <v>2071</v>
      </c>
      <c r="F53" s="410" t="s">
        <v>2072</v>
      </c>
      <c r="G53" s="410" t="s">
        <v>0</v>
      </c>
      <c r="H53" s="410">
        <v>2858</v>
      </c>
      <c r="I53" s="410" t="s">
        <v>1576</v>
      </c>
      <c r="J53" s="410" t="s">
        <v>1727</v>
      </c>
      <c r="K53" s="350" t="s">
        <v>2154</v>
      </c>
      <c r="L53" s="350" t="s">
        <v>1879</v>
      </c>
      <c r="M53" s="427">
        <v>42317</v>
      </c>
      <c r="N53" s="427">
        <f t="shared" si="7"/>
        <v>42338</v>
      </c>
      <c r="O53" s="427"/>
      <c r="P53" s="427"/>
      <c r="Q53" s="427"/>
      <c r="R53" s="427" t="s">
        <v>1294</v>
      </c>
      <c r="S53" s="427" t="s">
        <v>1294</v>
      </c>
      <c r="T53" s="427"/>
      <c r="U53" s="427">
        <v>42326</v>
      </c>
      <c r="V53" s="427">
        <v>42327</v>
      </c>
      <c r="W53" s="427"/>
      <c r="X53" s="410" t="s">
        <v>404</v>
      </c>
      <c r="Y53" s="428">
        <f t="shared" si="0"/>
        <v>10</v>
      </c>
      <c r="Z53" s="414" t="str">
        <f t="shared" si="1"/>
        <v>O</v>
      </c>
      <c r="AA53" s="435"/>
      <c r="AB53" s="435"/>
    </row>
    <row r="54" spans="1:28" s="391" customFormat="1" ht="36.75" customHeight="1" x14ac:dyDescent="0.2">
      <c r="A54" s="350" t="s">
        <v>1967</v>
      </c>
      <c r="B54" s="350">
        <v>1</v>
      </c>
      <c r="C54" s="350" t="s">
        <v>1877</v>
      </c>
      <c r="D54" s="427">
        <v>42317</v>
      </c>
      <c r="E54" s="410" t="s">
        <v>2071</v>
      </c>
      <c r="F54" s="410" t="s">
        <v>2072</v>
      </c>
      <c r="G54" s="410" t="s">
        <v>0</v>
      </c>
      <c r="H54" s="410">
        <v>512</v>
      </c>
      <c r="I54" s="410" t="s">
        <v>1576</v>
      </c>
      <c r="J54" s="410" t="s">
        <v>1727</v>
      </c>
      <c r="K54" s="350" t="s">
        <v>2155</v>
      </c>
      <c r="L54" s="350" t="s">
        <v>1879</v>
      </c>
      <c r="M54" s="427">
        <v>42317</v>
      </c>
      <c r="N54" s="427">
        <f t="shared" si="7"/>
        <v>42338</v>
      </c>
      <c r="O54" s="427"/>
      <c r="P54" s="427"/>
      <c r="Q54" s="427"/>
      <c r="R54" s="427" t="s">
        <v>1294</v>
      </c>
      <c r="S54" s="427" t="s">
        <v>1294</v>
      </c>
      <c r="T54" s="427"/>
      <c r="U54" s="427">
        <v>42326</v>
      </c>
      <c r="V54" s="427">
        <v>42327</v>
      </c>
      <c r="W54" s="427"/>
      <c r="X54" s="410" t="s">
        <v>404</v>
      </c>
      <c r="Y54" s="428">
        <f t="shared" si="0"/>
        <v>10</v>
      </c>
      <c r="Z54" s="414" t="str">
        <f t="shared" si="1"/>
        <v>O</v>
      </c>
      <c r="AA54" s="435"/>
      <c r="AB54" s="435"/>
    </row>
    <row r="55" spans="1:28" s="391" customFormat="1" ht="36.75" customHeight="1" x14ac:dyDescent="0.2">
      <c r="A55" s="350" t="s">
        <v>1968</v>
      </c>
      <c r="B55" s="350">
        <v>1</v>
      </c>
      <c r="C55" s="350" t="s">
        <v>1877</v>
      </c>
      <c r="D55" s="427">
        <v>42317</v>
      </c>
      <c r="E55" s="410" t="s">
        <v>2071</v>
      </c>
      <c r="F55" s="410" t="s">
        <v>2079</v>
      </c>
      <c r="G55" s="410" t="s">
        <v>0</v>
      </c>
      <c r="H55" s="410">
        <v>285</v>
      </c>
      <c r="I55" s="410" t="s">
        <v>1576</v>
      </c>
      <c r="J55" s="410" t="s">
        <v>1727</v>
      </c>
      <c r="K55" s="350" t="s">
        <v>2133</v>
      </c>
      <c r="L55" s="350" t="s">
        <v>2801</v>
      </c>
      <c r="M55" s="427">
        <v>42317</v>
      </c>
      <c r="N55" s="427">
        <f t="shared" si="7"/>
        <v>42338</v>
      </c>
      <c r="O55" s="427"/>
      <c r="P55" s="427"/>
      <c r="Q55" s="427"/>
      <c r="R55" s="427" t="s">
        <v>1294</v>
      </c>
      <c r="S55" s="427" t="s">
        <v>1294</v>
      </c>
      <c r="T55" s="427"/>
      <c r="U55" s="427">
        <v>42328</v>
      </c>
      <c r="V55" s="427">
        <v>42332</v>
      </c>
      <c r="W55" s="427"/>
      <c r="X55" s="410"/>
      <c r="Y55" s="428">
        <f t="shared" si="0"/>
        <v>15</v>
      </c>
      <c r="Z55" s="414" t="str">
        <f t="shared" si="1"/>
        <v>O</v>
      </c>
      <c r="AA55" s="435"/>
      <c r="AB55" s="435"/>
    </row>
    <row r="56" spans="1:28" s="391" customFormat="1" ht="36.75" customHeight="1" x14ac:dyDescent="0.2">
      <c r="A56" s="350" t="s">
        <v>1969</v>
      </c>
      <c r="B56" s="350">
        <v>1</v>
      </c>
      <c r="C56" s="350" t="s">
        <v>2073</v>
      </c>
      <c r="D56" s="427">
        <v>42320</v>
      </c>
      <c r="E56" s="410" t="s">
        <v>2074</v>
      </c>
      <c r="F56" s="410" t="s">
        <v>313</v>
      </c>
      <c r="G56" s="410" t="s">
        <v>0</v>
      </c>
      <c r="H56" s="410">
        <v>41000</v>
      </c>
      <c r="I56" s="410" t="s">
        <v>1576</v>
      </c>
      <c r="J56" s="410" t="s">
        <v>1727</v>
      </c>
      <c r="K56" s="350" t="s">
        <v>1411</v>
      </c>
      <c r="L56" s="350" t="s">
        <v>2802</v>
      </c>
      <c r="M56" s="427">
        <v>42320</v>
      </c>
      <c r="N56" s="427">
        <f t="shared" si="7"/>
        <v>42341</v>
      </c>
      <c r="O56" s="427"/>
      <c r="P56" s="427"/>
      <c r="Q56" s="427"/>
      <c r="R56" s="427" t="s">
        <v>1294</v>
      </c>
      <c r="S56" s="427" t="s">
        <v>1294</v>
      </c>
      <c r="T56" s="427"/>
      <c r="U56" s="427">
        <v>42321</v>
      </c>
      <c r="V56" s="427">
        <v>42324</v>
      </c>
      <c r="W56" s="427"/>
      <c r="X56" s="410" t="s">
        <v>404</v>
      </c>
      <c r="Y56" s="428">
        <f t="shared" si="0"/>
        <v>4</v>
      </c>
      <c r="Z56" s="414" t="str">
        <f t="shared" si="1"/>
        <v>O</v>
      </c>
      <c r="AA56" s="435"/>
      <c r="AB56" s="435"/>
    </row>
    <row r="57" spans="1:28" s="434" customFormat="1" ht="36.75" customHeight="1" x14ac:dyDescent="0.2">
      <c r="A57" s="350" t="s">
        <v>1970</v>
      </c>
      <c r="B57" s="350">
        <v>3</v>
      </c>
      <c r="C57" s="350" t="s">
        <v>2076</v>
      </c>
      <c r="D57" s="427">
        <v>42325</v>
      </c>
      <c r="E57" s="410" t="s">
        <v>2191</v>
      </c>
      <c r="F57" s="410" t="s">
        <v>2077</v>
      </c>
      <c r="G57" s="410" t="s">
        <v>2078</v>
      </c>
      <c r="H57" s="410" t="s">
        <v>2103</v>
      </c>
      <c r="I57" s="410" t="s">
        <v>1576</v>
      </c>
      <c r="J57" s="410" t="s">
        <v>1727</v>
      </c>
      <c r="K57" s="350" t="s">
        <v>2156</v>
      </c>
      <c r="L57" s="350" t="s">
        <v>2802</v>
      </c>
      <c r="M57" s="427">
        <v>42325</v>
      </c>
      <c r="N57" s="427">
        <f t="shared" si="7"/>
        <v>42346</v>
      </c>
      <c r="O57" s="427"/>
      <c r="P57" s="427"/>
      <c r="Q57" s="427"/>
      <c r="R57" s="410"/>
      <c r="S57" s="410"/>
      <c r="T57" s="410"/>
      <c r="U57" s="427">
        <v>42345</v>
      </c>
      <c r="V57" s="427">
        <v>42345</v>
      </c>
      <c r="W57" s="427"/>
      <c r="X57" s="410" t="s">
        <v>404</v>
      </c>
      <c r="Y57" s="428">
        <f t="shared" si="0"/>
        <v>20</v>
      </c>
      <c r="Z57" s="414" t="str">
        <f t="shared" si="1"/>
        <v>O</v>
      </c>
      <c r="AA57" s="435"/>
      <c r="AB57" s="435"/>
    </row>
    <row r="58" spans="1:28" s="434" customFormat="1" ht="36.75" customHeight="1" x14ac:dyDescent="0.2">
      <c r="A58" s="350" t="s">
        <v>1971</v>
      </c>
      <c r="B58" s="350">
        <v>1</v>
      </c>
      <c r="C58" s="350" t="s">
        <v>1500</v>
      </c>
      <c r="D58" s="427">
        <v>42328</v>
      </c>
      <c r="E58" s="410" t="s">
        <v>2192</v>
      </c>
      <c r="F58" s="410" t="s">
        <v>2102</v>
      </c>
      <c r="G58" s="410" t="s">
        <v>1613</v>
      </c>
      <c r="H58" s="410">
        <v>100000</v>
      </c>
      <c r="I58" s="410" t="s">
        <v>1576</v>
      </c>
      <c r="J58" s="410" t="s">
        <v>1727</v>
      </c>
      <c r="K58" s="350" t="s">
        <v>2157</v>
      </c>
      <c r="L58" s="350" t="s">
        <v>2802</v>
      </c>
      <c r="M58" s="427">
        <v>42328</v>
      </c>
      <c r="N58" s="427">
        <f t="shared" si="7"/>
        <v>42349</v>
      </c>
      <c r="O58" s="427"/>
      <c r="P58" s="427"/>
      <c r="Q58" s="427"/>
      <c r="R58" s="427" t="s">
        <v>1294</v>
      </c>
      <c r="S58" s="427" t="s">
        <v>1294</v>
      </c>
      <c r="T58" s="427"/>
      <c r="U58" s="427">
        <v>42328</v>
      </c>
      <c r="V58" s="427">
        <v>42328</v>
      </c>
      <c r="W58" s="427"/>
      <c r="X58" s="410" t="s">
        <v>404</v>
      </c>
      <c r="Y58" s="428">
        <f t="shared" si="0"/>
        <v>0</v>
      </c>
      <c r="Z58" s="414" t="str">
        <f t="shared" si="1"/>
        <v>O</v>
      </c>
      <c r="AA58" s="435"/>
      <c r="AB58" s="435"/>
    </row>
    <row r="59" spans="1:28" s="434" customFormat="1" ht="36.75" customHeight="1" x14ac:dyDescent="0.2">
      <c r="A59" s="350" t="s">
        <v>1972</v>
      </c>
      <c r="B59" s="350">
        <v>1</v>
      </c>
      <c r="C59" s="350" t="s">
        <v>2104</v>
      </c>
      <c r="D59" s="427">
        <v>42326</v>
      </c>
      <c r="E59" s="410" t="s">
        <v>2105</v>
      </c>
      <c r="F59" s="410" t="s">
        <v>313</v>
      </c>
      <c r="G59" s="410" t="s">
        <v>0</v>
      </c>
      <c r="H59" s="410">
        <v>100</v>
      </c>
      <c r="I59" s="410" t="s">
        <v>1365</v>
      </c>
      <c r="J59" s="410" t="s">
        <v>1727</v>
      </c>
      <c r="K59" s="350" t="s">
        <v>1042</v>
      </c>
      <c r="L59" s="350" t="s">
        <v>2801</v>
      </c>
      <c r="M59" s="427">
        <v>42326</v>
      </c>
      <c r="N59" s="427">
        <f t="shared" si="7"/>
        <v>42347</v>
      </c>
      <c r="O59" s="427"/>
      <c r="P59" s="427"/>
      <c r="Q59" s="427"/>
      <c r="R59" s="427" t="s">
        <v>1294</v>
      </c>
      <c r="S59" s="427" t="s">
        <v>1294</v>
      </c>
      <c r="T59" s="427"/>
      <c r="U59" s="427">
        <v>42332</v>
      </c>
      <c r="V59" s="427">
        <v>42332</v>
      </c>
      <c r="W59" s="427"/>
      <c r="X59" s="410" t="s">
        <v>404</v>
      </c>
      <c r="Y59" s="428">
        <f t="shared" si="0"/>
        <v>6</v>
      </c>
      <c r="Z59" s="414" t="str">
        <f t="shared" si="1"/>
        <v>O</v>
      </c>
      <c r="AA59" s="435"/>
      <c r="AB59" s="435"/>
    </row>
    <row r="60" spans="1:28" s="434" customFormat="1" ht="36.75" customHeight="1" x14ac:dyDescent="0.2">
      <c r="A60" s="409" t="s">
        <v>1973</v>
      </c>
      <c r="B60" s="409">
        <v>1</v>
      </c>
      <c r="C60" s="409" t="s">
        <v>2107</v>
      </c>
      <c r="D60" s="438">
        <v>42332</v>
      </c>
      <c r="E60" s="413" t="s">
        <v>2108</v>
      </c>
      <c r="F60" s="413" t="s">
        <v>313</v>
      </c>
      <c r="G60" s="413" t="s">
        <v>0</v>
      </c>
      <c r="H60" s="413"/>
      <c r="I60" s="413"/>
      <c r="J60" s="413" t="s">
        <v>1727</v>
      </c>
      <c r="K60" s="409" t="s">
        <v>627</v>
      </c>
      <c r="L60" s="409"/>
      <c r="M60" s="438">
        <v>42332</v>
      </c>
      <c r="N60" s="438">
        <f t="shared" si="7"/>
        <v>42353</v>
      </c>
      <c r="O60" s="438"/>
      <c r="P60" s="438"/>
      <c r="Q60" s="438"/>
      <c r="R60" s="414" t="s">
        <v>1294</v>
      </c>
      <c r="S60" s="414" t="s">
        <v>1294</v>
      </c>
      <c r="T60" s="414"/>
      <c r="U60" s="439">
        <v>42338</v>
      </c>
      <c r="V60" s="439">
        <v>42342</v>
      </c>
      <c r="W60" s="439"/>
      <c r="X60" s="414" t="s">
        <v>404</v>
      </c>
      <c r="Y60" s="440">
        <f t="shared" si="0"/>
        <v>10</v>
      </c>
      <c r="Z60" s="414" t="str">
        <f t="shared" si="1"/>
        <v>O</v>
      </c>
      <c r="AA60" s="442"/>
      <c r="AB60" s="442"/>
    </row>
    <row r="61" spans="1:28" s="434" customFormat="1" ht="36.75" customHeight="1" x14ac:dyDescent="0.2">
      <c r="A61" s="409" t="s">
        <v>1974</v>
      </c>
      <c r="B61" s="409">
        <v>4</v>
      </c>
      <c r="C61" s="409" t="s">
        <v>1929</v>
      </c>
      <c r="D61" s="438">
        <v>42324</v>
      </c>
      <c r="E61" s="413" t="s">
        <v>2109</v>
      </c>
      <c r="F61" s="413" t="s">
        <v>2015</v>
      </c>
      <c r="G61" s="413" t="s">
        <v>0</v>
      </c>
      <c r="H61" s="413"/>
      <c r="I61" s="413"/>
      <c r="J61" s="413" t="s">
        <v>1564</v>
      </c>
      <c r="K61" s="409" t="s">
        <v>2158</v>
      </c>
      <c r="L61" s="409" t="s">
        <v>2801</v>
      </c>
      <c r="M61" s="438">
        <v>42324</v>
      </c>
      <c r="N61" s="438">
        <f t="shared" si="7"/>
        <v>42345</v>
      </c>
      <c r="O61" s="438"/>
      <c r="P61" s="438"/>
      <c r="Q61" s="438"/>
      <c r="R61" s="413" t="s">
        <v>1294</v>
      </c>
      <c r="S61" s="413" t="s">
        <v>1294</v>
      </c>
      <c r="T61" s="413"/>
      <c r="U61" s="438">
        <v>42334</v>
      </c>
      <c r="V61" s="438"/>
      <c r="W61" s="438"/>
      <c r="X61" s="413"/>
      <c r="Y61" s="443" t="str">
        <f t="shared" si="0"/>
        <v/>
      </c>
      <c r="Z61" s="414" t="str">
        <f t="shared" si="1"/>
        <v/>
      </c>
      <c r="AA61" s="442"/>
      <c r="AB61" s="442"/>
    </row>
    <row r="62" spans="1:28" s="434" customFormat="1" ht="36.75" customHeight="1" x14ac:dyDescent="0.2">
      <c r="A62" s="409" t="s">
        <v>1975</v>
      </c>
      <c r="B62" s="409">
        <v>6</v>
      </c>
      <c r="C62" s="409" t="s">
        <v>2110</v>
      </c>
      <c r="D62" s="438">
        <v>42327</v>
      </c>
      <c r="E62" s="413" t="s">
        <v>2111</v>
      </c>
      <c r="F62" s="413" t="s">
        <v>2112</v>
      </c>
      <c r="G62" s="413" t="s">
        <v>0</v>
      </c>
      <c r="H62" s="413"/>
      <c r="I62" s="413"/>
      <c r="J62" s="413" t="s">
        <v>2666</v>
      </c>
      <c r="K62" s="409" t="s">
        <v>2159</v>
      </c>
      <c r="L62" s="409" t="s">
        <v>2801</v>
      </c>
      <c r="M62" s="438">
        <v>42327</v>
      </c>
      <c r="N62" s="438">
        <f t="shared" si="7"/>
        <v>42348</v>
      </c>
      <c r="O62" s="438"/>
      <c r="P62" s="438"/>
      <c r="Q62" s="438"/>
      <c r="R62" s="413" t="s">
        <v>1294</v>
      </c>
      <c r="S62" s="413" t="s">
        <v>1294</v>
      </c>
      <c r="T62" s="413"/>
      <c r="U62" s="438"/>
      <c r="V62" s="438"/>
      <c r="W62" s="438"/>
      <c r="X62" s="413"/>
      <c r="Y62" s="443" t="str">
        <f t="shared" si="0"/>
        <v/>
      </c>
      <c r="Z62" s="414" t="str">
        <f t="shared" si="1"/>
        <v/>
      </c>
      <c r="AA62" s="442"/>
      <c r="AB62" s="442"/>
    </row>
    <row r="63" spans="1:28" s="434" customFormat="1" ht="36.75" customHeight="1" x14ac:dyDescent="0.2">
      <c r="A63" s="409" t="s">
        <v>1976</v>
      </c>
      <c r="B63" s="409">
        <v>1</v>
      </c>
      <c r="C63" s="409" t="s">
        <v>2114</v>
      </c>
      <c r="D63" s="438">
        <v>42333</v>
      </c>
      <c r="E63" s="413" t="s">
        <v>2166</v>
      </c>
      <c r="F63" s="413" t="s">
        <v>313</v>
      </c>
      <c r="G63" s="413" t="s">
        <v>0</v>
      </c>
      <c r="H63" s="413" t="s">
        <v>1744</v>
      </c>
      <c r="I63" s="413" t="s">
        <v>1576</v>
      </c>
      <c r="J63" s="413" t="s">
        <v>1727</v>
      </c>
      <c r="K63" s="409" t="s">
        <v>627</v>
      </c>
      <c r="L63" s="409" t="s">
        <v>2802</v>
      </c>
      <c r="M63" s="438">
        <v>42333</v>
      </c>
      <c r="N63" s="438">
        <f t="shared" si="7"/>
        <v>42354</v>
      </c>
      <c r="O63" s="438"/>
      <c r="P63" s="438"/>
      <c r="Q63" s="438"/>
      <c r="R63" s="413" t="s">
        <v>1294</v>
      </c>
      <c r="S63" s="413" t="s">
        <v>1294</v>
      </c>
      <c r="T63" s="413"/>
      <c r="U63" s="438">
        <v>42334</v>
      </c>
      <c r="V63" s="438">
        <v>42334</v>
      </c>
      <c r="W63" s="438"/>
      <c r="X63" s="413" t="s">
        <v>404</v>
      </c>
      <c r="Y63" s="443">
        <f t="shared" si="0"/>
        <v>1</v>
      </c>
      <c r="Z63" s="414" t="str">
        <f t="shared" si="1"/>
        <v>O</v>
      </c>
      <c r="AA63" s="442"/>
      <c r="AB63" s="442"/>
    </row>
    <row r="64" spans="1:28" s="434" customFormat="1" ht="36.75" customHeight="1" x14ac:dyDescent="0.2">
      <c r="A64" s="409" t="s">
        <v>1977</v>
      </c>
      <c r="B64" s="409">
        <v>1</v>
      </c>
      <c r="C64" s="409" t="s">
        <v>1184</v>
      </c>
      <c r="D64" s="438">
        <v>42334</v>
      </c>
      <c r="E64" s="413" t="s">
        <v>2115</v>
      </c>
      <c r="F64" s="413" t="s">
        <v>2028</v>
      </c>
      <c r="G64" s="413" t="s">
        <v>0</v>
      </c>
      <c r="H64" s="413" t="s">
        <v>1744</v>
      </c>
      <c r="I64" s="413" t="s">
        <v>1576</v>
      </c>
      <c r="J64" s="413" t="s">
        <v>1727</v>
      </c>
      <c r="K64" s="409" t="s">
        <v>2160</v>
      </c>
      <c r="L64" s="409" t="s">
        <v>2802</v>
      </c>
      <c r="M64" s="438">
        <v>42334</v>
      </c>
      <c r="N64" s="438">
        <f t="shared" si="7"/>
        <v>42355</v>
      </c>
      <c r="O64" s="438"/>
      <c r="P64" s="438"/>
      <c r="Q64" s="438"/>
      <c r="R64" s="413" t="s">
        <v>1294</v>
      </c>
      <c r="S64" s="413" t="s">
        <v>1294</v>
      </c>
      <c r="T64" s="413"/>
      <c r="U64" s="438">
        <v>42352</v>
      </c>
      <c r="V64" s="438"/>
      <c r="W64" s="438"/>
      <c r="X64" s="413" t="s">
        <v>404</v>
      </c>
      <c r="Y64" s="443" t="str">
        <f t="shared" si="0"/>
        <v/>
      </c>
      <c r="Z64" s="414" t="str">
        <f t="shared" si="1"/>
        <v/>
      </c>
      <c r="AA64" s="442"/>
      <c r="AB64" s="442"/>
    </row>
    <row r="65" spans="1:491" s="434" customFormat="1" ht="36.75" customHeight="1" x14ac:dyDescent="0.2">
      <c r="A65" s="409" t="s">
        <v>1978</v>
      </c>
      <c r="B65" s="409">
        <v>1</v>
      </c>
      <c r="C65" s="409" t="s">
        <v>2114</v>
      </c>
      <c r="D65" s="438">
        <v>42335</v>
      </c>
      <c r="E65" s="413" t="s">
        <v>2193</v>
      </c>
      <c r="F65" s="413"/>
      <c r="G65" s="413" t="s">
        <v>0</v>
      </c>
      <c r="H65" s="413"/>
      <c r="I65" s="413"/>
      <c r="J65" s="413" t="s">
        <v>2165</v>
      </c>
      <c r="K65" s="409" t="s">
        <v>2161</v>
      </c>
      <c r="L65" s="409"/>
      <c r="M65" s="438">
        <v>42335</v>
      </c>
      <c r="N65" s="438">
        <f t="shared" si="7"/>
        <v>42356</v>
      </c>
      <c r="O65" s="438"/>
      <c r="P65" s="438"/>
      <c r="Q65" s="438"/>
      <c r="R65" s="413" t="s">
        <v>1294</v>
      </c>
      <c r="S65" s="413" t="s">
        <v>1294</v>
      </c>
      <c r="T65" s="413"/>
      <c r="U65" s="438"/>
      <c r="V65" s="438"/>
      <c r="W65" s="438"/>
      <c r="X65" s="413"/>
      <c r="Y65" s="443" t="str">
        <f t="shared" si="0"/>
        <v/>
      </c>
      <c r="Z65" s="414" t="str">
        <f t="shared" si="1"/>
        <v/>
      </c>
      <c r="AA65" s="442"/>
      <c r="AB65" s="442"/>
    </row>
    <row r="66" spans="1:491" s="434" customFormat="1" ht="36.75" customHeight="1" x14ac:dyDescent="0.2">
      <c r="A66" s="409" t="s">
        <v>1979</v>
      </c>
      <c r="B66" s="409">
        <v>1</v>
      </c>
      <c r="C66" s="409" t="s">
        <v>2116</v>
      </c>
      <c r="D66" s="438">
        <v>42339</v>
      </c>
      <c r="E66" s="413" t="s">
        <v>2194</v>
      </c>
      <c r="F66" s="413" t="s">
        <v>1236</v>
      </c>
      <c r="G66" s="413" t="s">
        <v>0</v>
      </c>
      <c r="H66" s="485">
        <v>173678</v>
      </c>
      <c r="I66" s="413" t="s">
        <v>605</v>
      </c>
      <c r="J66" s="413" t="s">
        <v>1564</v>
      </c>
      <c r="K66" s="409" t="s">
        <v>2162</v>
      </c>
      <c r="L66" s="409" t="s">
        <v>2801</v>
      </c>
      <c r="M66" s="438">
        <v>42339</v>
      </c>
      <c r="N66" s="438">
        <f t="shared" si="7"/>
        <v>42360</v>
      </c>
      <c r="O66" s="438"/>
      <c r="P66" s="438"/>
      <c r="Q66" s="438"/>
      <c r="R66" s="413" t="s">
        <v>1294</v>
      </c>
      <c r="S66" s="413" t="s">
        <v>1294</v>
      </c>
      <c r="T66" s="413"/>
      <c r="U66" s="438"/>
      <c r="V66" s="438"/>
      <c r="W66" s="438"/>
      <c r="X66" s="413"/>
      <c r="Y66" s="443" t="str">
        <f t="shared" ref="Y66:Y129" si="8">IF(V66&lt;&gt;"",V66-M66,"")</f>
        <v/>
      </c>
      <c r="Z66" s="414" t="str">
        <f t="shared" ref="Z66:Z129" si="9">IF(V66&lt;&gt;"",IF(Y66&lt;22,"O","N"),"")</f>
        <v/>
      </c>
      <c r="AA66" s="442"/>
      <c r="AB66" s="442"/>
    </row>
    <row r="67" spans="1:491" s="434" customFormat="1" ht="36.75" customHeight="1" x14ac:dyDescent="0.2">
      <c r="A67" s="409" t="s">
        <v>1980</v>
      </c>
      <c r="B67" s="409">
        <v>1</v>
      </c>
      <c r="C67" s="409" t="s">
        <v>2117</v>
      </c>
      <c r="D67" s="438">
        <v>42340</v>
      </c>
      <c r="E67" s="413" t="s">
        <v>2118</v>
      </c>
      <c r="F67" s="413"/>
      <c r="G67" s="413" t="s">
        <v>0</v>
      </c>
      <c r="H67" s="413" t="s">
        <v>1744</v>
      </c>
      <c r="I67" s="413" t="s">
        <v>605</v>
      </c>
      <c r="J67" s="413" t="s">
        <v>1564</v>
      </c>
      <c r="K67" s="409" t="s">
        <v>2163</v>
      </c>
      <c r="L67" s="409"/>
      <c r="M67" s="438">
        <v>42340</v>
      </c>
      <c r="N67" s="438">
        <f t="shared" si="7"/>
        <v>42361</v>
      </c>
      <c r="O67" s="438"/>
      <c r="P67" s="438"/>
      <c r="Q67" s="438"/>
      <c r="R67" s="413" t="s">
        <v>1294</v>
      </c>
      <c r="S67" s="413" t="s">
        <v>1294</v>
      </c>
      <c r="T67" s="413"/>
      <c r="U67" s="438"/>
      <c r="V67" s="438"/>
      <c r="W67" s="438"/>
      <c r="X67" s="413"/>
      <c r="Y67" s="443" t="str">
        <f t="shared" si="8"/>
        <v/>
      </c>
      <c r="Z67" s="414" t="str">
        <f t="shared" si="9"/>
        <v/>
      </c>
      <c r="AA67" s="442"/>
      <c r="AB67" s="442"/>
    </row>
    <row r="68" spans="1:491" s="434" customFormat="1" ht="36.75" customHeight="1" x14ac:dyDescent="0.2">
      <c r="A68" s="409" t="s">
        <v>1981</v>
      </c>
      <c r="B68" s="409">
        <v>1</v>
      </c>
      <c r="C68" s="409" t="s">
        <v>123</v>
      </c>
      <c r="D68" s="438">
        <v>42341</v>
      </c>
      <c r="E68" s="413" t="s">
        <v>2119</v>
      </c>
      <c r="F68" s="413" t="s">
        <v>2120</v>
      </c>
      <c r="G68" s="413" t="s">
        <v>679</v>
      </c>
      <c r="H68" s="413">
        <v>1000</v>
      </c>
      <c r="I68" s="413" t="s">
        <v>605</v>
      </c>
      <c r="J68" s="413" t="s">
        <v>1727</v>
      </c>
      <c r="K68" s="409" t="s">
        <v>927</v>
      </c>
      <c r="L68" s="409"/>
      <c r="M68" s="438">
        <v>42341</v>
      </c>
      <c r="N68" s="438">
        <f t="shared" si="7"/>
        <v>42362</v>
      </c>
      <c r="O68" s="438"/>
      <c r="P68" s="438"/>
      <c r="Q68" s="438"/>
      <c r="R68" s="413" t="s">
        <v>1294</v>
      </c>
      <c r="S68" s="413" t="s">
        <v>1294</v>
      </c>
      <c r="T68" s="413"/>
      <c r="U68" s="438"/>
      <c r="V68" s="438"/>
      <c r="W68" s="438"/>
      <c r="X68" s="413"/>
      <c r="Y68" s="443" t="str">
        <f t="shared" si="8"/>
        <v/>
      </c>
      <c r="Z68" s="414" t="str">
        <f t="shared" si="9"/>
        <v/>
      </c>
      <c r="AA68" s="442"/>
      <c r="AB68" s="442"/>
    </row>
    <row r="69" spans="1:491" s="434" customFormat="1" ht="36.75" customHeight="1" x14ac:dyDescent="0.2">
      <c r="A69" s="409" t="s">
        <v>1982</v>
      </c>
      <c r="B69" s="409">
        <v>2</v>
      </c>
      <c r="C69" s="409" t="s">
        <v>1095</v>
      </c>
      <c r="D69" s="438">
        <v>42345</v>
      </c>
      <c r="E69" s="413" t="s">
        <v>2121</v>
      </c>
      <c r="F69" s="413" t="s">
        <v>2122</v>
      </c>
      <c r="G69" s="413" t="s">
        <v>2665</v>
      </c>
      <c r="H69" s="413"/>
      <c r="I69" s="413"/>
      <c r="J69" s="413" t="s">
        <v>1727</v>
      </c>
      <c r="K69" s="409" t="s">
        <v>2164</v>
      </c>
      <c r="L69" s="409"/>
      <c r="M69" s="438">
        <v>42345</v>
      </c>
      <c r="N69" s="438">
        <f t="shared" si="7"/>
        <v>42366</v>
      </c>
      <c r="O69" s="438"/>
      <c r="P69" s="438"/>
      <c r="Q69" s="438"/>
      <c r="R69" s="413" t="s">
        <v>1294</v>
      </c>
      <c r="S69" s="413" t="s">
        <v>1294</v>
      </c>
      <c r="T69" s="413"/>
      <c r="U69" s="438"/>
      <c r="V69" s="438"/>
      <c r="W69" s="438"/>
      <c r="X69" s="413"/>
      <c r="Y69" s="443" t="str">
        <f t="shared" si="8"/>
        <v/>
      </c>
      <c r="Z69" s="414" t="str">
        <f t="shared" si="9"/>
        <v/>
      </c>
      <c r="AA69" s="442"/>
      <c r="AB69" s="442"/>
    </row>
    <row r="70" spans="1:491" s="434" customFormat="1" ht="36.75" customHeight="1" x14ac:dyDescent="0.2">
      <c r="A70" s="409" t="s">
        <v>1983</v>
      </c>
      <c r="B70" s="409">
        <v>1</v>
      </c>
      <c r="C70" s="409" t="s">
        <v>2073</v>
      </c>
      <c r="D70" s="438">
        <v>42349</v>
      </c>
      <c r="E70" s="413" t="s">
        <v>2218</v>
      </c>
      <c r="F70" s="413" t="s">
        <v>2220</v>
      </c>
      <c r="G70" s="413" t="s">
        <v>679</v>
      </c>
      <c r="H70" s="413"/>
      <c r="I70" s="413"/>
      <c r="J70" s="413" t="s">
        <v>1727</v>
      </c>
      <c r="K70" s="409" t="s">
        <v>2219</v>
      </c>
      <c r="L70" s="409"/>
      <c r="M70" s="438">
        <v>42349</v>
      </c>
      <c r="N70" s="438">
        <v>42352</v>
      </c>
      <c r="O70" s="438"/>
      <c r="P70" s="438"/>
      <c r="Q70" s="438"/>
      <c r="R70" s="413"/>
      <c r="S70" s="413"/>
      <c r="T70" s="413"/>
      <c r="U70" s="438"/>
      <c r="V70" s="438"/>
      <c r="W70" s="438"/>
      <c r="X70" s="413"/>
      <c r="Y70" s="443" t="str">
        <f t="shared" si="8"/>
        <v/>
      </c>
      <c r="Z70" s="414" t="str">
        <f t="shared" si="9"/>
        <v/>
      </c>
      <c r="AA70" s="442"/>
      <c r="AB70" s="442"/>
      <c r="AC70" s="445"/>
      <c r="AD70" s="445"/>
      <c r="AE70" s="445"/>
      <c r="AF70" s="445"/>
      <c r="AG70" s="445"/>
      <c r="AH70" s="445"/>
      <c r="AI70" s="445"/>
      <c r="AJ70" s="445"/>
      <c r="AK70" s="445"/>
      <c r="AL70" s="445"/>
      <c r="AM70" s="445"/>
      <c r="AN70" s="445"/>
      <c r="AO70" s="445"/>
      <c r="AP70" s="445"/>
      <c r="AQ70" s="445"/>
      <c r="AR70" s="445"/>
      <c r="AS70" s="445"/>
      <c r="AT70" s="445"/>
      <c r="AU70" s="445"/>
      <c r="AV70" s="445"/>
      <c r="AW70" s="445"/>
      <c r="AX70" s="445"/>
      <c r="AY70" s="445"/>
      <c r="AZ70" s="445"/>
      <c r="BA70" s="445"/>
      <c r="BB70" s="445"/>
      <c r="BC70" s="445"/>
      <c r="BD70" s="445"/>
      <c r="BE70" s="445"/>
      <c r="BF70" s="445"/>
      <c r="BG70" s="445"/>
      <c r="BH70" s="445"/>
      <c r="BI70" s="445"/>
      <c r="BJ70" s="445"/>
      <c r="BK70" s="445"/>
      <c r="BL70" s="445"/>
      <c r="BM70" s="445"/>
      <c r="BN70" s="445"/>
      <c r="BO70" s="445"/>
      <c r="BP70" s="445"/>
      <c r="BQ70" s="445"/>
      <c r="BR70" s="445"/>
      <c r="BS70" s="445"/>
      <c r="BT70" s="445"/>
      <c r="BU70" s="445"/>
      <c r="BV70" s="445"/>
      <c r="BW70" s="445"/>
      <c r="BX70" s="445"/>
      <c r="BY70" s="445"/>
      <c r="BZ70" s="445"/>
      <c r="CA70" s="445"/>
      <c r="CB70" s="445"/>
      <c r="CC70" s="445"/>
      <c r="CD70" s="445"/>
      <c r="CE70" s="445"/>
      <c r="CF70" s="445"/>
      <c r="CG70" s="445"/>
      <c r="CH70" s="445"/>
      <c r="CI70" s="445"/>
      <c r="CJ70" s="445"/>
      <c r="CK70" s="445"/>
      <c r="CL70" s="445"/>
      <c r="CM70" s="445"/>
      <c r="CN70" s="445"/>
      <c r="CO70" s="445"/>
      <c r="CP70" s="445"/>
      <c r="CQ70" s="445"/>
      <c r="CR70" s="445"/>
      <c r="CS70" s="445"/>
      <c r="CT70" s="445"/>
      <c r="CU70" s="445"/>
      <c r="CV70" s="445"/>
      <c r="CW70" s="445"/>
      <c r="CX70" s="445"/>
      <c r="CY70" s="445"/>
      <c r="CZ70" s="445"/>
      <c r="DA70" s="445"/>
      <c r="DB70" s="445"/>
      <c r="DC70" s="445"/>
      <c r="DD70" s="445"/>
      <c r="DE70" s="445"/>
      <c r="DF70" s="445"/>
      <c r="DG70" s="445"/>
      <c r="DH70" s="445"/>
      <c r="DI70" s="445"/>
      <c r="DJ70" s="445"/>
      <c r="DK70" s="445"/>
      <c r="DL70" s="445"/>
      <c r="DM70" s="445"/>
      <c r="DN70" s="445"/>
      <c r="DO70" s="445"/>
      <c r="DP70" s="445"/>
      <c r="DQ70" s="445"/>
      <c r="DR70" s="445"/>
      <c r="DS70" s="445"/>
      <c r="DT70" s="445"/>
      <c r="DU70" s="445"/>
      <c r="DV70" s="445"/>
      <c r="DW70" s="445"/>
      <c r="DX70" s="445"/>
      <c r="DY70" s="445"/>
      <c r="DZ70" s="445"/>
      <c r="EA70" s="445"/>
      <c r="EB70" s="445"/>
      <c r="EC70" s="445"/>
      <c r="ED70" s="445"/>
      <c r="EE70" s="445"/>
      <c r="EF70" s="445"/>
      <c r="EG70" s="445"/>
      <c r="EH70" s="445"/>
      <c r="EI70" s="445"/>
      <c r="EJ70" s="445"/>
      <c r="EK70" s="445"/>
      <c r="EL70" s="445"/>
      <c r="EM70" s="445"/>
      <c r="EN70" s="445"/>
      <c r="EO70" s="445"/>
      <c r="EP70" s="445"/>
      <c r="EQ70" s="445"/>
      <c r="ER70" s="445"/>
      <c r="ES70" s="445"/>
      <c r="ET70" s="445"/>
      <c r="EU70" s="445"/>
      <c r="EV70" s="445"/>
      <c r="EW70" s="445"/>
      <c r="EX70" s="445"/>
      <c r="EY70" s="445"/>
      <c r="EZ70" s="445"/>
      <c r="FA70" s="445"/>
      <c r="FB70" s="445"/>
      <c r="FC70" s="445"/>
      <c r="FD70" s="445"/>
      <c r="FE70" s="445"/>
      <c r="FF70" s="445"/>
      <c r="FG70" s="445"/>
      <c r="FH70" s="445"/>
      <c r="FI70" s="445"/>
      <c r="FJ70" s="445"/>
      <c r="FK70" s="445"/>
      <c r="FL70" s="445"/>
      <c r="FM70" s="445"/>
      <c r="FN70" s="445"/>
      <c r="FO70" s="445"/>
      <c r="FP70" s="445"/>
      <c r="FQ70" s="445"/>
      <c r="FR70" s="445"/>
      <c r="FS70" s="445"/>
      <c r="FT70" s="445"/>
      <c r="FU70" s="445"/>
      <c r="FV70" s="445"/>
      <c r="FW70" s="445"/>
      <c r="FX70" s="445"/>
      <c r="FY70" s="445"/>
      <c r="FZ70" s="445"/>
      <c r="GA70" s="445"/>
      <c r="GB70" s="445"/>
      <c r="GC70" s="445"/>
      <c r="GD70" s="445"/>
      <c r="GE70" s="445"/>
      <c r="GF70" s="445"/>
      <c r="GG70" s="445"/>
      <c r="GH70" s="445"/>
      <c r="GI70" s="445"/>
      <c r="GJ70" s="445"/>
      <c r="GK70" s="445"/>
      <c r="GL70" s="445"/>
      <c r="GM70" s="445"/>
      <c r="GN70" s="445"/>
      <c r="GO70" s="445"/>
      <c r="GP70" s="445"/>
      <c r="GQ70" s="445"/>
      <c r="GR70" s="445"/>
      <c r="GS70" s="445"/>
      <c r="GT70" s="445"/>
      <c r="GU70" s="445"/>
      <c r="GV70" s="445"/>
      <c r="GW70" s="445"/>
      <c r="GX70" s="445"/>
      <c r="GY70" s="445"/>
      <c r="GZ70" s="445"/>
      <c r="HA70" s="445"/>
      <c r="HB70" s="445"/>
      <c r="HC70" s="445"/>
      <c r="HD70" s="445"/>
      <c r="HE70" s="445"/>
      <c r="HF70" s="445"/>
      <c r="HG70" s="445"/>
      <c r="HH70" s="445"/>
      <c r="HI70" s="445"/>
      <c r="HJ70" s="445"/>
      <c r="HK70" s="445"/>
      <c r="HL70" s="445"/>
      <c r="HM70" s="445"/>
      <c r="HN70" s="445"/>
      <c r="HO70" s="445"/>
      <c r="HP70" s="445"/>
      <c r="HQ70" s="445"/>
      <c r="HR70" s="445"/>
      <c r="HS70" s="445"/>
      <c r="HT70" s="445"/>
      <c r="HU70" s="445"/>
      <c r="HV70" s="445"/>
      <c r="HW70" s="445"/>
      <c r="HX70" s="445"/>
      <c r="HY70" s="445"/>
      <c r="HZ70" s="445"/>
      <c r="IA70" s="445"/>
      <c r="IB70" s="445"/>
      <c r="IC70" s="445"/>
      <c r="ID70" s="445"/>
      <c r="IE70" s="445"/>
      <c r="IF70" s="445"/>
      <c r="IG70" s="445"/>
      <c r="IH70" s="445"/>
      <c r="II70" s="445"/>
      <c r="IJ70" s="445"/>
      <c r="IK70" s="445"/>
      <c r="IL70" s="445"/>
      <c r="IM70" s="445"/>
      <c r="IN70" s="445"/>
      <c r="IO70" s="445"/>
      <c r="IP70" s="445"/>
      <c r="IQ70" s="445"/>
      <c r="IR70" s="445"/>
      <c r="IS70" s="445"/>
      <c r="IT70" s="445"/>
      <c r="IU70" s="445"/>
      <c r="IV70" s="445"/>
      <c r="IW70" s="445"/>
      <c r="IX70" s="445"/>
      <c r="IY70" s="445"/>
      <c r="IZ70" s="445"/>
      <c r="JA70" s="445"/>
      <c r="JB70" s="445"/>
      <c r="JC70" s="445"/>
      <c r="JD70" s="445"/>
      <c r="JE70" s="445"/>
      <c r="JF70" s="445"/>
      <c r="JG70" s="445"/>
      <c r="JH70" s="445"/>
      <c r="JI70" s="445"/>
      <c r="JJ70" s="445"/>
      <c r="JK70" s="445"/>
      <c r="JL70" s="445"/>
      <c r="JM70" s="445"/>
      <c r="JN70" s="445"/>
      <c r="JO70" s="445"/>
      <c r="JP70" s="445"/>
      <c r="JQ70" s="445"/>
      <c r="JR70" s="445"/>
      <c r="JS70" s="445"/>
      <c r="JT70" s="445"/>
      <c r="JU70" s="445"/>
      <c r="JV70" s="445"/>
      <c r="JW70" s="445"/>
      <c r="JX70" s="445"/>
      <c r="JY70" s="445"/>
      <c r="JZ70" s="445"/>
      <c r="KA70" s="445"/>
      <c r="KB70" s="445"/>
      <c r="KC70" s="445"/>
      <c r="KD70" s="445"/>
      <c r="KE70" s="445"/>
      <c r="KF70" s="445"/>
      <c r="KG70" s="445"/>
      <c r="KH70" s="445"/>
      <c r="KI70" s="445"/>
      <c r="KJ70" s="445"/>
      <c r="KK70" s="445"/>
      <c r="KL70" s="445"/>
      <c r="KM70" s="445"/>
      <c r="KN70" s="445"/>
      <c r="KO70" s="445"/>
      <c r="KP70" s="445"/>
      <c r="KQ70" s="445"/>
      <c r="KR70" s="445"/>
      <c r="KS70" s="445"/>
      <c r="KT70" s="445"/>
      <c r="KU70" s="445"/>
      <c r="KV70" s="445"/>
      <c r="KW70" s="445"/>
      <c r="KX70" s="445"/>
      <c r="KY70" s="445"/>
      <c r="KZ70" s="445"/>
      <c r="LA70" s="445"/>
      <c r="LB70" s="445"/>
      <c r="LC70" s="445"/>
      <c r="LD70" s="445"/>
      <c r="LE70" s="445"/>
      <c r="LF70" s="445"/>
      <c r="LG70" s="445"/>
      <c r="LH70" s="445"/>
      <c r="LI70" s="445"/>
      <c r="LJ70" s="445"/>
      <c r="LK70" s="445"/>
      <c r="LL70" s="445"/>
      <c r="LM70" s="445"/>
      <c r="LN70" s="445"/>
      <c r="LO70" s="445"/>
      <c r="LP70" s="445"/>
      <c r="LQ70" s="445"/>
      <c r="LR70" s="445"/>
      <c r="LS70" s="445"/>
      <c r="LT70" s="445"/>
      <c r="LU70" s="445"/>
      <c r="LV70" s="445"/>
      <c r="LW70" s="445"/>
      <c r="LX70" s="445"/>
      <c r="LY70" s="445"/>
      <c r="LZ70" s="445"/>
      <c r="MA70" s="445"/>
      <c r="MB70" s="445"/>
      <c r="MC70" s="445"/>
      <c r="MD70" s="445"/>
      <c r="ME70" s="445"/>
      <c r="MF70" s="445"/>
      <c r="MG70" s="445"/>
      <c r="MH70" s="445"/>
      <c r="MI70" s="445"/>
      <c r="MJ70" s="445"/>
      <c r="MK70" s="445"/>
      <c r="ML70" s="445"/>
      <c r="MM70" s="445"/>
      <c r="MN70" s="445"/>
      <c r="MO70" s="445"/>
      <c r="MP70" s="445"/>
      <c r="MQ70" s="445"/>
      <c r="MR70" s="445"/>
      <c r="MS70" s="445"/>
      <c r="MT70" s="445"/>
      <c r="MU70" s="445"/>
      <c r="MV70" s="445"/>
      <c r="MW70" s="445"/>
      <c r="MX70" s="445"/>
      <c r="MY70" s="445"/>
      <c r="MZ70" s="445"/>
      <c r="NA70" s="445"/>
      <c r="NB70" s="445"/>
      <c r="NC70" s="445"/>
      <c r="ND70" s="445"/>
      <c r="NE70" s="445"/>
      <c r="NF70" s="445"/>
      <c r="NG70" s="445"/>
      <c r="NH70" s="445"/>
      <c r="NI70" s="445"/>
      <c r="NJ70" s="445"/>
      <c r="NK70" s="445"/>
      <c r="NL70" s="445"/>
      <c r="NM70" s="445"/>
      <c r="NN70" s="445"/>
      <c r="NO70" s="445"/>
      <c r="NP70" s="445"/>
      <c r="NQ70" s="445"/>
      <c r="NR70" s="445"/>
      <c r="NS70" s="445"/>
      <c r="NT70" s="445"/>
      <c r="NU70" s="445"/>
      <c r="NV70" s="445"/>
      <c r="NW70" s="445"/>
      <c r="NX70" s="445"/>
      <c r="NY70" s="445"/>
      <c r="NZ70" s="445"/>
      <c r="OA70" s="445"/>
      <c r="OB70" s="445"/>
      <c r="OC70" s="445"/>
      <c r="OD70" s="445"/>
      <c r="OE70" s="445"/>
      <c r="OF70" s="445"/>
      <c r="OG70" s="445"/>
      <c r="OH70" s="445"/>
      <c r="OI70" s="445"/>
      <c r="OJ70" s="445"/>
      <c r="OK70" s="445"/>
      <c r="OL70" s="445"/>
      <c r="OM70" s="445"/>
      <c r="ON70" s="445"/>
      <c r="OO70" s="445"/>
      <c r="OP70" s="445"/>
      <c r="OQ70" s="445"/>
      <c r="OR70" s="445"/>
      <c r="OS70" s="445"/>
      <c r="OT70" s="445"/>
      <c r="OU70" s="445"/>
      <c r="OV70" s="445"/>
      <c r="OW70" s="445"/>
      <c r="OX70" s="445"/>
      <c r="OY70" s="445"/>
      <c r="OZ70" s="445"/>
      <c r="PA70" s="445"/>
      <c r="PB70" s="445"/>
      <c r="PC70" s="445"/>
      <c r="PD70" s="445"/>
      <c r="PE70" s="445"/>
      <c r="PF70" s="445"/>
      <c r="PG70" s="445"/>
      <c r="PH70" s="445"/>
      <c r="PI70" s="445"/>
      <c r="PJ70" s="445"/>
      <c r="PK70" s="445"/>
      <c r="PL70" s="445"/>
      <c r="PM70" s="445"/>
      <c r="PN70" s="445"/>
      <c r="PO70" s="445"/>
      <c r="PP70" s="445"/>
      <c r="PQ70" s="445"/>
      <c r="PR70" s="445"/>
      <c r="PS70" s="445"/>
      <c r="PT70" s="445"/>
      <c r="PU70" s="445"/>
      <c r="PV70" s="445"/>
      <c r="PW70" s="445"/>
      <c r="PX70" s="445"/>
      <c r="PY70" s="445"/>
    </row>
    <row r="71" spans="1:491" s="449" customFormat="1" ht="50.25" customHeight="1" x14ac:dyDescent="0.2">
      <c r="A71" s="409" t="s">
        <v>1984</v>
      </c>
      <c r="B71" s="409">
        <v>1</v>
      </c>
      <c r="C71" s="409" t="s">
        <v>1500</v>
      </c>
      <c r="D71" s="446">
        <v>42346</v>
      </c>
      <c r="E71" s="409" t="s">
        <v>2221</v>
      </c>
      <c r="F71" s="409" t="s">
        <v>2222</v>
      </c>
      <c r="G71" s="409" t="s">
        <v>2223</v>
      </c>
      <c r="H71" s="409">
        <v>3500</v>
      </c>
      <c r="I71" s="409" t="s">
        <v>605</v>
      </c>
      <c r="J71" s="441" t="s">
        <v>1727</v>
      </c>
      <c r="K71" s="409" t="s">
        <v>1409</v>
      </c>
      <c r="L71" s="409"/>
      <c r="M71" s="478">
        <v>42346</v>
      </c>
      <c r="N71" s="446">
        <f t="shared" ref="N71:N102" si="10">M71+21</f>
        <v>42367</v>
      </c>
      <c r="O71" s="446"/>
      <c r="P71" s="446"/>
      <c r="Q71" s="446"/>
      <c r="R71" s="409"/>
      <c r="S71" s="409"/>
      <c r="T71" s="409"/>
      <c r="U71" s="446"/>
      <c r="V71" s="446"/>
      <c r="W71" s="446"/>
      <c r="X71" s="409"/>
      <c r="Y71" s="447" t="str">
        <f t="shared" si="8"/>
        <v/>
      </c>
      <c r="Z71" s="414" t="str">
        <f t="shared" si="9"/>
        <v/>
      </c>
      <c r="AA71" s="409"/>
      <c r="AB71" s="409"/>
      <c r="AC71" s="442"/>
      <c r="AD71" s="442"/>
      <c r="AE71" s="442"/>
      <c r="AF71" s="442"/>
      <c r="AG71" s="442"/>
      <c r="AH71" s="442"/>
      <c r="AI71" s="442"/>
      <c r="AJ71" s="442"/>
      <c r="AK71" s="442"/>
      <c r="AL71" s="442"/>
      <c r="AM71" s="442"/>
      <c r="AN71" s="442"/>
      <c r="AO71" s="442"/>
      <c r="AP71" s="442"/>
      <c r="AQ71" s="442"/>
      <c r="AR71" s="442"/>
      <c r="AS71" s="442"/>
      <c r="AT71" s="442"/>
      <c r="AU71" s="442"/>
      <c r="AV71" s="442"/>
      <c r="AW71" s="442"/>
      <c r="AX71" s="442"/>
      <c r="AY71" s="442"/>
      <c r="AZ71" s="442"/>
      <c r="BA71" s="442"/>
      <c r="BB71" s="442"/>
      <c r="BC71" s="442"/>
      <c r="BD71" s="442"/>
      <c r="BE71" s="442"/>
      <c r="BF71" s="442"/>
      <c r="BG71" s="442"/>
      <c r="BH71" s="442"/>
      <c r="BI71" s="442"/>
      <c r="BJ71" s="442"/>
      <c r="BK71" s="442"/>
      <c r="BL71" s="442"/>
      <c r="BM71" s="442"/>
      <c r="BN71" s="442"/>
      <c r="BO71" s="442"/>
      <c r="BP71" s="442"/>
      <c r="BQ71" s="442"/>
      <c r="BR71" s="442"/>
      <c r="BS71" s="442"/>
      <c r="BT71" s="442"/>
      <c r="BU71" s="442"/>
      <c r="BV71" s="442"/>
      <c r="BW71" s="442"/>
      <c r="BX71" s="442"/>
      <c r="BY71" s="442"/>
      <c r="BZ71" s="442"/>
      <c r="CA71" s="442"/>
      <c r="CB71" s="442"/>
      <c r="CC71" s="442"/>
      <c r="CD71" s="442"/>
      <c r="CE71" s="442"/>
      <c r="CF71" s="442"/>
      <c r="CG71" s="442"/>
      <c r="CH71" s="442"/>
      <c r="CI71" s="442"/>
      <c r="CJ71" s="442"/>
      <c r="CK71" s="442"/>
      <c r="CL71" s="442"/>
      <c r="CM71" s="442"/>
      <c r="CN71" s="442"/>
      <c r="CO71" s="442"/>
      <c r="CP71" s="442"/>
      <c r="CQ71" s="442"/>
      <c r="CR71" s="442"/>
      <c r="CS71" s="442"/>
      <c r="CT71" s="442"/>
      <c r="CU71" s="442"/>
      <c r="CV71" s="442"/>
      <c r="CW71" s="442"/>
      <c r="CX71" s="442"/>
      <c r="CY71" s="442"/>
      <c r="CZ71" s="442"/>
      <c r="DA71" s="442"/>
      <c r="DB71" s="442"/>
      <c r="DC71" s="442"/>
      <c r="DD71" s="442"/>
      <c r="DE71" s="442"/>
      <c r="DF71" s="442"/>
      <c r="DG71" s="442"/>
      <c r="DH71" s="442"/>
      <c r="DI71" s="442"/>
      <c r="DJ71" s="442"/>
      <c r="DK71" s="442"/>
      <c r="DL71" s="442"/>
      <c r="DM71" s="442"/>
      <c r="DN71" s="442"/>
      <c r="DO71" s="442"/>
      <c r="DP71" s="442"/>
      <c r="DQ71" s="442"/>
      <c r="DR71" s="442"/>
      <c r="DS71" s="442"/>
      <c r="DT71" s="442"/>
      <c r="DU71" s="442"/>
      <c r="DV71" s="442"/>
      <c r="DW71" s="442"/>
      <c r="DX71" s="442"/>
      <c r="DY71" s="442"/>
      <c r="DZ71" s="442"/>
      <c r="EA71" s="442"/>
      <c r="EB71" s="442"/>
      <c r="EC71" s="442"/>
      <c r="ED71" s="442"/>
      <c r="EE71" s="442"/>
      <c r="EF71" s="442"/>
      <c r="EG71" s="442"/>
      <c r="EH71" s="442"/>
      <c r="EI71" s="442"/>
      <c r="EJ71" s="442"/>
      <c r="EK71" s="442"/>
      <c r="EL71" s="442"/>
      <c r="EM71" s="442"/>
      <c r="EN71" s="442"/>
      <c r="EO71" s="442"/>
      <c r="EP71" s="442"/>
      <c r="EQ71" s="442"/>
      <c r="ER71" s="442"/>
      <c r="ES71" s="442"/>
      <c r="ET71" s="442"/>
      <c r="EU71" s="442"/>
      <c r="EV71" s="442"/>
      <c r="EW71" s="442"/>
      <c r="EX71" s="442"/>
      <c r="EY71" s="442"/>
      <c r="EZ71" s="442"/>
      <c r="FA71" s="442"/>
      <c r="FB71" s="442"/>
      <c r="FC71" s="442"/>
      <c r="FD71" s="442"/>
      <c r="FE71" s="442"/>
      <c r="FF71" s="442"/>
      <c r="FG71" s="442"/>
      <c r="FH71" s="442"/>
      <c r="FI71" s="442"/>
      <c r="FJ71" s="442"/>
      <c r="FK71" s="442"/>
      <c r="FL71" s="442"/>
      <c r="FM71" s="442"/>
      <c r="FN71" s="442"/>
      <c r="FO71" s="442"/>
      <c r="FP71" s="442"/>
      <c r="FQ71" s="442"/>
      <c r="FR71" s="442"/>
      <c r="FS71" s="442"/>
      <c r="FT71" s="442"/>
      <c r="FU71" s="442"/>
      <c r="FV71" s="442"/>
      <c r="FW71" s="442"/>
      <c r="FX71" s="442"/>
      <c r="FY71" s="442"/>
      <c r="FZ71" s="442"/>
      <c r="GA71" s="442"/>
      <c r="GB71" s="442"/>
      <c r="GC71" s="442"/>
      <c r="GD71" s="442"/>
      <c r="GE71" s="442"/>
      <c r="GF71" s="442"/>
      <c r="GG71" s="442"/>
      <c r="GH71" s="442"/>
      <c r="GI71" s="442"/>
      <c r="GJ71" s="442"/>
      <c r="GK71" s="442"/>
      <c r="GL71" s="442"/>
      <c r="GM71" s="442"/>
      <c r="GN71" s="442"/>
      <c r="GO71" s="442"/>
      <c r="GP71" s="442"/>
      <c r="GQ71" s="442"/>
      <c r="GR71" s="442"/>
      <c r="GS71" s="442"/>
      <c r="GT71" s="442"/>
      <c r="GU71" s="442"/>
      <c r="GV71" s="442"/>
      <c r="GW71" s="442"/>
      <c r="GX71" s="442"/>
      <c r="GY71" s="442"/>
      <c r="GZ71" s="442"/>
      <c r="HA71" s="442"/>
      <c r="HB71" s="442"/>
      <c r="HC71" s="442"/>
      <c r="HD71" s="442"/>
      <c r="HE71" s="442"/>
      <c r="HF71" s="442"/>
      <c r="HG71" s="442"/>
      <c r="HH71" s="442"/>
      <c r="HI71" s="442"/>
      <c r="HJ71" s="442"/>
      <c r="HK71" s="442"/>
      <c r="HL71" s="442"/>
      <c r="HM71" s="442"/>
      <c r="HN71" s="442"/>
      <c r="HO71" s="442"/>
      <c r="HP71" s="442"/>
      <c r="HQ71" s="442"/>
      <c r="HR71" s="442"/>
      <c r="HS71" s="442"/>
      <c r="HT71" s="442"/>
      <c r="HU71" s="442"/>
      <c r="HV71" s="442"/>
      <c r="HW71" s="442"/>
      <c r="HX71" s="442"/>
      <c r="HY71" s="442"/>
      <c r="HZ71" s="442"/>
      <c r="IA71" s="442"/>
      <c r="IB71" s="442"/>
      <c r="IC71" s="442"/>
      <c r="ID71" s="442"/>
      <c r="IE71" s="442"/>
      <c r="IF71" s="442"/>
      <c r="IG71" s="442"/>
      <c r="IH71" s="442"/>
      <c r="II71" s="442"/>
      <c r="IJ71" s="442"/>
      <c r="IK71" s="442"/>
      <c r="IL71" s="442"/>
      <c r="IM71" s="442"/>
      <c r="IN71" s="442"/>
      <c r="IO71" s="442"/>
      <c r="IP71" s="442"/>
      <c r="IQ71" s="442"/>
      <c r="IR71" s="442"/>
      <c r="IS71" s="442"/>
      <c r="IT71" s="442"/>
      <c r="IU71" s="442"/>
      <c r="IV71" s="442"/>
      <c r="IW71" s="442"/>
      <c r="IX71" s="442"/>
      <c r="IY71" s="442"/>
      <c r="IZ71" s="442"/>
      <c r="JA71" s="442"/>
      <c r="JB71" s="442"/>
      <c r="JC71" s="442"/>
      <c r="JD71" s="442"/>
      <c r="JE71" s="442"/>
      <c r="JF71" s="442"/>
      <c r="JG71" s="442"/>
      <c r="JH71" s="442"/>
      <c r="JI71" s="442"/>
      <c r="JJ71" s="442"/>
      <c r="JK71" s="442"/>
      <c r="JL71" s="442"/>
      <c r="JM71" s="442"/>
      <c r="JN71" s="442"/>
      <c r="JO71" s="442"/>
      <c r="JP71" s="442"/>
      <c r="JQ71" s="442"/>
      <c r="JR71" s="442"/>
      <c r="JS71" s="442"/>
      <c r="JT71" s="442"/>
      <c r="JU71" s="442"/>
      <c r="JV71" s="442"/>
      <c r="JW71" s="442"/>
      <c r="JX71" s="442"/>
      <c r="JY71" s="442"/>
      <c r="JZ71" s="442"/>
      <c r="KA71" s="442"/>
      <c r="KB71" s="442"/>
      <c r="KC71" s="442"/>
      <c r="KD71" s="442"/>
      <c r="KE71" s="442"/>
      <c r="KF71" s="442"/>
      <c r="KG71" s="442"/>
      <c r="KH71" s="442"/>
      <c r="KI71" s="442"/>
      <c r="KJ71" s="442"/>
      <c r="KK71" s="442"/>
      <c r="KL71" s="442"/>
      <c r="KM71" s="442"/>
      <c r="KN71" s="442"/>
      <c r="KO71" s="442"/>
      <c r="KP71" s="442"/>
      <c r="KQ71" s="442"/>
      <c r="KR71" s="442"/>
      <c r="KS71" s="442"/>
      <c r="KT71" s="442"/>
      <c r="KU71" s="442"/>
      <c r="KV71" s="442"/>
      <c r="KW71" s="442"/>
      <c r="KX71" s="442"/>
      <c r="KY71" s="442"/>
      <c r="KZ71" s="442"/>
      <c r="LA71" s="442"/>
      <c r="LB71" s="442"/>
      <c r="LC71" s="442"/>
      <c r="LD71" s="442"/>
      <c r="LE71" s="442"/>
      <c r="LF71" s="442"/>
      <c r="LG71" s="442"/>
      <c r="LH71" s="442"/>
      <c r="LI71" s="442"/>
      <c r="LJ71" s="442"/>
      <c r="LK71" s="442"/>
      <c r="LL71" s="442"/>
      <c r="LM71" s="442"/>
      <c r="LN71" s="442"/>
      <c r="LO71" s="442"/>
      <c r="LP71" s="442"/>
      <c r="LQ71" s="442"/>
      <c r="LR71" s="442"/>
      <c r="LS71" s="442"/>
      <c r="LT71" s="442"/>
      <c r="LU71" s="442"/>
      <c r="LV71" s="442"/>
      <c r="LW71" s="442"/>
      <c r="LX71" s="442"/>
      <c r="LY71" s="442"/>
      <c r="LZ71" s="442"/>
      <c r="MA71" s="442"/>
      <c r="MB71" s="442"/>
      <c r="MC71" s="442"/>
      <c r="MD71" s="442"/>
      <c r="ME71" s="442"/>
      <c r="MF71" s="442"/>
      <c r="MG71" s="442"/>
      <c r="MH71" s="442"/>
      <c r="MI71" s="442"/>
      <c r="MJ71" s="442"/>
      <c r="MK71" s="442"/>
      <c r="ML71" s="442"/>
      <c r="MM71" s="442"/>
      <c r="MN71" s="442"/>
      <c r="MO71" s="442"/>
      <c r="MP71" s="442"/>
      <c r="MQ71" s="442"/>
      <c r="MR71" s="442"/>
      <c r="MS71" s="442"/>
      <c r="MT71" s="442"/>
      <c r="MU71" s="442"/>
      <c r="MV71" s="442"/>
      <c r="MW71" s="442"/>
      <c r="MX71" s="442"/>
      <c r="MY71" s="442"/>
      <c r="MZ71" s="442"/>
      <c r="NA71" s="442"/>
      <c r="NB71" s="442"/>
      <c r="NC71" s="442"/>
      <c r="ND71" s="442"/>
      <c r="NE71" s="442"/>
      <c r="NF71" s="442"/>
      <c r="NG71" s="442"/>
      <c r="NH71" s="442"/>
      <c r="NI71" s="442"/>
      <c r="NJ71" s="442"/>
      <c r="NK71" s="442"/>
      <c r="NL71" s="442"/>
      <c r="NM71" s="442"/>
      <c r="NN71" s="442"/>
      <c r="NO71" s="442"/>
      <c r="NP71" s="442"/>
      <c r="NQ71" s="442"/>
      <c r="NR71" s="442"/>
      <c r="NS71" s="442"/>
      <c r="NT71" s="442"/>
      <c r="NU71" s="442"/>
      <c r="NV71" s="442"/>
      <c r="NW71" s="442"/>
      <c r="NX71" s="442"/>
      <c r="NY71" s="442"/>
      <c r="NZ71" s="442"/>
      <c r="OA71" s="442"/>
      <c r="OB71" s="442"/>
      <c r="OC71" s="442"/>
      <c r="OD71" s="442"/>
      <c r="OE71" s="442"/>
      <c r="OF71" s="442"/>
      <c r="OG71" s="442"/>
      <c r="OH71" s="442"/>
      <c r="OI71" s="442"/>
      <c r="OJ71" s="442"/>
      <c r="OK71" s="442"/>
      <c r="OL71" s="442"/>
      <c r="OM71" s="442"/>
      <c r="ON71" s="442"/>
      <c r="OO71" s="442"/>
      <c r="OP71" s="442"/>
      <c r="OQ71" s="442"/>
      <c r="OR71" s="442"/>
      <c r="OS71" s="442"/>
      <c r="OT71" s="442"/>
      <c r="OU71" s="442"/>
      <c r="OV71" s="442"/>
      <c r="OW71" s="442"/>
      <c r="OX71" s="442"/>
      <c r="OY71" s="442"/>
      <c r="OZ71" s="442"/>
      <c r="PA71" s="442"/>
      <c r="PB71" s="442"/>
      <c r="PC71" s="442"/>
      <c r="PD71" s="442"/>
      <c r="PE71" s="442"/>
      <c r="PF71" s="442"/>
      <c r="PG71" s="442"/>
      <c r="PH71" s="442"/>
      <c r="PI71" s="442"/>
      <c r="PJ71" s="442"/>
      <c r="PK71" s="442"/>
      <c r="PL71" s="442"/>
      <c r="PM71" s="442"/>
      <c r="PN71" s="442"/>
      <c r="PO71" s="442"/>
      <c r="PP71" s="442"/>
      <c r="PQ71" s="442"/>
      <c r="PR71" s="442"/>
      <c r="PS71" s="442"/>
      <c r="PT71" s="442"/>
      <c r="PU71" s="442"/>
      <c r="PV71" s="442"/>
      <c r="PW71" s="442"/>
      <c r="PX71" s="442"/>
      <c r="PY71" s="442"/>
      <c r="PZ71" s="448"/>
      <c r="QA71" s="409"/>
      <c r="QB71" s="409"/>
      <c r="QC71" s="409"/>
      <c r="QD71" s="409"/>
      <c r="QE71" s="409"/>
      <c r="QF71" s="409"/>
      <c r="QG71" s="409"/>
      <c r="QH71" s="409"/>
      <c r="QI71" s="409"/>
      <c r="QJ71" s="409"/>
      <c r="QK71" s="409"/>
      <c r="QL71" s="409"/>
      <c r="QM71" s="409"/>
      <c r="QN71" s="409"/>
      <c r="QO71" s="409"/>
      <c r="QP71" s="409"/>
      <c r="QQ71" s="409"/>
      <c r="QR71" s="409"/>
      <c r="QS71" s="409"/>
      <c r="QT71" s="409"/>
      <c r="QU71" s="409"/>
      <c r="QV71" s="409"/>
      <c r="QW71" s="409"/>
      <c r="QX71" s="409"/>
      <c r="QY71" s="409"/>
      <c r="QZ71" s="409"/>
      <c r="RA71" s="409"/>
      <c r="RB71" s="409"/>
      <c r="RC71" s="409"/>
      <c r="RD71" s="409"/>
      <c r="RE71" s="409"/>
      <c r="RF71" s="409"/>
      <c r="RG71" s="409"/>
      <c r="RH71" s="409"/>
      <c r="RI71" s="409"/>
      <c r="RJ71" s="409"/>
      <c r="RK71" s="409"/>
      <c r="RL71" s="409"/>
      <c r="RM71" s="409"/>
      <c r="RN71" s="409"/>
      <c r="RO71" s="409"/>
      <c r="RP71" s="409"/>
      <c r="RQ71" s="409"/>
      <c r="RR71" s="409"/>
      <c r="RS71" s="409"/>
      <c r="RT71" s="409"/>
      <c r="RU71" s="409"/>
      <c r="RV71" s="409"/>
      <c r="RW71" s="409"/>
    </row>
    <row r="72" spans="1:491" s="425" customFormat="1" ht="36.75" customHeight="1" x14ac:dyDescent="0.2">
      <c r="A72" s="409" t="s">
        <v>1985</v>
      </c>
      <c r="B72" s="409">
        <v>1</v>
      </c>
      <c r="C72" s="409"/>
      <c r="D72" s="446">
        <v>42356</v>
      </c>
      <c r="E72" s="409" t="s">
        <v>2224</v>
      </c>
      <c r="F72" s="409" t="s">
        <v>245</v>
      </c>
      <c r="G72" s="409" t="s">
        <v>0</v>
      </c>
      <c r="H72" s="409">
        <v>4000</v>
      </c>
      <c r="I72" s="409" t="s">
        <v>605</v>
      </c>
      <c r="J72" s="441" t="s">
        <v>1727</v>
      </c>
      <c r="K72" s="409" t="s">
        <v>933</v>
      </c>
      <c r="L72" s="409"/>
      <c r="M72" s="478">
        <v>42356</v>
      </c>
      <c r="N72" s="446">
        <f t="shared" si="10"/>
        <v>42377</v>
      </c>
      <c r="O72" s="446"/>
      <c r="P72" s="446"/>
      <c r="Q72" s="446"/>
      <c r="R72" s="409"/>
      <c r="S72" s="409"/>
      <c r="T72" s="409"/>
      <c r="U72" s="446"/>
      <c r="V72" s="446"/>
      <c r="W72" s="446"/>
      <c r="X72" s="409"/>
      <c r="Y72" s="447" t="str">
        <f t="shared" si="8"/>
        <v/>
      </c>
      <c r="Z72" s="414" t="str">
        <f t="shared" si="9"/>
        <v/>
      </c>
      <c r="AA72" s="409"/>
      <c r="AB72" s="409"/>
    </row>
    <row r="73" spans="1:491" s="425" customFormat="1" ht="36.75" customHeight="1" x14ac:dyDescent="0.2">
      <c r="A73" s="409" t="s">
        <v>1986</v>
      </c>
      <c r="B73" s="409">
        <v>2</v>
      </c>
      <c r="C73" s="409" t="s">
        <v>2225</v>
      </c>
      <c r="D73" s="446">
        <v>42353</v>
      </c>
      <c r="E73" s="409" t="s">
        <v>2226</v>
      </c>
      <c r="F73" s="409" t="s">
        <v>2227</v>
      </c>
      <c r="G73" s="409" t="s">
        <v>0</v>
      </c>
      <c r="H73" s="409"/>
      <c r="I73" s="409"/>
      <c r="J73" s="441" t="s">
        <v>1727</v>
      </c>
      <c r="K73" s="409" t="s">
        <v>2228</v>
      </c>
      <c r="L73" s="409" t="s">
        <v>2801</v>
      </c>
      <c r="M73" s="478">
        <v>42353</v>
      </c>
      <c r="N73" s="446">
        <f t="shared" si="10"/>
        <v>42374</v>
      </c>
      <c r="O73" s="446"/>
      <c r="P73" s="446"/>
      <c r="Q73" s="446"/>
      <c r="R73" s="409"/>
      <c r="S73" s="409"/>
      <c r="T73" s="409"/>
      <c r="U73" s="446"/>
      <c r="V73" s="446"/>
      <c r="W73" s="446"/>
      <c r="X73" s="409"/>
      <c r="Y73" s="447" t="str">
        <f t="shared" si="8"/>
        <v/>
      </c>
      <c r="Z73" s="414" t="str">
        <f t="shared" si="9"/>
        <v/>
      </c>
      <c r="AA73" s="409"/>
      <c r="AB73" s="409"/>
    </row>
    <row r="74" spans="1:491" s="425" customFormat="1" ht="36.75" customHeight="1" x14ac:dyDescent="0.2">
      <c r="A74" s="393" t="s">
        <v>2229</v>
      </c>
      <c r="B74" s="393">
        <v>1</v>
      </c>
      <c r="C74" s="393" t="s">
        <v>1425</v>
      </c>
      <c r="D74" s="397">
        <v>42381</v>
      </c>
      <c r="E74" s="393" t="s">
        <v>2451</v>
      </c>
      <c r="F74" s="393" t="s">
        <v>2310</v>
      </c>
      <c r="G74" s="393" t="s">
        <v>392</v>
      </c>
      <c r="H74" s="393">
        <v>2910</v>
      </c>
      <c r="I74" s="393" t="s">
        <v>1576</v>
      </c>
      <c r="J74" s="476" t="s">
        <v>1727</v>
      </c>
      <c r="K74" s="393">
        <v>430</v>
      </c>
      <c r="L74" s="393" t="s">
        <v>2801</v>
      </c>
      <c r="M74" s="479">
        <v>42381</v>
      </c>
      <c r="N74" s="397">
        <f t="shared" si="10"/>
        <v>42402</v>
      </c>
      <c r="O74" s="397"/>
      <c r="P74" s="397"/>
      <c r="Q74" s="397"/>
      <c r="R74" s="393" t="s">
        <v>778</v>
      </c>
      <c r="S74" s="393" t="s">
        <v>778</v>
      </c>
      <c r="T74" s="393"/>
      <c r="U74" s="397">
        <v>42396</v>
      </c>
      <c r="V74" s="397">
        <v>42396</v>
      </c>
      <c r="W74" s="397"/>
      <c r="X74" s="393" t="s">
        <v>404</v>
      </c>
      <c r="Y74" s="402">
        <f t="shared" si="8"/>
        <v>15</v>
      </c>
      <c r="Z74" s="414" t="str">
        <f t="shared" si="9"/>
        <v>O</v>
      </c>
      <c r="AA74" s="393" t="s">
        <v>197</v>
      </c>
      <c r="AB74" s="450" t="e">
        <f>AVERAGE(#REF!)</f>
        <v>#REF!</v>
      </c>
    </row>
    <row r="75" spans="1:491" s="425" customFormat="1" ht="46.5" customHeight="1" x14ac:dyDescent="0.2">
      <c r="A75" s="393" t="s">
        <v>2230</v>
      </c>
      <c r="B75" s="393">
        <v>1</v>
      </c>
      <c r="C75" s="393" t="s">
        <v>2313</v>
      </c>
      <c r="D75" s="397">
        <v>42375</v>
      </c>
      <c r="E75" s="393" t="s">
        <v>2452</v>
      </c>
      <c r="F75" s="393" t="s">
        <v>2311</v>
      </c>
      <c r="G75" s="393" t="s">
        <v>0</v>
      </c>
      <c r="H75" s="393" t="s">
        <v>1744</v>
      </c>
      <c r="I75" s="393" t="s">
        <v>1576</v>
      </c>
      <c r="J75" s="476" t="s">
        <v>1727</v>
      </c>
      <c r="K75" s="393">
        <v>216</v>
      </c>
      <c r="L75" s="393" t="s">
        <v>2802</v>
      </c>
      <c r="M75" s="479">
        <v>42375</v>
      </c>
      <c r="N75" s="397">
        <f t="shared" si="10"/>
        <v>42396</v>
      </c>
      <c r="O75" s="397"/>
      <c r="P75" s="397"/>
      <c r="Q75" s="397"/>
      <c r="R75" s="393" t="s">
        <v>778</v>
      </c>
      <c r="S75" s="393" t="s">
        <v>778</v>
      </c>
      <c r="T75" s="393"/>
      <c r="U75" s="397">
        <v>42396</v>
      </c>
      <c r="V75" s="397">
        <v>42397</v>
      </c>
      <c r="W75" s="397"/>
      <c r="X75" s="393" t="s">
        <v>404</v>
      </c>
      <c r="Y75" s="402">
        <f t="shared" si="8"/>
        <v>22</v>
      </c>
      <c r="Z75" s="414" t="str">
        <f t="shared" si="9"/>
        <v>N</v>
      </c>
      <c r="AA75" s="393" t="s">
        <v>197</v>
      </c>
      <c r="AB75" s="450" t="e">
        <f>AVERAGE(#REF!)</f>
        <v>#REF!</v>
      </c>
      <c r="AC75" s="451"/>
      <c r="AD75" s="451"/>
      <c r="AE75" s="386" t="s">
        <v>2099</v>
      </c>
      <c r="AF75" s="386"/>
      <c r="AG75" s="386" t="s">
        <v>2098</v>
      </c>
      <c r="AH75" s="386"/>
      <c r="AI75" s="383" t="s">
        <v>2622</v>
      </c>
      <c r="AJ75" s="383" t="s">
        <v>2081</v>
      </c>
      <c r="AK75" s="383"/>
      <c r="AL75" s="383" t="s">
        <v>2097</v>
      </c>
      <c r="AM75" s="383" t="s">
        <v>2082</v>
      </c>
      <c r="AN75" s="383" t="s">
        <v>2096</v>
      </c>
      <c r="AO75" s="383"/>
      <c r="AP75" s="383" t="s">
        <v>2083</v>
      </c>
    </row>
    <row r="76" spans="1:491" s="425" customFormat="1" ht="36.75" customHeight="1" x14ac:dyDescent="0.2">
      <c r="A76" s="393" t="s">
        <v>2231</v>
      </c>
      <c r="B76" s="393">
        <v>2</v>
      </c>
      <c r="C76" s="393" t="s">
        <v>1095</v>
      </c>
      <c r="D76" s="397">
        <v>42628</v>
      </c>
      <c r="E76" s="393" t="s">
        <v>2468</v>
      </c>
      <c r="F76" s="393" t="s">
        <v>2312</v>
      </c>
      <c r="G76" s="393" t="s">
        <v>0</v>
      </c>
      <c r="H76" s="393" t="s">
        <v>1744</v>
      </c>
      <c r="I76" s="393" t="s">
        <v>1576</v>
      </c>
      <c r="J76" s="476" t="s">
        <v>1727</v>
      </c>
      <c r="K76" s="393" t="s">
        <v>2314</v>
      </c>
      <c r="L76" s="393" t="s">
        <v>2801</v>
      </c>
      <c r="M76" s="479">
        <v>42394</v>
      </c>
      <c r="N76" s="397">
        <f t="shared" si="10"/>
        <v>42415</v>
      </c>
      <c r="O76" s="397"/>
      <c r="P76" s="397"/>
      <c r="Q76" s="397"/>
      <c r="R76" s="393" t="s">
        <v>778</v>
      </c>
      <c r="S76" s="393" t="s">
        <v>778</v>
      </c>
      <c r="T76" s="393"/>
      <c r="U76" s="397">
        <v>42397</v>
      </c>
      <c r="V76" s="397">
        <v>42402</v>
      </c>
      <c r="W76" s="397"/>
      <c r="X76" s="393" t="s">
        <v>404</v>
      </c>
      <c r="Y76" s="402">
        <f t="shared" si="8"/>
        <v>8</v>
      </c>
      <c r="Z76" s="414" t="str">
        <f t="shared" si="9"/>
        <v>O</v>
      </c>
      <c r="AA76" s="393" t="s">
        <v>196</v>
      </c>
      <c r="AB76" s="450" t="e">
        <f>AVERAGE(#REF!)</f>
        <v>#REF!</v>
      </c>
      <c r="AC76" s="383" t="s">
        <v>2084</v>
      </c>
      <c r="AD76" s="383"/>
      <c r="AE76" s="429">
        <f t="shared" ref="AE76:AE87" si="11">SUMPRODUCT((TEXT("1/"&amp;MONTH($V$74:$V$190),"mmmm")=$AC76)*($V$74:$V$190&lt;&gt;"")*($Z$74:$Z$190="O"))</f>
        <v>1</v>
      </c>
      <c r="AF76" s="429"/>
      <c r="AG76" s="453" t="e">
        <f>IF(AE76=0,0,AE76/#REF!)</f>
        <v>#REF!</v>
      </c>
      <c r="AH76" s="430"/>
      <c r="AI76" s="431">
        <v>0.9</v>
      </c>
      <c r="AJ76" s="452">
        <f t="shared" ref="AJ76:AJ87" si="12">SUMPRODUCT((TEXT("1/"&amp;MONTH($V$74:$V$190),"mmmm")=$AC76)*($V$74:$V$190&lt;&gt;"")*($AA$74:$AA$190="OUI"))</f>
        <v>0</v>
      </c>
      <c r="AK76" s="452"/>
      <c r="AL76" s="432" t="e">
        <f>AJ76/#REF!</f>
        <v>#REF!</v>
      </c>
      <c r="AM76" s="452">
        <f t="shared" ref="AM76:AM88" si="13">SUMPRODUCT((TEXT("1/"&amp;MONTH($V$74:$V$190),"mmmm")=$AC76)*($V$74:$V$190&lt;&gt;"")*($AA$74:$AA$190="NON"))</f>
        <v>2</v>
      </c>
      <c r="AN76" s="431" t="e">
        <f>AM76/#REF!</f>
        <v>#REF!</v>
      </c>
      <c r="AO76" s="431"/>
      <c r="AP76" s="433">
        <v>0.15</v>
      </c>
    </row>
    <row r="77" spans="1:491" s="425" customFormat="1" ht="36.75" customHeight="1" x14ac:dyDescent="0.2">
      <c r="A77" s="393" t="s">
        <v>2232</v>
      </c>
      <c r="B77" s="393">
        <v>6</v>
      </c>
      <c r="C77" s="393" t="s">
        <v>177</v>
      </c>
      <c r="D77" s="397">
        <v>42391</v>
      </c>
      <c r="E77" s="393" t="s">
        <v>2451</v>
      </c>
      <c r="F77" s="393" t="s">
        <v>2315</v>
      </c>
      <c r="G77" s="393" t="s">
        <v>1819</v>
      </c>
      <c r="H77" s="393" t="s">
        <v>1744</v>
      </c>
      <c r="I77" s="393" t="s">
        <v>1576</v>
      </c>
      <c r="J77" s="476" t="s">
        <v>1727</v>
      </c>
      <c r="K77" s="393" t="s">
        <v>2316</v>
      </c>
      <c r="L77" s="393" t="s">
        <v>2802</v>
      </c>
      <c r="M77" s="479">
        <v>42391</v>
      </c>
      <c r="N77" s="397">
        <f t="shared" si="10"/>
        <v>42412</v>
      </c>
      <c r="O77" s="397"/>
      <c r="P77" s="397"/>
      <c r="Q77" s="397"/>
      <c r="R77" s="393" t="s">
        <v>778</v>
      </c>
      <c r="S77" s="393" t="s">
        <v>778</v>
      </c>
      <c r="T77" s="393"/>
      <c r="U77" s="397">
        <v>42405</v>
      </c>
      <c r="V77" s="397">
        <v>42405</v>
      </c>
      <c r="W77" s="397"/>
      <c r="X77" s="393" t="s">
        <v>404</v>
      </c>
      <c r="Y77" s="402">
        <f t="shared" si="8"/>
        <v>14</v>
      </c>
      <c r="Z77" s="414" t="str">
        <f t="shared" si="9"/>
        <v>O</v>
      </c>
      <c r="AA77" s="393" t="s">
        <v>197</v>
      </c>
      <c r="AB77" s="450" t="e">
        <f>AVERAGE(#REF!)</f>
        <v>#REF!</v>
      </c>
      <c r="AC77" s="383" t="s">
        <v>2085</v>
      </c>
      <c r="AD77" s="383"/>
      <c r="AE77" s="429">
        <f t="shared" si="11"/>
        <v>8</v>
      </c>
      <c r="AF77" s="429"/>
      <c r="AG77" s="453" t="e">
        <f>IF(AE77=0,0,AE77/#REF!)</f>
        <v>#REF!</v>
      </c>
      <c r="AH77" s="430"/>
      <c r="AI77" s="431">
        <v>0.9</v>
      </c>
      <c r="AJ77" s="452">
        <f t="shared" si="12"/>
        <v>4</v>
      </c>
      <c r="AK77" s="452"/>
      <c r="AL77" s="432" t="e">
        <f>AJ77/#REF!</f>
        <v>#REF!</v>
      </c>
      <c r="AM77" s="452">
        <f t="shared" si="13"/>
        <v>4</v>
      </c>
      <c r="AN77" s="431" t="e">
        <f>AM77/#REF!</f>
        <v>#REF!</v>
      </c>
      <c r="AO77" s="431"/>
      <c r="AP77" s="433">
        <v>0.15</v>
      </c>
    </row>
    <row r="78" spans="1:491" s="425" customFormat="1" ht="36.75" customHeight="1" x14ac:dyDescent="0.2">
      <c r="A78" s="393" t="s">
        <v>2233</v>
      </c>
      <c r="B78" s="393">
        <v>1</v>
      </c>
      <c r="C78" s="393" t="s">
        <v>2317</v>
      </c>
      <c r="D78" s="397">
        <v>42397</v>
      </c>
      <c r="E78" s="393" t="s">
        <v>2453</v>
      </c>
      <c r="F78" s="393" t="s">
        <v>2318</v>
      </c>
      <c r="G78" s="393" t="s">
        <v>0</v>
      </c>
      <c r="H78" s="393">
        <v>1</v>
      </c>
      <c r="I78" s="393" t="s">
        <v>2319</v>
      </c>
      <c r="J78" s="476" t="s">
        <v>1727</v>
      </c>
      <c r="K78" s="393">
        <v>125</v>
      </c>
      <c r="L78" s="393">
        <v>626</v>
      </c>
      <c r="M78" s="479">
        <v>42397</v>
      </c>
      <c r="N78" s="397">
        <f t="shared" si="10"/>
        <v>42418</v>
      </c>
      <c r="O78" s="397"/>
      <c r="P78" s="397"/>
      <c r="Q78" s="397"/>
      <c r="R78" s="393" t="s">
        <v>778</v>
      </c>
      <c r="S78" s="393" t="s">
        <v>778</v>
      </c>
      <c r="T78" s="393"/>
      <c r="U78" s="397">
        <v>42406</v>
      </c>
      <c r="V78" s="397">
        <v>42406</v>
      </c>
      <c r="W78" s="397"/>
      <c r="X78" s="393" t="s">
        <v>404</v>
      </c>
      <c r="Y78" s="402">
        <f t="shared" si="8"/>
        <v>9</v>
      </c>
      <c r="Z78" s="414" t="str">
        <f t="shared" si="9"/>
        <v>O</v>
      </c>
      <c r="AA78" s="393" t="s">
        <v>196</v>
      </c>
      <c r="AB78" s="450" t="e">
        <f>AVERAGE(#REF!)</f>
        <v>#REF!</v>
      </c>
      <c r="AC78" s="383" t="s">
        <v>2086</v>
      </c>
      <c r="AD78" s="383"/>
      <c r="AE78" s="429">
        <f t="shared" si="11"/>
        <v>1</v>
      </c>
      <c r="AF78" s="429"/>
      <c r="AG78" s="453" t="e">
        <f>IF(AE78=0,0,AE78/#REF!)</f>
        <v>#REF!</v>
      </c>
      <c r="AH78" s="430"/>
      <c r="AI78" s="431">
        <v>0.9</v>
      </c>
      <c r="AJ78" s="452">
        <f t="shared" si="12"/>
        <v>1</v>
      </c>
      <c r="AK78" s="452"/>
      <c r="AL78" s="432" t="e">
        <f>AJ78/#REF!</f>
        <v>#REF!</v>
      </c>
      <c r="AM78" s="452">
        <f t="shared" si="13"/>
        <v>2</v>
      </c>
      <c r="AN78" s="431" t="e">
        <f>AM78/#REF!</f>
        <v>#REF!</v>
      </c>
      <c r="AO78" s="431"/>
      <c r="AP78" s="433">
        <v>0.15</v>
      </c>
    </row>
    <row r="79" spans="1:491" s="425" customFormat="1" ht="36.75" customHeight="1" x14ac:dyDescent="0.2">
      <c r="A79" s="393" t="s">
        <v>2234</v>
      </c>
      <c r="B79" s="393">
        <v>1</v>
      </c>
      <c r="C79" s="393" t="s">
        <v>2309</v>
      </c>
      <c r="D79" s="397">
        <v>42402</v>
      </c>
      <c r="E79" s="393" t="s">
        <v>2454</v>
      </c>
      <c r="F79" s="393" t="s">
        <v>2320</v>
      </c>
      <c r="G79" s="393" t="s">
        <v>0</v>
      </c>
      <c r="H79" s="393">
        <v>300</v>
      </c>
      <c r="I79" s="393" t="s">
        <v>1576</v>
      </c>
      <c r="J79" s="476" t="s">
        <v>1727</v>
      </c>
      <c r="K79" s="393">
        <v>100</v>
      </c>
      <c r="L79" s="393" t="s">
        <v>2802</v>
      </c>
      <c r="M79" s="479">
        <v>42403</v>
      </c>
      <c r="N79" s="397">
        <f t="shared" si="10"/>
        <v>42424</v>
      </c>
      <c r="O79" s="397"/>
      <c r="P79" s="397"/>
      <c r="Q79" s="397"/>
      <c r="R79" s="393" t="s">
        <v>778</v>
      </c>
      <c r="S79" s="393" t="s">
        <v>778</v>
      </c>
      <c r="T79" s="393"/>
      <c r="U79" s="397">
        <v>42409</v>
      </c>
      <c r="V79" s="397">
        <v>42416</v>
      </c>
      <c r="W79" s="397"/>
      <c r="X79" s="393" t="s">
        <v>404</v>
      </c>
      <c r="Y79" s="402">
        <f t="shared" si="8"/>
        <v>13</v>
      </c>
      <c r="Z79" s="414" t="str">
        <f t="shared" si="9"/>
        <v>O</v>
      </c>
      <c r="AA79" s="393" t="s">
        <v>196</v>
      </c>
      <c r="AB79" s="450" t="e">
        <f>AVERAGE(#REF!)</f>
        <v>#REF!</v>
      </c>
      <c r="AC79" s="383" t="s">
        <v>2087</v>
      </c>
      <c r="AD79" s="383"/>
      <c r="AE79" s="429">
        <f t="shared" si="11"/>
        <v>9</v>
      </c>
      <c r="AF79" s="429"/>
      <c r="AG79" s="453" t="e">
        <f>IF(AE79=0,0,AE79/#REF!)</f>
        <v>#REF!</v>
      </c>
      <c r="AH79" s="430"/>
      <c r="AI79" s="431">
        <v>0.9</v>
      </c>
      <c r="AJ79" s="452">
        <f t="shared" si="12"/>
        <v>6</v>
      </c>
      <c r="AK79" s="452"/>
      <c r="AL79" s="432" t="e">
        <f>AJ79/#REF!</f>
        <v>#REF!</v>
      </c>
      <c r="AM79" s="452">
        <f t="shared" si="13"/>
        <v>10</v>
      </c>
      <c r="AN79" s="431" t="e">
        <f>AM79/#REF!</f>
        <v>#REF!</v>
      </c>
      <c r="AO79" s="431"/>
      <c r="AP79" s="433">
        <v>0.15</v>
      </c>
    </row>
    <row r="80" spans="1:491" s="434" customFormat="1" ht="36.75" customHeight="1" x14ac:dyDescent="0.2">
      <c r="A80" s="393" t="s">
        <v>2235</v>
      </c>
      <c r="B80" s="393">
        <v>1</v>
      </c>
      <c r="C80" s="393" t="s">
        <v>2309</v>
      </c>
      <c r="D80" s="397">
        <v>42396</v>
      </c>
      <c r="E80" s="393" t="s">
        <v>2455</v>
      </c>
      <c r="F80" s="393" t="s">
        <v>2373</v>
      </c>
      <c r="G80" s="393" t="s">
        <v>0</v>
      </c>
      <c r="H80" s="393" t="s">
        <v>1744</v>
      </c>
      <c r="I80" s="393" t="s">
        <v>1576</v>
      </c>
      <c r="J80" s="476" t="s">
        <v>1727</v>
      </c>
      <c r="K80" s="393">
        <v>430</v>
      </c>
      <c r="L80" s="393" t="s">
        <v>2802</v>
      </c>
      <c r="M80" s="479">
        <v>42403</v>
      </c>
      <c r="N80" s="397">
        <f t="shared" si="10"/>
        <v>42424</v>
      </c>
      <c r="O80" s="397"/>
      <c r="P80" s="397"/>
      <c r="Q80" s="397"/>
      <c r="R80" s="393" t="s">
        <v>778</v>
      </c>
      <c r="S80" s="393" t="s">
        <v>778</v>
      </c>
      <c r="T80" s="393"/>
      <c r="U80" s="397">
        <v>42409</v>
      </c>
      <c r="V80" s="397">
        <v>42417</v>
      </c>
      <c r="W80" s="397"/>
      <c r="X80" s="393" t="s">
        <v>404</v>
      </c>
      <c r="Y80" s="402">
        <f t="shared" si="8"/>
        <v>14</v>
      </c>
      <c r="Z80" s="414" t="str">
        <f t="shared" si="9"/>
        <v>O</v>
      </c>
      <c r="AA80" s="393" t="s">
        <v>197</v>
      </c>
      <c r="AB80" s="450" t="e">
        <f>AVERAGE(#REF!)</f>
        <v>#REF!</v>
      </c>
      <c r="AC80" s="383" t="s">
        <v>2088</v>
      </c>
      <c r="AD80" s="383"/>
      <c r="AE80" s="429">
        <f t="shared" si="11"/>
        <v>4</v>
      </c>
      <c r="AF80" s="429"/>
      <c r="AG80" s="453" t="e">
        <f>IF(AE80=0,0,AE80/#REF!)</f>
        <v>#REF!</v>
      </c>
      <c r="AH80" s="430"/>
      <c r="AI80" s="431">
        <v>0.9</v>
      </c>
      <c r="AJ80" s="452">
        <f t="shared" si="12"/>
        <v>1</v>
      </c>
      <c r="AK80" s="452"/>
      <c r="AL80" s="432" t="e">
        <f>AJ80/#REF!</f>
        <v>#REF!</v>
      </c>
      <c r="AM80" s="452">
        <f t="shared" si="13"/>
        <v>7</v>
      </c>
      <c r="AN80" s="431" t="e">
        <f>AM80/#REF!</f>
        <v>#REF!</v>
      </c>
      <c r="AO80" s="431"/>
      <c r="AP80" s="433">
        <v>0.15</v>
      </c>
    </row>
    <row r="81" spans="1:42" s="391" customFormat="1" ht="36.75" customHeight="1" x14ac:dyDescent="0.2">
      <c r="A81" s="393" t="s">
        <v>2236</v>
      </c>
      <c r="B81" s="393">
        <v>1</v>
      </c>
      <c r="C81" s="393" t="s">
        <v>2592</v>
      </c>
      <c r="D81" s="397">
        <v>42404</v>
      </c>
      <c r="E81" s="393" t="s">
        <v>2456</v>
      </c>
      <c r="F81" s="393" t="s">
        <v>2315</v>
      </c>
      <c r="G81" s="393" t="s">
        <v>0</v>
      </c>
      <c r="H81" s="393" t="s">
        <v>2322</v>
      </c>
      <c r="I81" s="393" t="s">
        <v>2319</v>
      </c>
      <c r="J81" s="476" t="s">
        <v>2018</v>
      </c>
      <c r="K81" s="393" t="s">
        <v>2323</v>
      </c>
      <c r="L81" s="393">
        <v>625</v>
      </c>
      <c r="M81" s="479">
        <v>42404</v>
      </c>
      <c r="N81" s="397">
        <f t="shared" si="10"/>
        <v>42425</v>
      </c>
      <c r="O81" s="397"/>
      <c r="P81" s="397"/>
      <c r="Q81" s="397"/>
      <c r="R81" s="393" t="s">
        <v>778</v>
      </c>
      <c r="S81" s="393" t="s">
        <v>778</v>
      </c>
      <c r="T81" s="393"/>
      <c r="U81" s="397">
        <v>42416</v>
      </c>
      <c r="V81" s="397">
        <v>42423</v>
      </c>
      <c r="W81" s="397"/>
      <c r="X81" s="393" t="s">
        <v>404</v>
      </c>
      <c r="Y81" s="402">
        <f t="shared" si="8"/>
        <v>19</v>
      </c>
      <c r="Z81" s="414" t="str">
        <f t="shared" si="9"/>
        <v>O</v>
      </c>
      <c r="AA81" s="393" t="s">
        <v>197</v>
      </c>
      <c r="AB81" s="450" t="e">
        <f>AVERAGE(#REF!)</f>
        <v>#REF!</v>
      </c>
      <c r="AC81" s="383" t="s">
        <v>2089</v>
      </c>
      <c r="AD81" s="383"/>
      <c r="AE81" s="429">
        <f t="shared" si="11"/>
        <v>3</v>
      </c>
      <c r="AF81" s="429"/>
      <c r="AG81" s="453" t="e">
        <f>IF(AE81=0,0,AE81/#REF!)</f>
        <v>#REF!</v>
      </c>
      <c r="AH81" s="430"/>
      <c r="AI81" s="431">
        <v>0.9</v>
      </c>
      <c r="AJ81" s="452">
        <f t="shared" si="12"/>
        <v>1</v>
      </c>
      <c r="AK81" s="452"/>
      <c r="AL81" s="432" t="e">
        <f>AJ81/#REF!</f>
        <v>#REF!</v>
      </c>
      <c r="AM81" s="452">
        <f t="shared" si="13"/>
        <v>6</v>
      </c>
      <c r="AN81" s="431" t="e">
        <f>AM81/#REF!</f>
        <v>#REF!</v>
      </c>
      <c r="AO81" s="431"/>
      <c r="AP81" s="433">
        <v>0.15</v>
      </c>
    </row>
    <row r="82" spans="1:42" s="391" customFormat="1" ht="36.75" customHeight="1" x14ac:dyDescent="0.2">
      <c r="A82" s="393" t="s">
        <v>2237</v>
      </c>
      <c r="B82" s="393">
        <v>2</v>
      </c>
      <c r="C82" s="393" t="s">
        <v>108</v>
      </c>
      <c r="D82" s="397">
        <v>42401</v>
      </c>
      <c r="E82" s="393" t="s">
        <v>2457</v>
      </c>
      <c r="F82" s="393" t="s">
        <v>2315</v>
      </c>
      <c r="G82" s="393" t="s">
        <v>0</v>
      </c>
      <c r="H82" s="393" t="s">
        <v>1744</v>
      </c>
      <c r="I82" s="393" t="s">
        <v>1576</v>
      </c>
      <c r="J82" s="476" t="s">
        <v>2330</v>
      </c>
      <c r="K82" s="393" t="s">
        <v>2429</v>
      </c>
      <c r="L82" s="393" t="s">
        <v>2802</v>
      </c>
      <c r="M82" s="479">
        <v>42410</v>
      </c>
      <c r="N82" s="397">
        <f t="shared" si="10"/>
        <v>42431</v>
      </c>
      <c r="O82" s="397"/>
      <c r="P82" s="397"/>
      <c r="Q82" s="397"/>
      <c r="R82" s="393" t="s">
        <v>778</v>
      </c>
      <c r="S82" s="393" t="s">
        <v>778</v>
      </c>
      <c r="T82" s="393"/>
      <c r="U82" s="397">
        <v>42412</v>
      </c>
      <c r="V82" s="397">
        <v>42416</v>
      </c>
      <c r="W82" s="397"/>
      <c r="X82" s="393" t="s">
        <v>404</v>
      </c>
      <c r="Y82" s="402">
        <f t="shared" si="8"/>
        <v>6</v>
      </c>
      <c r="Z82" s="414" t="str">
        <f t="shared" si="9"/>
        <v>O</v>
      </c>
      <c r="AA82" s="393" t="s">
        <v>197</v>
      </c>
      <c r="AB82" s="450" t="e">
        <f>AVERAGE(#REF!)</f>
        <v>#REF!</v>
      </c>
      <c r="AC82" s="383" t="s">
        <v>2090</v>
      </c>
      <c r="AD82" s="383"/>
      <c r="AE82" s="429">
        <f t="shared" si="11"/>
        <v>9</v>
      </c>
      <c r="AF82" s="429"/>
      <c r="AG82" s="453" t="e">
        <f>IF(AE82=0,0,AE82/#REF!)</f>
        <v>#REF!</v>
      </c>
      <c r="AH82" s="430"/>
      <c r="AI82" s="431">
        <v>0.9</v>
      </c>
      <c r="AJ82" s="452">
        <f t="shared" si="12"/>
        <v>4</v>
      </c>
      <c r="AK82" s="452"/>
      <c r="AL82" s="432" t="e">
        <f>AJ82/#REF!</f>
        <v>#REF!</v>
      </c>
      <c r="AM82" s="452">
        <f t="shared" si="13"/>
        <v>6</v>
      </c>
      <c r="AN82" s="431" t="e">
        <f>AM82/#REF!</f>
        <v>#REF!</v>
      </c>
      <c r="AO82" s="431"/>
      <c r="AP82" s="433">
        <v>0.15</v>
      </c>
    </row>
    <row r="83" spans="1:42" s="391" customFormat="1" ht="36.75" customHeight="1" x14ac:dyDescent="0.2">
      <c r="A83" s="393" t="s">
        <v>2238</v>
      </c>
      <c r="B83" s="393">
        <v>1</v>
      </c>
      <c r="C83" s="393" t="s">
        <v>2309</v>
      </c>
      <c r="D83" s="397">
        <v>42398</v>
      </c>
      <c r="E83" s="393" t="s">
        <v>2458</v>
      </c>
      <c r="F83" s="393" t="s">
        <v>2343</v>
      </c>
      <c r="G83" s="393" t="s">
        <v>0</v>
      </c>
      <c r="H83" s="393" t="s">
        <v>1744</v>
      </c>
      <c r="I83" s="393" t="s">
        <v>1576</v>
      </c>
      <c r="J83" s="476" t="s">
        <v>1727</v>
      </c>
      <c r="K83" s="393">
        <v>160</v>
      </c>
      <c r="L83" s="393" t="s">
        <v>2802</v>
      </c>
      <c r="M83" s="479">
        <v>42445</v>
      </c>
      <c r="N83" s="397">
        <f t="shared" si="10"/>
        <v>42466</v>
      </c>
      <c r="O83" s="397"/>
      <c r="P83" s="397"/>
      <c r="Q83" s="397"/>
      <c r="R83" s="393" t="s">
        <v>778</v>
      </c>
      <c r="S83" s="393" t="s">
        <v>778</v>
      </c>
      <c r="T83" s="393"/>
      <c r="U83" s="397">
        <v>42465</v>
      </c>
      <c r="V83" s="397">
        <v>42467</v>
      </c>
      <c r="W83" s="397"/>
      <c r="X83" s="393" t="s">
        <v>404</v>
      </c>
      <c r="Y83" s="402">
        <f t="shared" si="8"/>
        <v>22</v>
      </c>
      <c r="Z83" s="414" t="str">
        <f t="shared" si="9"/>
        <v>N</v>
      </c>
      <c r="AA83" s="393" t="s">
        <v>197</v>
      </c>
      <c r="AB83" s="450" t="e">
        <f>AVERAGE(#REF!)</f>
        <v>#REF!</v>
      </c>
      <c r="AC83" s="383" t="s">
        <v>2091</v>
      </c>
      <c r="AD83" s="383"/>
      <c r="AE83" s="429">
        <f t="shared" si="11"/>
        <v>1</v>
      </c>
      <c r="AF83" s="429"/>
      <c r="AG83" s="453" t="e">
        <f>IF(AE83=0,0,AE83/#REF!)</f>
        <v>#REF!</v>
      </c>
      <c r="AH83" s="430"/>
      <c r="AI83" s="431">
        <v>0.9</v>
      </c>
      <c r="AJ83" s="452">
        <f t="shared" si="12"/>
        <v>0</v>
      </c>
      <c r="AK83" s="452"/>
      <c r="AL83" s="432" t="e">
        <f>AJ83/#REF!</f>
        <v>#REF!</v>
      </c>
      <c r="AM83" s="452">
        <f t="shared" si="13"/>
        <v>2</v>
      </c>
      <c r="AN83" s="431" t="e">
        <f>AM83/#REF!</f>
        <v>#REF!</v>
      </c>
      <c r="AO83" s="431"/>
      <c r="AP83" s="433">
        <v>0.15</v>
      </c>
    </row>
    <row r="84" spans="1:42" s="391" customFormat="1" ht="36.75" customHeight="1" x14ac:dyDescent="0.2">
      <c r="A84" s="393" t="s">
        <v>2239</v>
      </c>
      <c r="B84" s="393">
        <v>1</v>
      </c>
      <c r="C84" s="393" t="s">
        <v>2309</v>
      </c>
      <c r="D84" s="397">
        <v>42396</v>
      </c>
      <c r="E84" s="393" t="s">
        <v>2455</v>
      </c>
      <c r="F84" s="393" t="s">
        <v>2321</v>
      </c>
      <c r="G84" s="393" t="s">
        <v>0</v>
      </c>
      <c r="H84" s="393" t="s">
        <v>1744</v>
      </c>
      <c r="I84" s="393" t="s">
        <v>1576</v>
      </c>
      <c r="J84" s="476" t="s">
        <v>2018</v>
      </c>
      <c r="K84" s="393" t="s">
        <v>2327</v>
      </c>
      <c r="L84" s="393" t="s">
        <v>2802</v>
      </c>
      <c r="M84" s="479">
        <v>42396</v>
      </c>
      <c r="N84" s="397">
        <f t="shared" si="10"/>
        <v>42417</v>
      </c>
      <c r="O84" s="397"/>
      <c r="P84" s="397"/>
      <c r="Q84" s="397"/>
      <c r="R84" s="393" t="s">
        <v>778</v>
      </c>
      <c r="S84" s="393" t="s">
        <v>778</v>
      </c>
      <c r="T84" s="393"/>
      <c r="U84" s="397">
        <v>42465</v>
      </c>
      <c r="V84" s="397">
        <v>42466</v>
      </c>
      <c r="W84" s="397"/>
      <c r="X84" s="393" t="s">
        <v>404</v>
      </c>
      <c r="Y84" s="402">
        <f t="shared" si="8"/>
        <v>70</v>
      </c>
      <c r="Z84" s="414" t="str">
        <f t="shared" si="9"/>
        <v>N</v>
      </c>
      <c r="AA84" s="393" t="s">
        <v>197</v>
      </c>
      <c r="AB84" s="450" t="e">
        <f>AVERAGE(#REF!)</f>
        <v>#REF!</v>
      </c>
      <c r="AC84" s="383" t="s">
        <v>2092</v>
      </c>
      <c r="AD84" s="383"/>
      <c r="AE84" s="429">
        <f t="shared" si="11"/>
        <v>15</v>
      </c>
      <c r="AF84" s="429"/>
      <c r="AG84" s="453" t="e">
        <f>IF(AE84=0,0,AE84/#REF!)</f>
        <v>#REF!</v>
      </c>
      <c r="AH84" s="430"/>
      <c r="AI84" s="431">
        <v>0.9</v>
      </c>
      <c r="AJ84" s="452">
        <f t="shared" si="12"/>
        <v>3</v>
      </c>
      <c r="AK84" s="452"/>
      <c r="AL84" s="432" t="e">
        <f>AJ84/#REF!</f>
        <v>#REF!</v>
      </c>
      <c r="AM84" s="452">
        <f t="shared" si="13"/>
        <v>13</v>
      </c>
      <c r="AN84" s="431" t="e">
        <f>AM84/#REF!</f>
        <v>#REF!</v>
      </c>
      <c r="AO84" s="431"/>
      <c r="AP84" s="433">
        <v>0.15</v>
      </c>
    </row>
    <row r="85" spans="1:42" s="391" customFormat="1" ht="36.75" customHeight="1" x14ac:dyDescent="0.2">
      <c r="A85" s="393" t="s">
        <v>2240</v>
      </c>
      <c r="B85" s="393">
        <v>2</v>
      </c>
      <c r="C85" s="393" t="s">
        <v>2328</v>
      </c>
      <c r="D85" s="397">
        <v>42388</v>
      </c>
      <c r="E85" s="393" t="s">
        <v>2451</v>
      </c>
      <c r="F85" s="393" t="s">
        <v>1114</v>
      </c>
      <c r="G85" s="393" t="s">
        <v>0</v>
      </c>
      <c r="H85" s="393" t="s">
        <v>1744</v>
      </c>
      <c r="I85" s="393" t="s">
        <v>1576</v>
      </c>
      <c r="J85" s="476" t="s">
        <v>1727</v>
      </c>
      <c r="K85" s="393" t="s">
        <v>2329</v>
      </c>
      <c r="L85" s="393" t="s">
        <v>2802</v>
      </c>
      <c r="M85" s="479">
        <v>42388</v>
      </c>
      <c r="N85" s="397">
        <f t="shared" si="10"/>
        <v>42409</v>
      </c>
      <c r="O85" s="397"/>
      <c r="P85" s="397"/>
      <c r="Q85" s="397"/>
      <c r="R85" s="393" t="s">
        <v>778</v>
      </c>
      <c r="S85" s="393" t="s">
        <v>778</v>
      </c>
      <c r="T85" s="393"/>
      <c r="U85" s="397">
        <v>42426</v>
      </c>
      <c r="V85" s="397">
        <v>42459</v>
      </c>
      <c r="W85" s="397"/>
      <c r="X85" s="393" t="s">
        <v>404</v>
      </c>
      <c r="Y85" s="402">
        <f t="shared" si="8"/>
        <v>71</v>
      </c>
      <c r="Z85" s="414" t="str">
        <f t="shared" si="9"/>
        <v>N</v>
      </c>
      <c r="AA85" s="393" t="s">
        <v>197</v>
      </c>
      <c r="AB85" s="450" t="e">
        <f>AVERAGE(#REF!)</f>
        <v>#REF!</v>
      </c>
      <c r="AC85" s="383" t="s">
        <v>2093</v>
      </c>
      <c r="AD85" s="383"/>
      <c r="AE85" s="429">
        <f t="shared" si="11"/>
        <v>1</v>
      </c>
      <c r="AF85" s="429"/>
      <c r="AG85" s="453" t="e">
        <f>IF(AE85=0,0,AE85/#REF!)</f>
        <v>#REF!</v>
      </c>
      <c r="AH85" s="430"/>
      <c r="AI85" s="431">
        <v>0.9</v>
      </c>
      <c r="AJ85" s="452">
        <f t="shared" si="12"/>
        <v>0</v>
      </c>
      <c r="AK85" s="452"/>
      <c r="AL85" s="432" t="e">
        <f>AJ85/#REF!</f>
        <v>#REF!</v>
      </c>
      <c r="AM85" s="452">
        <f t="shared" si="13"/>
        <v>2</v>
      </c>
      <c r="AN85" s="431" t="e">
        <f>AM85/#REF!</f>
        <v>#REF!</v>
      </c>
      <c r="AO85" s="431"/>
      <c r="AP85" s="433">
        <v>0.15</v>
      </c>
    </row>
    <row r="86" spans="1:42" s="391" customFormat="1" ht="36.75" customHeight="1" x14ac:dyDescent="0.2">
      <c r="A86" s="393" t="s">
        <v>2241</v>
      </c>
      <c r="B86" s="393">
        <v>1</v>
      </c>
      <c r="C86" s="393" t="s">
        <v>2325</v>
      </c>
      <c r="D86" s="397">
        <v>42410</v>
      </c>
      <c r="E86" s="393" t="s">
        <v>2459</v>
      </c>
      <c r="F86" s="393" t="s">
        <v>2326</v>
      </c>
      <c r="G86" s="393" t="s">
        <v>0</v>
      </c>
      <c r="H86" s="393" t="s">
        <v>1744</v>
      </c>
      <c r="I86" s="393" t="s">
        <v>1576</v>
      </c>
      <c r="J86" s="476" t="s">
        <v>2018</v>
      </c>
      <c r="K86" s="393" t="s">
        <v>2324</v>
      </c>
      <c r="L86" s="393" t="s">
        <v>2802</v>
      </c>
      <c r="M86" s="479">
        <v>42410</v>
      </c>
      <c r="N86" s="397">
        <f t="shared" si="10"/>
        <v>42431</v>
      </c>
      <c r="O86" s="397"/>
      <c r="P86" s="397"/>
      <c r="Q86" s="397"/>
      <c r="R86" s="393" t="s">
        <v>778</v>
      </c>
      <c r="S86" s="393" t="s">
        <v>778</v>
      </c>
      <c r="T86" s="393"/>
      <c r="U86" s="397">
        <v>42465</v>
      </c>
      <c r="V86" s="397">
        <v>42467</v>
      </c>
      <c r="W86" s="397"/>
      <c r="X86" s="393" t="s">
        <v>404</v>
      </c>
      <c r="Y86" s="402">
        <f t="shared" si="8"/>
        <v>57</v>
      </c>
      <c r="Z86" s="414" t="str">
        <f t="shared" si="9"/>
        <v>N</v>
      </c>
      <c r="AA86" s="393" t="s">
        <v>197</v>
      </c>
      <c r="AB86" s="450" t="e">
        <f>AVERAGE(#REF!)</f>
        <v>#REF!</v>
      </c>
      <c r="AC86" s="383" t="s">
        <v>2094</v>
      </c>
      <c r="AD86" s="383"/>
      <c r="AE86" s="429">
        <f t="shared" si="11"/>
        <v>1</v>
      </c>
      <c r="AF86" s="429"/>
      <c r="AG86" s="453" t="e">
        <f>IF(AE86=0,0,AE86/#REF!)</f>
        <v>#REF!</v>
      </c>
      <c r="AH86" s="430"/>
      <c r="AI86" s="431">
        <v>0.9</v>
      </c>
      <c r="AJ86" s="452">
        <f t="shared" si="12"/>
        <v>2</v>
      </c>
      <c r="AK86" s="452"/>
      <c r="AL86" s="432" t="e">
        <f>AJ86/#REF!</f>
        <v>#REF!</v>
      </c>
      <c r="AM86" s="452">
        <f t="shared" si="13"/>
        <v>2</v>
      </c>
      <c r="AN86" s="431" t="e">
        <f>AM86/#REF!</f>
        <v>#REF!</v>
      </c>
      <c r="AO86" s="431"/>
      <c r="AP86" s="433">
        <v>0.15</v>
      </c>
    </row>
    <row r="87" spans="1:42" s="391" customFormat="1" ht="36.75" customHeight="1" x14ac:dyDescent="0.2">
      <c r="A87" s="393" t="s">
        <v>2242</v>
      </c>
      <c r="B87" s="393">
        <v>1</v>
      </c>
      <c r="C87" s="393" t="s">
        <v>2116</v>
      </c>
      <c r="D87" s="397">
        <v>42422</v>
      </c>
      <c r="E87" s="393" t="s">
        <v>2460</v>
      </c>
      <c r="F87" s="393" t="s">
        <v>2331</v>
      </c>
      <c r="G87" s="393" t="s">
        <v>0</v>
      </c>
      <c r="H87" s="393" t="s">
        <v>1744</v>
      </c>
      <c r="I87" s="393" t="s">
        <v>1576</v>
      </c>
      <c r="J87" s="476" t="s">
        <v>2018</v>
      </c>
      <c r="K87" s="393" t="s">
        <v>2332</v>
      </c>
      <c r="L87" s="393" t="s">
        <v>2801</v>
      </c>
      <c r="M87" s="479">
        <v>42422</v>
      </c>
      <c r="N87" s="397">
        <f t="shared" si="10"/>
        <v>42443</v>
      </c>
      <c r="O87" s="397"/>
      <c r="P87" s="397"/>
      <c r="Q87" s="397"/>
      <c r="R87" s="393" t="s">
        <v>778</v>
      </c>
      <c r="S87" s="393" t="s">
        <v>778</v>
      </c>
      <c r="T87" s="393"/>
      <c r="U87" s="397">
        <v>42425</v>
      </c>
      <c r="V87" s="397">
        <v>42426</v>
      </c>
      <c r="W87" s="397"/>
      <c r="X87" s="393" t="s">
        <v>404</v>
      </c>
      <c r="Y87" s="402">
        <f t="shared" si="8"/>
        <v>4</v>
      </c>
      <c r="Z87" s="414" t="str">
        <f t="shared" si="9"/>
        <v>O</v>
      </c>
      <c r="AA87" s="393" t="s">
        <v>196</v>
      </c>
      <c r="AB87" s="450" t="e">
        <f>AVERAGE(#REF!)</f>
        <v>#REF!</v>
      </c>
      <c r="AC87" s="383" t="s">
        <v>2095</v>
      </c>
      <c r="AD87" s="383"/>
      <c r="AE87" s="429">
        <f t="shared" si="11"/>
        <v>3</v>
      </c>
      <c r="AF87" s="429"/>
      <c r="AG87" s="453" t="e">
        <f>IF(AE87=0,0,AE87/#REF!)</f>
        <v>#REF!</v>
      </c>
      <c r="AH87" s="430"/>
      <c r="AI87" s="431">
        <v>0.9</v>
      </c>
      <c r="AJ87" s="452">
        <f t="shared" si="12"/>
        <v>1</v>
      </c>
      <c r="AK87" s="452"/>
      <c r="AL87" s="432" t="e">
        <f>AJ87/#REF!</f>
        <v>#REF!</v>
      </c>
      <c r="AM87" s="452">
        <f t="shared" si="13"/>
        <v>0</v>
      </c>
      <c r="AN87" s="431" t="e">
        <f>AM87/#REF!</f>
        <v>#REF!</v>
      </c>
      <c r="AO87" s="431"/>
      <c r="AP87" s="433">
        <v>0.15</v>
      </c>
    </row>
    <row r="88" spans="1:42" s="391" customFormat="1" ht="36.75" customHeight="1" x14ac:dyDescent="0.2">
      <c r="A88" s="393" t="s">
        <v>2243</v>
      </c>
      <c r="B88" s="393">
        <v>1</v>
      </c>
      <c r="C88" s="393" t="s">
        <v>123</v>
      </c>
      <c r="D88" s="397">
        <v>42700</v>
      </c>
      <c r="E88" s="393" t="s">
        <v>2461</v>
      </c>
      <c r="F88" s="393" t="s">
        <v>2315</v>
      </c>
      <c r="G88" s="393" t="s">
        <v>392</v>
      </c>
      <c r="H88" s="393" t="s">
        <v>1744</v>
      </c>
      <c r="I88" s="393" t="s">
        <v>1576</v>
      </c>
      <c r="J88" s="476" t="s">
        <v>2018</v>
      </c>
      <c r="K88" s="393" t="s">
        <v>2432</v>
      </c>
      <c r="L88" s="393" t="s">
        <v>2802</v>
      </c>
      <c r="M88" s="479">
        <v>42390</v>
      </c>
      <c r="N88" s="397">
        <f t="shared" si="10"/>
        <v>42411</v>
      </c>
      <c r="O88" s="397"/>
      <c r="P88" s="397"/>
      <c r="Q88" s="397"/>
      <c r="R88" s="393" t="s">
        <v>778</v>
      </c>
      <c r="S88" s="393" t="s">
        <v>778</v>
      </c>
      <c r="T88" s="393"/>
      <c r="U88" s="397">
        <v>42426</v>
      </c>
      <c r="V88" s="397">
        <v>42450</v>
      </c>
      <c r="W88" s="397"/>
      <c r="X88" s="393" t="s">
        <v>404</v>
      </c>
      <c r="Y88" s="402">
        <f t="shared" si="8"/>
        <v>60</v>
      </c>
      <c r="Z88" s="414" t="str">
        <f t="shared" si="9"/>
        <v>N</v>
      </c>
      <c r="AA88" s="393" t="s">
        <v>197</v>
      </c>
      <c r="AB88" s="450" t="e">
        <f>AVERAGE(#REF!)</f>
        <v>#REF!</v>
      </c>
      <c r="AC88" s="434" t="s">
        <v>2625</v>
      </c>
      <c r="AD88" s="434"/>
      <c r="AE88" s="391">
        <f>SUM(AE76:AE87)</f>
        <v>56</v>
      </c>
      <c r="AF88" s="391" t="s">
        <v>2623</v>
      </c>
      <c r="AG88" s="430" t="e">
        <f>AE88/#REF!</f>
        <v>#REF!</v>
      </c>
      <c r="AH88" s="430"/>
      <c r="AI88" s="431">
        <v>0.9</v>
      </c>
      <c r="AJ88" s="391">
        <f>SUM(AJ76:AJ87)</f>
        <v>23</v>
      </c>
      <c r="AK88" s="391" t="s">
        <v>2624</v>
      </c>
      <c r="AL88" s="430" t="e">
        <f>AJ88/#REF!</f>
        <v>#REF!</v>
      </c>
      <c r="AM88" s="452">
        <f t="shared" si="13"/>
        <v>0</v>
      </c>
      <c r="AN88" s="391" t="e">
        <f>AM88/#REF!</f>
        <v>#REF!</v>
      </c>
      <c r="AP88" s="433">
        <v>0.15</v>
      </c>
    </row>
    <row r="89" spans="1:42" s="391" customFormat="1" ht="36.75" customHeight="1" x14ac:dyDescent="0.2">
      <c r="A89" s="393" t="s">
        <v>2244</v>
      </c>
      <c r="B89" s="393">
        <v>2</v>
      </c>
      <c r="C89" s="393" t="s">
        <v>2663</v>
      </c>
      <c r="D89" s="397">
        <v>42427</v>
      </c>
      <c r="E89" s="393" t="s">
        <v>2461</v>
      </c>
      <c r="F89" s="393" t="s">
        <v>2333</v>
      </c>
      <c r="G89" s="393" t="s">
        <v>0</v>
      </c>
      <c r="H89" s="393" t="s">
        <v>2103</v>
      </c>
      <c r="I89" s="393" t="s">
        <v>1576</v>
      </c>
      <c r="J89" s="476" t="s">
        <v>2018</v>
      </c>
      <c r="K89" s="393" t="s">
        <v>2334</v>
      </c>
      <c r="L89" s="393" t="s">
        <v>2802</v>
      </c>
      <c r="M89" s="479">
        <v>42424</v>
      </c>
      <c r="N89" s="397">
        <f t="shared" si="10"/>
        <v>42445</v>
      </c>
      <c r="O89" s="397"/>
      <c r="P89" s="397"/>
      <c r="Q89" s="397"/>
      <c r="R89" s="393" t="s">
        <v>778</v>
      </c>
      <c r="S89" s="393" t="s">
        <v>778</v>
      </c>
      <c r="T89" s="393"/>
      <c r="U89" s="397">
        <v>42425</v>
      </c>
      <c r="V89" s="397"/>
      <c r="W89" s="397"/>
      <c r="X89" s="393" t="s">
        <v>1083</v>
      </c>
      <c r="Y89" s="402" t="str">
        <f t="shared" si="8"/>
        <v/>
      </c>
      <c r="Z89" s="414" t="str">
        <f t="shared" si="9"/>
        <v/>
      </c>
      <c r="AA89" s="393"/>
      <c r="AB89" s="450" t="e">
        <f>AVERAGE(#REF!)</f>
        <v>#REF!</v>
      </c>
      <c r="AE89" s="391">
        <f>COUNTIF(Z74:Z190,"O")</f>
        <v>56</v>
      </c>
      <c r="AG89" s="430"/>
    </row>
    <row r="90" spans="1:42" s="391" customFormat="1" ht="36.75" customHeight="1" x14ac:dyDescent="0.2">
      <c r="A90" s="393" t="s">
        <v>2245</v>
      </c>
      <c r="B90" s="393">
        <v>1</v>
      </c>
      <c r="C90" s="393" t="s">
        <v>2016</v>
      </c>
      <c r="D90" s="397">
        <v>42443</v>
      </c>
      <c r="E90" s="393" t="s">
        <v>2462</v>
      </c>
      <c r="F90" s="393" t="s">
        <v>2315</v>
      </c>
      <c r="G90" s="393" t="s">
        <v>0</v>
      </c>
      <c r="H90" s="393" t="s">
        <v>2103</v>
      </c>
      <c r="I90" s="393" t="s">
        <v>1576</v>
      </c>
      <c r="J90" s="476" t="s">
        <v>1838</v>
      </c>
      <c r="K90" s="393" t="s">
        <v>2335</v>
      </c>
      <c r="L90" s="393" t="s">
        <v>2802</v>
      </c>
      <c r="M90" s="479">
        <v>42444</v>
      </c>
      <c r="N90" s="397">
        <f t="shared" si="10"/>
        <v>42465</v>
      </c>
      <c r="O90" s="397"/>
      <c r="P90" s="397"/>
      <c r="Q90" s="397"/>
      <c r="R90" s="393" t="s">
        <v>778</v>
      </c>
      <c r="S90" s="393" t="s">
        <v>778</v>
      </c>
      <c r="T90" s="393"/>
      <c r="U90" s="397">
        <v>42459</v>
      </c>
      <c r="V90" s="397">
        <v>42460</v>
      </c>
      <c r="W90" s="397"/>
      <c r="X90" s="393" t="s">
        <v>404</v>
      </c>
      <c r="Y90" s="402">
        <f t="shared" si="8"/>
        <v>16</v>
      </c>
      <c r="Z90" s="414" t="str">
        <f t="shared" si="9"/>
        <v>O</v>
      </c>
      <c r="AA90" s="393" t="s">
        <v>196</v>
      </c>
      <c r="AB90" s="450" t="e">
        <f>AVERAGE(#REF!)</f>
        <v>#REF!</v>
      </c>
      <c r="AC90" s="434"/>
      <c r="AD90" s="434"/>
      <c r="AE90" s="391">
        <f>COUNTIF(X74:X190,"OK")</f>
        <v>86</v>
      </c>
      <c r="AF90" s="391">
        <f>COUNTIF(AA74:AA190,"OUI")</f>
        <v>23</v>
      </c>
    </row>
    <row r="91" spans="1:42" s="434" customFormat="1" ht="36.75" customHeight="1" x14ac:dyDescent="0.2">
      <c r="A91" s="393" t="s">
        <v>2246</v>
      </c>
      <c r="B91" s="393">
        <v>2</v>
      </c>
      <c r="C91" s="393" t="s">
        <v>2309</v>
      </c>
      <c r="D91" s="397">
        <v>42416</v>
      </c>
      <c r="E91" s="393" t="s">
        <v>2463</v>
      </c>
      <c r="F91" s="393" t="s">
        <v>2433</v>
      </c>
      <c r="G91" s="393" t="s">
        <v>0</v>
      </c>
      <c r="H91" s="393" t="s">
        <v>1744</v>
      </c>
      <c r="I91" s="393" t="s">
        <v>1576</v>
      </c>
      <c r="J91" s="476" t="s">
        <v>1727</v>
      </c>
      <c r="K91" s="393" t="s">
        <v>2933</v>
      </c>
      <c r="L91" s="393" t="s">
        <v>2802</v>
      </c>
      <c r="M91" s="479">
        <v>42416</v>
      </c>
      <c r="N91" s="397">
        <f t="shared" si="10"/>
        <v>42437</v>
      </c>
      <c r="O91" s="397"/>
      <c r="P91" s="397"/>
      <c r="Q91" s="397"/>
      <c r="R91" s="393" t="s">
        <v>778</v>
      </c>
      <c r="S91" s="393" t="s">
        <v>778</v>
      </c>
      <c r="T91" s="393"/>
      <c r="U91" s="397">
        <v>42453</v>
      </c>
      <c r="V91" s="397">
        <v>42466</v>
      </c>
      <c r="W91" s="397"/>
      <c r="X91" s="393" t="s">
        <v>404</v>
      </c>
      <c r="Y91" s="402">
        <f t="shared" si="8"/>
        <v>50</v>
      </c>
      <c r="Z91" s="414" t="str">
        <f t="shared" si="9"/>
        <v>N</v>
      </c>
      <c r="AA91" s="393" t="s">
        <v>196</v>
      </c>
      <c r="AB91" s="450" t="e">
        <f>AVERAGE(#REF!)</f>
        <v>#REF!</v>
      </c>
      <c r="AE91" s="455">
        <f>AE89/AE90</f>
        <v>0.65116279069767447</v>
      </c>
      <c r="AF91" s="455">
        <f>AF90/AE90</f>
        <v>0.26744186046511625</v>
      </c>
      <c r="AG91" s="391"/>
      <c r="AH91" s="391"/>
      <c r="AI91" s="391"/>
      <c r="AJ91" s="391"/>
      <c r="AK91" s="391"/>
      <c r="AL91" s="391"/>
      <c r="AM91" s="391"/>
      <c r="AN91" s="391"/>
      <c r="AO91" s="391"/>
      <c r="AP91" s="391"/>
    </row>
    <row r="92" spans="1:42" s="391" customFormat="1" ht="36.75" customHeight="1" x14ac:dyDescent="0.2">
      <c r="A92" s="393" t="s">
        <v>2247</v>
      </c>
      <c r="B92" s="393">
        <v>1</v>
      </c>
      <c r="C92" s="393" t="s">
        <v>2336</v>
      </c>
      <c r="D92" s="397">
        <v>42445</v>
      </c>
      <c r="E92" s="393" t="s">
        <v>2464</v>
      </c>
      <c r="F92" s="393" t="s">
        <v>2337</v>
      </c>
      <c r="G92" s="393" t="s">
        <v>2338</v>
      </c>
      <c r="H92" s="393">
        <v>1570</v>
      </c>
      <c r="I92" s="393" t="s">
        <v>1576</v>
      </c>
      <c r="J92" s="476" t="s">
        <v>1727</v>
      </c>
      <c r="K92" s="393">
        <v>170</v>
      </c>
      <c r="L92" s="393" t="s">
        <v>2802</v>
      </c>
      <c r="M92" s="479">
        <v>42445</v>
      </c>
      <c r="N92" s="397">
        <f t="shared" si="10"/>
        <v>42466</v>
      </c>
      <c r="O92" s="397"/>
      <c r="P92" s="397"/>
      <c r="Q92" s="397"/>
      <c r="R92" s="393" t="s">
        <v>778</v>
      </c>
      <c r="S92" s="393" t="s">
        <v>778</v>
      </c>
      <c r="T92" s="393"/>
      <c r="U92" s="397">
        <v>42458</v>
      </c>
      <c r="V92" s="397">
        <v>42461</v>
      </c>
      <c r="W92" s="397"/>
      <c r="X92" s="393" t="s">
        <v>404</v>
      </c>
      <c r="Y92" s="402">
        <f t="shared" si="8"/>
        <v>16</v>
      </c>
      <c r="Z92" s="414" t="str">
        <f t="shared" si="9"/>
        <v>O</v>
      </c>
      <c r="AA92" s="393" t="s">
        <v>197</v>
      </c>
      <c r="AB92" s="450" t="e">
        <f>AVERAGE(#REF!)</f>
        <v>#REF!</v>
      </c>
      <c r="AC92" s="434"/>
      <c r="AD92" s="434"/>
    </row>
    <row r="93" spans="1:42" s="391" customFormat="1" ht="36.75" customHeight="1" x14ac:dyDescent="0.2">
      <c r="A93" s="393" t="s">
        <v>2248</v>
      </c>
      <c r="B93" s="393">
        <v>2</v>
      </c>
      <c r="C93" s="393" t="s">
        <v>2309</v>
      </c>
      <c r="D93" s="397">
        <v>42376</v>
      </c>
      <c r="E93" s="393" t="s">
        <v>2519</v>
      </c>
      <c r="F93" s="393" t="s">
        <v>2321</v>
      </c>
      <c r="G93" s="393" t="s">
        <v>0</v>
      </c>
      <c r="H93" s="393" t="s">
        <v>1744</v>
      </c>
      <c r="I93" s="393" t="s">
        <v>1576</v>
      </c>
      <c r="J93" s="476" t="s">
        <v>1727</v>
      </c>
      <c r="K93" s="393" t="s">
        <v>2932</v>
      </c>
      <c r="L93" s="393" t="s">
        <v>2801</v>
      </c>
      <c r="M93" s="479">
        <v>42445</v>
      </c>
      <c r="N93" s="397">
        <f t="shared" si="10"/>
        <v>42466</v>
      </c>
      <c r="O93" s="397"/>
      <c r="P93" s="397"/>
      <c r="Q93" s="397"/>
      <c r="R93" s="393" t="s">
        <v>778</v>
      </c>
      <c r="S93" s="393" t="s">
        <v>778</v>
      </c>
      <c r="T93" s="393"/>
      <c r="U93" s="397">
        <v>42459</v>
      </c>
      <c r="V93" s="397">
        <v>42461</v>
      </c>
      <c r="W93" s="397"/>
      <c r="X93" s="393" t="s">
        <v>404</v>
      </c>
      <c r="Y93" s="402">
        <f t="shared" si="8"/>
        <v>16</v>
      </c>
      <c r="Z93" s="414" t="str">
        <f t="shared" si="9"/>
        <v>O</v>
      </c>
      <c r="AA93" s="393" t="s">
        <v>196</v>
      </c>
      <c r="AB93" s="450" t="e">
        <f>AVERAGE(#REF!)</f>
        <v>#REF!</v>
      </c>
      <c r="AC93" s="398" t="s">
        <v>2448</v>
      </c>
      <c r="AD93" s="504"/>
    </row>
    <row r="94" spans="1:42" s="434" customFormat="1" ht="36.75" customHeight="1" x14ac:dyDescent="0.2">
      <c r="A94" s="393" t="s">
        <v>2249</v>
      </c>
      <c r="B94" s="393">
        <v>1</v>
      </c>
      <c r="C94" s="393" t="s">
        <v>2317</v>
      </c>
      <c r="D94" s="397">
        <v>42458</v>
      </c>
      <c r="E94" s="393" t="s">
        <v>2453</v>
      </c>
      <c r="F94" s="393" t="s">
        <v>313</v>
      </c>
      <c r="G94" s="393" t="s">
        <v>0</v>
      </c>
      <c r="H94" s="393">
        <v>3800</v>
      </c>
      <c r="I94" s="393" t="s">
        <v>1576</v>
      </c>
      <c r="J94" s="476" t="s">
        <v>1727</v>
      </c>
      <c r="K94" s="393">
        <v>80</v>
      </c>
      <c r="L94" s="393" t="s">
        <v>2801</v>
      </c>
      <c r="M94" s="479">
        <v>42458</v>
      </c>
      <c r="N94" s="397">
        <f t="shared" si="10"/>
        <v>42479</v>
      </c>
      <c r="O94" s="397"/>
      <c r="P94" s="397"/>
      <c r="Q94" s="397"/>
      <c r="R94" s="393" t="s">
        <v>778</v>
      </c>
      <c r="S94" s="393" t="s">
        <v>778</v>
      </c>
      <c r="T94" s="393"/>
      <c r="U94" s="397">
        <v>42465</v>
      </c>
      <c r="V94" s="397">
        <v>42485</v>
      </c>
      <c r="W94" s="397"/>
      <c r="X94" s="393" t="s">
        <v>404</v>
      </c>
      <c r="Y94" s="402">
        <f t="shared" si="8"/>
        <v>27</v>
      </c>
      <c r="Z94" s="414" t="str">
        <f t="shared" si="9"/>
        <v>N</v>
      </c>
      <c r="AA94" s="393" t="s">
        <v>197</v>
      </c>
      <c r="AB94" s="450" t="e">
        <f>AVERAGE(#REF!)</f>
        <v>#REF!</v>
      </c>
    </row>
    <row r="95" spans="1:42" s="391" customFormat="1" ht="36.75" customHeight="1" x14ac:dyDescent="0.2">
      <c r="A95" s="393" t="s">
        <v>2250</v>
      </c>
      <c r="B95" s="393">
        <v>2</v>
      </c>
      <c r="C95" s="393" t="s">
        <v>2339</v>
      </c>
      <c r="D95" s="397">
        <v>42461</v>
      </c>
      <c r="E95" s="393" t="s">
        <v>2451</v>
      </c>
      <c r="F95" s="393" t="s">
        <v>313</v>
      </c>
      <c r="G95" s="393" t="s">
        <v>0</v>
      </c>
      <c r="H95" s="393">
        <v>3800</v>
      </c>
      <c r="I95" s="393" t="s">
        <v>1576</v>
      </c>
      <c r="J95" s="476" t="s">
        <v>1727</v>
      </c>
      <c r="K95" s="393" t="s">
        <v>2340</v>
      </c>
      <c r="L95" s="393" t="s">
        <v>2801</v>
      </c>
      <c r="M95" s="479">
        <v>42461</v>
      </c>
      <c r="N95" s="397">
        <f t="shared" si="10"/>
        <v>42482</v>
      </c>
      <c r="O95" s="397"/>
      <c r="P95" s="397"/>
      <c r="Q95" s="397"/>
      <c r="R95" s="393" t="s">
        <v>778</v>
      </c>
      <c r="S95" s="393" t="s">
        <v>778</v>
      </c>
      <c r="T95" s="393"/>
      <c r="U95" s="397">
        <v>42467</v>
      </c>
      <c r="V95" s="397">
        <v>42468</v>
      </c>
      <c r="W95" s="397"/>
      <c r="X95" s="393" t="s">
        <v>404</v>
      </c>
      <c r="Y95" s="402">
        <f t="shared" si="8"/>
        <v>7</v>
      </c>
      <c r="Z95" s="414" t="str">
        <f t="shared" si="9"/>
        <v>O</v>
      </c>
      <c r="AA95" s="393" t="s">
        <v>197</v>
      </c>
      <c r="AB95" s="450" t="e">
        <f>AVERAGE(#REF!)</f>
        <v>#REF!</v>
      </c>
      <c r="AC95" s="434"/>
      <c r="AD95" s="434"/>
    </row>
    <row r="96" spans="1:42" s="391" customFormat="1" ht="36.75" customHeight="1" x14ac:dyDescent="0.2">
      <c r="A96" s="393" t="s">
        <v>2251</v>
      </c>
      <c r="B96" s="393">
        <v>1</v>
      </c>
      <c r="C96" s="393" t="s">
        <v>123</v>
      </c>
      <c r="D96" s="397">
        <v>42458</v>
      </c>
      <c r="E96" s="397" t="s">
        <v>2495</v>
      </c>
      <c r="F96" s="393" t="s">
        <v>2315</v>
      </c>
      <c r="G96" s="393" t="s">
        <v>392</v>
      </c>
      <c r="H96" s="393">
        <v>1600</v>
      </c>
      <c r="I96" s="393" t="s">
        <v>1576</v>
      </c>
      <c r="J96" s="476" t="s">
        <v>1727</v>
      </c>
      <c r="K96" s="393">
        <v>60</v>
      </c>
      <c r="L96" s="393" t="s">
        <v>2802</v>
      </c>
      <c r="M96" s="479">
        <v>42458</v>
      </c>
      <c r="N96" s="397">
        <f t="shared" si="10"/>
        <v>42479</v>
      </c>
      <c r="O96" s="397"/>
      <c r="P96" s="397"/>
      <c r="Q96" s="397"/>
      <c r="R96" s="393" t="s">
        <v>778</v>
      </c>
      <c r="S96" s="393" t="s">
        <v>778</v>
      </c>
      <c r="T96" s="393"/>
      <c r="U96" s="397">
        <v>42480</v>
      </c>
      <c r="V96" s="397">
        <v>42480</v>
      </c>
      <c r="W96" s="397"/>
      <c r="X96" s="393" t="s">
        <v>404</v>
      </c>
      <c r="Y96" s="402">
        <f t="shared" si="8"/>
        <v>22</v>
      </c>
      <c r="Z96" s="414" t="str">
        <f t="shared" si="9"/>
        <v>N</v>
      </c>
      <c r="AA96" s="393" t="s">
        <v>196</v>
      </c>
      <c r="AB96" s="450" t="e">
        <f>AVERAGE(#REF!)</f>
        <v>#REF!</v>
      </c>
      <c r="AC96" s="434"/>
      <c r="AD96" s="434"/>
    </row>
    <row r="97" spans="1:30" s="391" customFormat="1" ht="36.75" customHeight="1" x14ac:dyDescent="0.2">
      <c r="A97" s="393" t="s">
        <v>2252</v>
      </c>
      <c r="B97" s="393">
        <v>1</v>
      </c>
      <c r="C97" s="393" t="s">
        <v>2341</v>
      </c>
      <c r="D97" s="397">
        <v>42459</v>
      </c>
      <c r="E97" s="393" t="s">
        <v>2465</v>
      </c>
      <c r="F97" s="393" t="s">
        <v>2342</v>
      </c>
      <c r="G97" s="393" t="s">
        <v>0</v>
      </c>
      <c r="H97" s="393">
        <v>10250</v>
      </c>
      <c r="I97" s="393" t="s">
        <v>1576</v>
      </c>
      <c r="J97" s="476" t="s">
        <v>2018</v>
      </c>
      <c r="K97" s="393" t="s">
        <v>2434</v>
      </c>
      <c r="L97" s="393" t="s">
        <v>2801</v>
      </c>
      <c r="M97" s="479">
        <v>42459</v>
      </c>
      <c r="N97" s="397">
        <f t="shared" si="10"/>
        <v>42480</v>
      </c>
      <c r="O97" s="397"/>
      <c r="P97" s="397"/>
      <c r="Q97" s="397"/>
      <c r="R97" s="393" t="s">
        <v>778</v>
      </c>
      <c r="S97" s="393" t="s">
        <v>778</v>
      </c>
      <c r="T97" s="393"/>
      <c r="U97" s="397">
        <v>42459</v>
      </c>
      <c r="V97" s="397"/>
      <c r="W97" s="397"/>
      <c r="X97" s="393" t="s">
        <v>1083</v>
      </c>
      <c r="Y97" s="402" t="str">
        <f t="shared" si="8"/>
        <v/>
      </c>
      <c r="Z97" s="414" t="str">
        <f t="shared" si="9"/>
        <v/>
      </c>
      <c r="AA97" s="393"/>
      <c r="AB97" s="450" t="e">
        <f>AVERAGE(#REF!)</f>
        <v>#REF!</v>
      </c>
      <c r="AC97" s="434"/>
      <c r="AD97" s="434"/>
    </row>
    <row r="98" spans="1:30" s="391" customFormat="1" ht="36.75" customHeight="1" x14ac:dyDescent="0.2">
      <c r="A98" s="393" t="s">
        <v>2253</v>
      </c>
      <c r="B98" s="393">
        <v>1</v>
      </c>
      <c r="C98" s="393" t="s">
        <v>1425</v>
      </c>
      <c r="D98" s="397">
        <v>42397</v>
      </c>
      <c r="E98" s="393" t="s">
        <v>2466</v>
      </c>
      <c r="F98" s="393" t="s">
        <v>313</v>
      </c>
      <c r="G98" s="393" t="s">
        <v>0</v>
      </c>
      <c r="H98" s="393" t="s">
        <v>1744</v>
      </c>
      <c r="I98" s="393" t="s">
        <v>149</v>
      </c>
      <c r="J98" s="476" t="s">
        <v>1727</v>
      </c>
      <c r="K98" s="393">
        <v>350</v>
      </c>
      <c r="L98" s="393" t="s">
        <v>2802</v>
      </c>
      <c r="M98" s="479">
        <v>42397</v>
      </c>
      <c r="N98" s="397">
        <f t="shared" si="10"/>
        <v>42418</v>
      </c>
      <c r="O98" s="397"/>
      <c r="P98" s="397"/>
      <c r="Q98" s="397"/>
      <c r="R98" s="393" t="s">
        <v>778</v>
      </c>
      <c r="S98" s="393" t="s">
        <v>778</v>
      </c>
      <c r="T98" s="393"/>
      <c r="U98" s="397">
        <v>42398</v>
      </c>
      <c r="V98" s="397"/>
      <c r="W98" s="397"/>
      <c r="X98" s="393" t="s">
        <v>1083</v>
      </c>
      <c r="Y98" s="402" t="str">
        <f t="shared" si="8"/>
        <v/>
      </c>
      <c r="Z98" s="414" t="str">
        <f t="shared" si="9"/>
        <v/>
      </c>
      <c r="AA98" s="393"/>
      <c r="AB98" s="450" t="e">
        <f>AVERAGE(#REF!)</f>
        <v>#REF!</v>
      </c>
      <c r="AC98" s="434"/>
      <c r="AD98" s="434"/>
    </row>
    <row r="99" spans="1:30" s="391" customFormat="1" ht="36.75" customHeight="1" x14ac:dyDescent="0.2">
      <c r="A99" s="393" t="s">
        <v>2254</v>
      </c>
      <c r="B99" s="393">
        <v>2</v>
      </c>
      <c r="C99" s="393" t="s">
        <v>2328</v>
      </c>
      <c r="D99" s="397">
        <v>42445</v>
      </c>
      <c r="E99" s="393" t="s">
        <v>2451</v>
      </c>
      <c r="F99" s="393" t="s">
        <v>1114</v>
      </c>
      <c r="G99" s="393" t="s">
        <v>0</v>
      </c>
      <c r="H99" s="393" t="s">
        <v>1744</v>
      </c>
      <c r="I99" s="393" t="s">
        <v>1576</v>
      </c>
      <c r="J99" s="476" t="s">
        <v>1727</v>
      </c>
      <c r="K99" s="393" t="s">
        <v>2344</v>
      </c>
      <c r="L99" s="393" t="s">
        <v>2802</v>
      </c>
      <c r="M99" s="479">
        <v>42445</v>
      </c>
      <c r="N99" s="397">
        <f t="shared" si="10"/>
        <v>42466</v>
      </c>
      <c r="O99" s="397"/>
      <c r="P99" s="397"/>
      <c r="Q99" s="397"/>
      <c r="R99" s="393" t="s">
        <v>778</v>
      </c>
      <c r="S99" s="393" t="s">
        <v>778</v>
      </c>
      <c r="T99" s="393"/>
      <c r="U99" s="397">
        <v>42467</v>
      </c>
      <c r="V99" s="397">
        <v>42468</v>
      </c>
      <c r="W99" s="397"/>
      <c r="X99" s="393" t="s">
        <v>404</v>
      </c>
      <c r="Y99" s="402">
        <f t="shared" si="8"/>
        <v>23</v>
      </c>
      <c r="Z99" s="414" t="str">
        <f t="shared" si="9"/>
        <v>N</v>
      </c>
      <c r="AA99" s="393" t="s">
        <v>197</v>
      </c>
      <c r="AB99" s="450" t="e">
        <f>AVERAGE(#REF!)</f>
        <v>#REF!</v>
      </c>
      <c r="AC99" s="434"/>
      <c r="AD99" s="434"/>
    </row>
    <row r="100" spans="1:30" s="434" customFormat="1" ht="36.75" customHeight="1" x14ac:dyDescent="0.2">
      <c r="A100" s="393" t="s">
        <v>2255</v>
      </c>
      <c r="B100" s="393">
        <v>1</v>
      </c>
      <c r="C100" s="393" t="s">
        <v>2345</v>
      </c>
      <c r="D100" s="397">
        <v>42453</v>
      </c>
      <c r="E100" s="393" t="s">
        <v>2451</v>
      </c>
      <c r="F100" s="393" t="s">
        <v>2346</v>
      </c>
      <c r="G100" s="393" t="s">
        <v>0</v>
      </c>
      <c r="H100" s="393" t="s">
        <v>1744</v>
      </c>
      <c r="I100" s="393" t="s">
        <v>1576</v>
      </c>
      <c r="J100" s="476" t="s">
        <v>1727</v>
      </c>
      <c r="K100" s="393">
        <v>90</v>
      </c>
      <c r="L100" s="393" t="s">
        <v>2801</v>
      </c>
      <c r="M100" s="479">
        <v>42453</v>
      </c>
      <c r="N100" s="397">
        <f t="shared" si="10"/>
        <v>42474</v>
      </c>
      <c r="O100" s="397"/>
      <c r="P100" s="397"/>
      <c r="Q100" s="397"/>
      <c r="R100" s="393" t="s">
        <v>778</v>
      </c>
      <c r="S100" s="393" t="s">
        <v>778</v>
      </c>
      <c r="T100" s="393"/>
      <c r="U100" s="397">
        <v>42467</v>
      </c>
      <c r="V100" s="397">
        <v>42468</v>
      </c>
      <c r="W100" s="397"/>
      <c r="X100" s="393" t="s">
        <v>404</v>
      </c>
      <c r="Y100" s="402">
        <f t="shared" si="8"/>
        <v>15</v>
      </c>
      <c r="Z100" s="414" t="str">
        <f t="shared" si="9"/>
        <v>O</v>
      </c>
      <c r="AA100" s="393" t="s">
        <v>197</v>
      </c>
      <c r="AB100" s="450" t="e">
        <f>AVERAGE(#REF!)</f>
        <v>#REF!</v>
      </c>
    </row>
    <row r="101" spans="1:30" s="391" customFormat="1" ht="36.75" customHeight="1" x14ac:dyDescent="0.2">
      <c r="A101" s="393" t="s">
        <v>2256</v>
      </c>
      <c r="B101" s="393">
        <v>1</v>
      </c>
      <c r="C101" s="393" t="s">
        <v>2347</v>
      </c>
      <c r="D101" s="397">
        <v>42462</v>
      </c>
      <c r="E101" s="393" t="s">
        <v>2504</v>
      </c>
      <c r="F101" s="402" t="s">
        <v>2348</v>
      </c>
      <c r="G101" s="393" t="s">
        <v>0</v>
      </c>
      <c r="H101" s="393">
        <v>5362</v>
      </c>
      <c r="I101" s="393" t="s">
        <v>1576</v>
      </c>
      <c r="J101" s="476" t="s">
        <v>1727</v>
      </c>
      <c r="K101" s="393">
        <v>50.8</v>
      </c>
      <c r="L101" s="393" t="s">
        <v>2801</v>
      </c>
      <c r="M101" s="479">
        <v>42462</v>
      </c>
      <c r="N101" s="397">
        <f t="shared" si="10"/>
        <v>42483</v>
      </c>
      <c r="O101" s="397"/>
      <c r="P101" s="397"/>
      <c r="Q101" s="397"/>
      <c r="R101" s="393" t="s">
        <v>778</v>
      </c>
      <c r="S101" s="393" t="s">
        <v>778</v>
      </c>
      <c r="T101" s="393"/>
      <c r="U101" s="397">
        <v>42471</v>
      </c>
      <c r="V101" s="397">
        <v>42472</v>
      </c>
      <c r="W101" s="397"/>
      <c r="X101" s="393" t="s">
        <v>404</v>
      </c>
      <c r="Y101" s="402">
        <f t="shared" si="8"/>
        <v>10</v>
      </c>
      <c r="Z101" s="414" t="str">
        <f t="shared" si="9"/>
        <v>O</v>
      </c>
      <c r="AA101" s="393" t="s">
        <v>197</v>
      </c>
      <c r="AB101" s="450" t="e">
        <f>AVERAGE(#REF!)</f>
        <v>#REF!</v>
      </c>
      <c r="AC101" s="434"/>
      <c r="AD101" s="434"/>
    </row>
    <row r="102" spans="1:30" s="391" customFormat="1" ht="36.75" customHeight="1" x14ac:dyDescent="0.2">
      <c r="A102" s="393" t="s">
        <v>2257</v>
      </c>
      <c r="B102" s="393">
        <v>1</v>
      </c>
      <c r="C102" s="393" t="s">
        <v>1425</v>
      </c>
      <c r="D102" s="397">
        <v>42468</v>
      </c>
      <c r="E102" s="393" t="s">
        <v>2451</v>
      </c>
      <c r="F102" s="393" t="s">
        <v>2045</v>
      </c>
      <c r="G102" s="393" t="s">
        <v>0</v>
      </c>
      <c r="H102" s="393" t="s">
        <v>1744</v>
      </c>
      <c r="I102" s="393" t="s">
        <v>149</v>
      </c>
      <c r="J102" s="476" t="s">
        <v>1727</v>
      </c>
      <c r="K102" s="393">
        <v>300</v>
      </c>
      <c r="L102" s="393" t="s">
        <v>2801</v>
      </c>
      <c r="M102" s="479">
        <v>42478</v>
      </c>
      <c r="N102" s="397">
        <f t="shared" si="10"/>
        <v>42499</v>
      </c>
      <c r="O102" s="397"/>
      <c r="P102" s="397"/>
      <c r="Q102" s="397"/>
      <c r="R102" s="393" t="s">
        <v>778</v>
      </c>
      <c r="S102" s="393" t="s">
        <v>778</v>
      </c>
      <c r="T102" s="393"/>
      <c r="U102" s="397">
        <v>42479</v>
      </c>
      <c r="V102" s="397">
        <v>42480</v>
      </c>
      <c r="W102" s="397"/>
      <c r="X102" s="393" t="s">
        <v>404</v>
      </c>
      <c r="Y102" s="402">
        <f t="shared" si="8"/>
        <v>2</v>
      </c>
      <c r="Z102" s="414" t="str">
        <f t="shared" si="9"/>
        <v>O</v>
      </c>
      <c r="AA102" s="393" t="s">
        <v>196</v>
      </c>
      <c r="AB102" s="450" t="e">
        <f>AVERAGE(#REF!)</f>
        <v>#REF!</v>
      </c>
      <c r="AC102" s="434"/>
      <c r="AD102" s="434"/>
    </row>
    <row r="103" spans="1:30" s="391" customFormat="1" ht="36.75" customHeight="1" x14ac:dyDescent="0.2">
      <c r="A103" s="393" t="s">
        <v>2258</v>
      </c>
      <c r="B103" s="393">
        <v>1</v>
      </c>
      <c r="C103" s="393" t="s">
        <v>2309</v>
      </c>
      <c r="D103" s="397">
        <v>42478</v>
      </c>
      <c r="E103" s="393" t="s">
        <v>2467</v>
      </c>
      <c r="F103" s="393" t="s">
        <v>2349</v>
      </c>
      <c r="G103" s="393" t="s">
        <v>0</v>
      </c>
      <c r="H103" s="393" t="s">
        <v>1744</v>
      </c>
      <c r="I103" s="393" t="s">
        <v>1576</v>
      </c>
      <c r="J103" s="476" t="s">
        <v>1727</v>
      </c>
      <c r="K103" s="393">
        <v>110</v>
      </c>
      <c r="L103" s="393" t="s">
        <v>2802</v>
      </c>
      <c r="M103" s="479">
        <v>42478</v>
      </c>
      <c r="N103" s="397">
        <f t="shared" ref="N103:N123" si="14">M103+21</f>
        <v>42499</v>
      </c>
      <c r="O103" s="397"/>
      <c r="P103" s="397"/>
      <c r="Q103" s="397"/>
      <c r="R103" s="393" t="s">
        <v>778</v>
      </c>
      <c r="S103" s="393" t="s">
        <v>778</v>
      </c>
      <c r="T103" s="393"/>
      <c r="U103" s="397">
        <v>42479</v>
      </c>
      <c r="V103" s="397">
        <v>42480</v>
      </c>
      <c r="W103" s="397"/>
      <c r="X103" s="393" t="s">
        <v>404</v>
      </c>
      <c r="Y103" s="402">
        <f t="shared" si="8"/>
        <v>2</v>
      </c>
      <c r="Z103" s="414" t="str">
        <f t="shared" si="9"/>
        <v>O</v>
      </c>
      <c r="AA103" s="393" t="s">
        <v>196</v>
      </c>
      <c r="AB103" s="450" t="e">
        <f>AVERAGE(#REF!)</f>
        <v>#REF!</v>
      </c>
      <c r="AC103" s="434"/>
      <c r="AD103" s="434"/>
    </row>
    <row r="104" spans="1:30" s="391" customFormat="1" ht="36.75" customHeight="1" x14ac:dyDescent="0.2">
      <c r="A104" s="393" t="s">
        <v>2259</v>
      </c>
      <c r="B104" s="393">
        <v>1</v>
      </c>
      <c r="C104" s="393" t="s">
        <v>2317</v>
      </c>
      <c r="D104" s="397">
        <v>42478</v>
      </c>
      <c r="E104" s="393" t="s">
        <v>2453</v>
      </c>
      <c r="F104" s="393" t="s">
        <v>2350</v>
      </c>
      <c r="G104" s="393" t="s">
        <v>0</v>
      </c>
      <c r="H104" s="393">
        <v>85</v>
      </c>
      <c r="I104" s="393" t="s">
        <v>1576</v>
      </c>
      <c r="J104" s="476" t="s">
        <v>1727</v>
      </c>
      <c r="K104" s="393">
        <v>165.1</v>
      </c>
      <c r="L104" s="393" t="s">
        <v>2381</v>
      </c>
      <c r="M104" s="479">
        <v>42478</v>
      </c>
      <c r="N104" s="397">
        <f t="shared" si="14"/>
        <v>42499</v>
      </c>
      <c r="O104" s="397"/>
      <c r="P104" s="397"/>
      <c r="Q104" s="397"/>
      <c r="R104" s="397" t="s">
        <v>778</v>
      </c>
      <c r="S104" s="397" t="s">
        <v>778</v>
      </c>
      <c r="T104" s="397"/>
      <c r="U104" s="397">
        <v>42499</v>
      </c>
      <c r="V104" s="397">
        <v>42500</v>
      </c>
      <c r="W104" s="397"/>
      <c r="X104" s="393" t="s">
        <v>404</v>
      </c>
      <c r="Y104" s="402">
        <f t="shared" si="8"/>
        <v>22</v>
      </c>
      <c r="Z104" s="414" t="str">
        <f t="shared" si="9"/>
        <v>N</v>
      </c>
      <c r="AA104" s="393" t="s">
        <v>196</v>
      </c>
      <c r="AB104" s="450" t="e">
        <f>AVERAGE(#REF!)</f>
        <v>#REF!</v>
      </c>
      <c r="AC104" s="434"/>
      <c r="AD104" s="434"/>
    </row>
    <row r="105" spans="1:30" s="391" customFormat="1" ht="36.75" customHeight="1" x14ac:dyDescent="0.2">
      <c r="A105" s="393" t="s">
        <v>2260</v>
      </c>
      <c r="B105" s="393">
        <v>1</v>
      </c>
      <c r="C105" s="393" t="s">
        <v>2317</v>
      </c>
      <c r="D105" s="397">
        <v>42480</v>
      </c>
      <c r="E105" s="393" t="s">
        <v>2453</v>
      </c>
      <c r="F105" s="393" t="s">
        <v>2351</v>
      </c>
      <c r="G105" s="393" t="s">
        <v>0</v>
      </c>
      <c r="H105" s="393">
        <v>3932</v>
      </c>
      <c r="I105" s="393" t="s">
        <v>1576</v>
      </c>
      <c r="J105" s="476" t="s">
        <v>1727</v>
      </c>
      <c r="K105" s="393">
        <v>220</v>
      </c>
      <c r="L105" s="393" t="s">
        <v>2802</v>
      </c>
      <c r="M105" s="479">
        <v>42480</v>
      </c>
      <c r="N105" s="397">
        <f t="shared" si="14"/>
        <v>42501</v>
      </c>
      <c r="O105" s="397"/>
      <c r="P105" s="397"/>
      <c r="Q105" s="397"/>
      <c r="R105" s="397" t="s">
        <v>778</v>
      </c>
      <c r="S105" s="397" t="s">
        <v>778</v>
      </c>
      <c r="T105" s="397"/>
      <c r="U105" s="397">
        <v>42485</v>
      </c>
      <c r="V105" s="397">
        <v>42486</v>
      </c>
      <c r="W105" s="397"/>
      <c r="X105" s="393" t="s">
        <v>404</v>
      </c>
      <c r="Y105" s="402">
        <f t="shared" si="8"/>
        <v>6</v>
      </c>
      <c r="Z105" s="414" t="str">
        <f t="shared" si="9"/>
        <v>O</v>
      </c>
      <c r="AA105" s="393" t="s">
        <v>197</v>
      </c>
      <c r="AB105" s="450" t="e">
        <f>AVERAGE(#REF!)</f>
        <v>#REF!</v>
      </c>
      <c r="AC105" s="434"/>
      <c r="AD105" s="434"/>
    </row>
    <row r="106" spans="1:30" s="391" customFormat="1" ht="36.75" customHeight="1" x14ac:dyDescent="0.2">
      <c r="A106" s="393" t="s">
        <v>2261</v>
      </c>
      <c r="B106" s="393">
        <v>1</v>
      </c>
      <c r="C106" s="393" t="s">
        <v>2309</v>
      </c>
      <c r="D106" s="397">
        <v>42445</v>
      </c>
      <c r="E106" s="393" t="s">
        <v>2468</v>
      </c>
      <c r="F106" s="393" t="s">
        <v>2068</v>
      </c>
      <c r="G106" s="393" t="s">
        <v>0</v>
      </c>
      <c r="H106" s="393">
        <v>4530</v>
      </c>
      <c r="I106" s="393" t="s">
        <v>1576</v>
      </c>
      <c r="J106" s="476" t="s">
        <v>1727</v>
      </c>
      <c r="K106" s="393">
        <v>160</v>
      </c>
      <c r="L106" s="393" t="s">
        <v>2802</v>
      </c>
      <c r="M106" s="479">
        <v>42445</v>
      </c>
      <c r="N106" s="397">
        <f t="shared" si="14"/>
        <v>42466</v>
      </c>
      <c r="O106" s="397"/>
      <c r="P106" s="397"/>
      <c r="Q106" s="397"/>
      <c r="R106" s="397" t="s">
        <v>778</v>
      </c>
      <c r="S106" s="397" t="s">
        <v>778</v>
      </c>
      <c r="T106" s="397"/>
      <c r="U106" s="397">
        <v>42482</v>
      </c>
      <c r="V106" s="397">
        <v>42510</v>
      </c>
      <c r="W106" s="397"/>
      <c r="X106" s="393" t="s">
        <v>404</v>
      </c>
      <c r="Y106" s="402">
        <f t="shared" si="8"/>
        <v>65</v>
      </c>
      <c r="Z106" s="414" t="str">
        <f t="shared" si="9"/>
        <v>N</v>
      </c>
      <c r="AA106" s="393" t="s">
        <v>197</v>
      </c>
      <c r="AB106" s="450" t="e">
        <f>AVERAGE(#REF!)</f>
        <v>#REF!</v>
      </c>
      <c r="AC106" s="434"/>
      <c r="AD106" s="434"/>
    </row>
    <row r="107" spans="1:30" s="391" customFormat="1" ht="36.75" customHeight="1" x14ac:dyDescent="0.2">
      <c r="A107" s="393" t="s">
        <v>2262</v>
      </c>
      <c r="B107" s="393">
        <v>1</v>
      </c>
      <c r="C107" s="393" t="s">
        <v>2352</v>
      </c>
      <c r="D107" s="397">
        <v>42491</v>
      </c>
      <c r="E107" s="393" t="s">
        <v>2468</v>
      </c>
      <c r="F107" s="393" t="s">
        <v>2315</v>
      </c>
      <c r="G107" s="393" t="s">
        <v>0</v>
      </c>
      <c r="H107" s="393">
        <v>1600</v>
      </c>
      <c r="I107" s="393" t="s">
        <v>1576</v>
      </c>
      <c r="J107" s="476" t="s">
        <v>1727</v>
      </c>
      <c r="K107" s="393" t="s">
        <v>2355</v>
      </c>
      <c r="L107" s="393" t="s">
        <v>2801</v>
      </c>
      <c r="M107" s="479">
        <v>42487</v>
      </c>
      <c r="N107" s="397">
        <f t="shared" si="14"/>
        <v>42508</v>
      </c>
      <c r="O107" s="397"/>
      <c r="P107" s="397"/>
      <c r="Q107" s="397"/>
      <c r="R107" s="397" t="s">
        <v>778</v>
      </c>
      <c r="S107" s="397" t="s">
        <v>778</v>
      </c>
      <c r="T107" s="397"/>
      <c r="U107" s="397">
        <v>42489</v>
      </c>
      <c r="V107" s="397">
        <v>42491</v>
      </c>
      <c r="W107" s="397"/>
      <c r="X107" s="393" t="s">
        <v>404</v>
      </c>
      <c r="Y107" s="402">
        <f t="shared" si="8"/>
        <v>4</v>
      </c>
      <c r="Z107" s="414" t="str">
        <f t="shared" si="9"/>
        <v>O</v>
      </c>
      <c r="AA107" s="393" t="s">
        <v>197</v>
      </c>
      <c r="AB107" s="450" t="e">
        <f>AVERAGE(#REF!)</f>
        <v>#REF!</v>
      </c>
      <c r="AC107" s="434"/>
      <c r="AD107" s="434"/>
    </row>
    <row r="108" spans="1:30" s="391" customFormat="1" ht="36.75" customHeight="1" x14ac:dyDescent="0.2">
      <c r="A108" s="393" t="s">
        <v>2263</v>
      </c>
      <c r="B108" s="393">
        <v>2</v>
      </c>
      <c r="C108" s="393" t="s">
        <v>1259</v>
      </c>
      <c r="D108" s="397">
        <v>42453</v>
      </c>
      <c r="E108" s="397" t="s">
        <v>3167</v>
      </c>
      <c r="F108" s="393" t="s">
        <v>2353</v>
      </c>
      <c r="G108" s="393" t="s">
        <v>0</v>
      </c>
      <c r="H108" s="393">
        <v>10248</v>
      </c>
      <c r="I108" s="393" t="s">
        <v>1576</v>
      </c>
      <c r="J108" s="476" t="s">
        <v>1727</v>
      </c>
      <c r="K108" s="393" t="s">
        <v>2354</v>
      </c>
      <c r="L108" s="393" t="s">
        <v>2801</v>
      </c>
      <c r="M108" s="479">
        <v>42488</v>
      </c>
      <c r="N108" s="397">
        <f t="shared" si="14"/>
        <v>42509</v>
      </c>
      <c r="O108" s="397"/>
      <c r="P108" s="397"/>
      <c r="Q108" s="397"/>
      <c r="R108" s="397" t="s">
        <v>778</v>
      </c>
      <c r="S108" s="397" t="s">
        <v>778</v>
      </c>
      <c r="T108" s="397"/>
      <c r="U108" s="397">
        <v>42485</v>
      </c>
      <c r="V108" s="397">
        <v>42489</v>
      </c>
      <c r="W108" s="397"/>
      <c r="X108" s="393" t="s">
        <v>404</v>
      </c>
      <c r="Y108" s="402">
        <f t="shared" si="8"/>
        <v>1</v>
      </c>
      <c r="Z108" s="414" t="str">
        <f t="shared" si="9"/>
        <v>O</v>
      </c>
      <c r="AA108" s="393" t="s">
        <v>196</v>
      </c>
      <c r="AB108" s="450" t="e">
        <f>AVERAGE(#REF!)</f>
        <v>#REF!</v>
      </c>
      <c r="AC108" s="434"/>
      <c r="AD108" s="434"/>
    </row>
    <row r="109" spans="1:30" s="391" customFormat="1" ht="36.75" customHeight="1" x14ac:dyDescent="0.2">
      <c r="A109" s="393" t="s">
        <v>2264</v>
      </c>
      <c r="B109" s="393">
        <v>5</v>
      </c>
      <c r="C109" s="393" t="s">
        <v>1130</v>
      </c>
      <c r="D109" s="397">
        <v>42482</v>
      </c>
      <c r="E109" s="393" t="s">
        <v>2469</v>
      </c>
      <c r="F109" s="393" t="s">
        <v>2015</v>
      </c>
      <c r="G109" s="393" t="s">
        <v>0</v>
      </c>
      <c r="H109" s="393" t="s">
        <v>1744</v>
      </c>
      <c r="I109" s="393" t="s">
        <v>1576</v>
      </c>
      <c r="J109" s="476" t="s">
        <v>2359</v>
      </c>
      <c r="K109" s="393" t="s">
        <v>2506</v>
      </c>
      <c r="L109" s="393" t="s">
        <v>2801</v>
      </c>
      <c r="M109" s="479">
        <v>42482</v>
      </c>
      <c r="N109" s="397">
        <f t="shared" si="14"/>
        <v>42503</v>
      </c>
      <c r="O109" s="397"/>
      <c r="P109" s="397"/>
      <c r="Q109" s="397"/>
      <c r="R109" s="397" t="s">
        <v>778</v>
      </c>
      <c r="S109" s="397" t="s">
        <v>778</v>
      </c>
      <c r="T109" s="397"/>
      <c r="U109" s="397">
        <v>42516</v>
      </c>
      <c r="V109" s="397">
        <v>42516</v>
      </c>
      <c r="W109" s="397"/>
      <c r="X109" s="393" t="s">
        <v>404</v>
      </c>
      <c r="Y109" s="402">
        <f t="shared" si="8"/>
        <v>34</v>
      </c>
      <c r="Z109" s="414" t="str">
        <f t="shared" si="9"/>
        <v>N</v>
      </c>
      <c r="AA109" s="393" t="s">
        <v>197</v>
      </c>
      <c r="AB109" s="450" t="e">
        <f>AVERAGE(#REF!)</f>
        <v>#REF!</v>
      </c>
      <c r="AC109" s="434"/>
      <c r="AD109" s="434"/>
    </row>
    <row r="110" spans="1:30" s="391" customFormat="1" ht="36.75" customHeight="1" x14ac:dyDescent="0.2">
      <c r="A110" s="393" t="s">
        <v>2265</v>
      </c>
      <c r="B110" s="393">
        <v>1</v>
      </c>
      <c r="C110" s="393" t="s">
        <v>807</v>
      </c>
      <c r="D110" s="397">
        <v>42474</v>
      </c>
      <c r="E110" s="393" t="s">
        <v>2470</v>
      </c>
      <c r="F110" s="393" t="s">
        <v>2356</v>
      </c>
      <c r="G110" s="393" t="s">
        <v>0</v>
      </c>
      <c r="H110" s="393">
        <v>5525</v>
      </c>
      <c r="I110" s="393" t="s">
        <v>1576</v>
      </c>
      <c r="J110" s="476" t="s">
        <v>1804</v>
      </c>
      <c r="K110" s="393">
        <v>259</v>
      </c>
      <c r="L110" s="393" t="s">
        <v>2801</v>
      </c>
      <c r="M110" s="479">
        <v>42474</v>
      </c>
      <c r="N110" s="397">
        <f t="shared" si="14"/>
        <v>42495</v>
      </c>
      <c r="O110" s="397"/>
      <c r="P110" s="397"/>
      <c r="Q110" s="397"/>
      <c r="R110" s="397" t="s">
        <v>778</v>
      </c>
      <c r="S110" s="397" t="s">
        <v>778</v>
      </c>
      <c r="T110" s="397"/>
      <c r="U110" s="397">
        <v>42495</v>
      </c>
      <c r="V110" s="397">
        <v>42502</v>
      </c>
      <c r="W110" s="397"/>
      <c r="X110" s="393" t="s">
        <v>404</v>
      </c>
      <c r="Y110" s="402">
        <f t="shared" si="8"/>
        <v>28</v>
      </c>
      <c r="Z110" s="414" t="str">
        <f t="shared" si="9"/>
        <v>N</v>
      </c>
      <c r="AA110" s="393" t="s">
        <v>197</v>
      </c>
      <c r="AB110" s="450" t="e">
        <f>AVERAGE(#REF!)</f>
        <v>#REF!</v>
      </c>
      <c r="AC110" s="434"/>
      <c r="AD110" s="434"/>
    </row>
    <row r="111" spans="1:30" s="391" customFormat="1" ht="36.75" customHeight="1" x14ac:dyDescent="0.2">
      <c r="A111" s="393" t="s">
        <v>2266</v>
      </c>
      <c r="B111" s="393">
        <v>7</v>
      </c>
      <c r="C111" s="393" t="s">
        <v>2352</v>
      </c>
      <c r="D111" s="397">
        <v>42490</v>
      </c>
      <c r="E111" s="393" t="s">
        <v>2470</v>
      </c>
      <c r="F111" s="393" t="s">
        <v>2358</v>
      </c>
      <c r="G111" s="393" t="s">
        <v>0</v>
      </c>
      <c r="H111" s="393"/>
      <c r="I111" s="393" t="s">
        <v>1576</v>
      </c>
      <c r="J111" s="476" t="s">
        <v>1727</v>
      </c>
      <c r="K111" s="393" t="s">
        <v>2357</v>
      </c>
      <c r="L111" s="393" t="s">
        <v>2801</v>
      </c>
      <c r="M111" s="479">
        <v>42489</v>
      </c>
      <c r="N111" s="397">
        <f t="shared" si="14"/>
        <v>42510</v>
      </c>
      <c r="O111" s="397"/>
      <c r="P111" s="397"/>
      <c r="Q111" s="397"/>
      <c r="R111" s="397" t="s">
        <v>778</v>
      </c>
      <c r="S111" s="397" t="s">
        <v>778</v>
      </c>
      <c r="T111" s="397"/>
      <c r="U111" s="397">
        <v>42492</v>
      </c>
      <c r="V111" s="397">
        <v>42493</v>
      </c>
      <c r="W111" s="397"/>
      <c r="X111" s="393" t="s">
        <v>404</v>
      </c>
      <c r="Y111" s="402">
        <f t="shared" si="8"/>
        <v>4</v>
      </c>
      <c r="Z111" s="414" t="str">
        <f t="shared" si="9"/>
        <v>O</v>
      </c>
      <c r="AA111" s="393" t="s">
        <v>197</v>
      </c>
      <c r="AB111" s="450" t="e">
        <f>AVERAGE(#REF!)</f>
        <v>#REF!</v>
      </c>
      <c r="AC111" s="434"/>
      <c r="AD111" s="434"/>
    </row>
    <row r="112" spans="1:30" s="434" customFormat="1" ht="36.75" customHeight="1" x14ac:dyDescent="0.2">
      <c r="A112" s="393" t="s">
        <v>2267</v>
      </c>
      <c r="B112" s="393">
        <v>2</v>
      </c>
      <c r="C112" s="393" t="s">
        <v>1516</v>
      </c>
      <c r="D112" s="397">
        <v>42504</v>
      </c>
      <c r="E112" s="393" t="s">
        <v>2511</v>
      </c>
      <c r="F112" s="393" t="s">
        <v>2512</v>
      </c>
      <c r="G112" s="393" t="s">
        <v>0</v>
      </c>
      <c r="H112" s="393" t="s">
        <v>1744</v>
      </c>
      <c r="I112" s="393" t="s">
        <v>1576</v>
      </c>
      <c r="J112" s="476" t="s">
        <v>1727</v>
      </c>
      <c r="K112" s="393" t="s">
        <v>2396</v>
      </c>
      <c r="L112" s="393" t="s">
        <v>2802</v>
      </c>
      <c r="M112" s="479">
        <v>42504</v>
      </c>
      <c r="N112" s="397">
        <f t="shared" si="14"/>
        <v>42525</v>
      </c>
      <c r="O112" s="397"/>
      <c r="P112" s="397"/>
      <c r="Q112" s="397"/>
      <c r="R112" s="397" t="s">
        <v>778</v>
      </c>
      <c r="S112" s="397" t="s">
        <v>778</v>
      </c>
      <c r="T112" s="397"/>
      <c r="U112" s="397">
        <v>42517</v>
      </c>
      <c r="V112" s="397">
        <v>42517</v>
      </c>
      <c r="W112" s="397"/>
      <c r="X112" s="393" t="s">
        <v>404</v>
      </c>
      <c r="Y112" s="402">
        <f t="shared" si="8"/>
        <v>13</v>
      </c>
      <c r="Z112" s="414" t="str">
        <f t="shared" si="9"/>
        <v>O</v>
      </c>
      <c r="AA112" s="393" t="s">
        <v>197</v>
      </c>
      <c r="AB112" s="450" t="e">
        <f>AVERAGE(#REF!)</f>
        <v>#REF!</v>
      </c>
    </row>
    <row r="113" spans="1:30" s="391" customFormat="1" ht="36.75" customHeight="1" x14ac:dyDescent="0.2">
      <c r="A113" s="393" t="s">
        <v>2268</v>
      </c>
      <c r="B113" s="393">
        <v>1</v>
      </c>
      <c r="C113" s="393" t="s">
        <v>2360</v>
      </c>
      <c r="D113" s="397">
        <v>42515</v>
      </c>
      <c r="E113" s="393" t="s">
        <v>2361</v>
      </c>
      <c r="F113" s="393" t="s">
        <v>2362</v>
      </c>
      <c r="G113" s="393" t="s">
        <v>2363</v>
      </c>
      <c r="H113" s="393" t="s">
        <v>1744</v>
      </c>
      <c r="I113" s="393" t="s">
        <v>1576</v>
      </c>
      <c r="J113" s="476" t="s">
        <v>1727</v>
      </c>
      <c r="K113" s="393">
        <v>451</v>
      </c>
      <c r="L113" s="393" t="s">
        <v>2802</v>
      </c>
      <c r="M113" s="479">
        <v>42521</v>
      </c>
      <c r="N113" s="397">
        <f t="shared" si="14"/>
        <v>42542</v>
      </c>
      <c r="O113" s="397"/>
      <c r="P113" s="397"/>
      <c r="Q113" s="397"/>
      <c r="R113" s="397" t="s">
        <v>778</v>
      </c>
      <c r="S113" s="397" t="s">
        <v>778</v>
      </c>
      <c r="T113" s="397"/>
      <c r="U113" s="397">
        <v>42528</v>
      </c>
      <c r="V113" s="397">
        <v>42528</v>
      </c>
      <c r="W113" s="397"/>
      <c r="X113" s="393" t="s">
        <v>404</v>
      </c>
      <c r="Y113" s="402">
        <f t="shared" si="8"/>
        <v>7</v>
      </c>
      <c r="Z113" s="414" t="str">
        <f t="shared" si="9"/>
        <v>O</v>
      </c>
      <c r="AA113" s="393" t="s">
        <v>197</v>
      </c>
      <c r="AB113" s="450" t="e">
        <f>AVERAGE(#REF!)</f>
        <v>#REF!</v>
      </c>
      <c r="AC113" s="434"/>
      <c r="AD113" s="434"/>
    </row>
    <row r="114" spans="1:30" s="391" customFormat="1" ht="36.75" customHeight="1" x14ac:dyDescent="0.2">
      <c r="A114" s="393" t="s">
        <v>2269</v>
      </c>
      <c r="B114" s="393">
        <v>2</v>
      </c>
      <c r="C114" s="393" t="s">
        <v>2309</v>
      </c>
      <c r="D114" s="397">
        <v>42516</v>
      </c>
      <c r="E114" s="393" t="s">
        <v>2467</v>
      </c>
      <c r="F114" s="393" t="s">
        <v>2364</v>
      </c>
      <c r="G114" s="393" t="s">
        <v>0</v>
      </c>
      <c r="H114" s="393" t="s">
        <v>1744</v>
      </c>
      <c r="I114" s="393" t="s">
        <v>1576</v>
      </c>
      <c r="J114" s="476" t="s">
        <v>1727</v>
      </c>
      <c r="K114" s="393" t="s">
        <v>2365</v>
      </c>
      <c r="L114" s="393" t="s">
        <v>2802</v>
      </c>
      <c r="M114" s="479">
        <v>42516</v>
      </c>
      <c r="N114" s="397">
        <f t="shared" si="14"/>
        <v>42537</v>
      </c>
      <c r="O114" s="397"/>
      <c r="P114" s="397"/>
      <c r="Q114" s="397"/>
      <c r="R114" s="393" t="s">
        <v>778</v>
      </c>
      <c r="S114" s="393" t="s">
        <v>778</v>
      </c>
      <c r="T114" s="393"/>
      <c r="U114" s="397">
        <v>42531</v>
      </c>
      <c r="V114" s="397">
        <v>42538</v>
      </c>
      <c r="W114" s="397"/>
      <c r="X114" s="393" t="s">
        <v>404</v>
      </c>
      <c r="Y114" s="402">
        <f t="shared" si="8"/>
        <v>22</v>
      </c>
      <c r="Z114" s="414" t="str">
        <f t="shared" si="9"/>
        <v>N</v>
      </c>
      <c r="AA114" s="393" t="s">
        <v>197</v>
      </c>
      <c r="AB114" s="450" t="e">
        <f>AVERAGE(#REF!)</f>
        <v>#REF!</v>
      </c>
      <c r="AC114" s="434"/>
      <c r="AD114" s="434"/>
    </row>
    <row r="115" spans="1:30" s="391" customFormat="1" ht="36.75" customHeight="1" x14ac:dyDescent="0.2">
      <c r="A115" s="393" t="s">
        <v>2270</v>
      </c>
      <c r="B115" s="393">
        <v>3</v>
      </c>
      <c r="C115" s="393" t="s">
        <v>2368</v>
      </c>
      <c r="D115" s="397">
        <v>42527</v>
      </c>
      <c r="E115" s="393" t="s">
        <v>2471</v>
      </c>
      <c r="F115" s="393" t="s">
        <v>2366</v>
      </c>
      <c r="G115" s="393" t="s">
        <v>0</v>
      </c>
      <c r="H115" s="393" t="s">
        <v>1744</v>
      </c>
      <c r="I115" s="393" t="s">
        <v>1576</v>
      </c>
      <c r="J115" s="476" t="s">
        <v>1727</v>
      </c>
      <c r="K115" s="393" t="s">
        <v>2367</v>
      </c>
      <c r="L115" s="393" t="s">
        <v>2802</v>
      </c>
      <c r="M115" s="479">
        <v>42517</v>
      </c>
      <c r="N115" s="397">
        <f t="shared" si="14"/>
        <v>42538</v>
      </c>
      <c r="O115" s="397"/>
      <c r="P115" s="397"/>
      <c r="Q115" s="397"/>
      <c r="R115" s="393" t="s">
        <v>778</v>
      </c>
      <c r="S115" s="393" t="s">
        <v>778</v>
      </c>
      <c r="T115" s="393"/>
      <c r="U115" s="397">
        <v>42532</v>
      </c>
      <c r="V115" s="397">
        <v>42539</v>
      </c>
      <c r="W115" s="397"/>
      <c r="X115" s="393" t="s">
        <v>404</v>
      </c>
      <c r="Y115" s="402">
        <f t="shared" si="8"/>
        <v>22</v>
      </c>
      <c r="Z115" s="414" t="str">
        <f t="shared" si="9"/>
        <v>N</v>
      </c>
      <c r="AA115" s="393" t="s">
        <v>197</v>
      </c>
      <c r="AB115" s="450" t="e">
        <f>AVERAGE(#REF!)</f>
        <v>#REF!</v>
      </c>
      <c r="AC115" s="434"/>
      <c r="AD115" s="434"/>
    </row>
    <row r="116" spans="1:30" s="391" customFormat="1" ht="36.75" customHeight="1" x14ac:dyDescent="0.2">
      <c r="A116" s="393" t="s">
        <v>2271</v>
      </c>
      <c r="B116" s="393">
        <v>2</v>
      </c>
      <c r="C116" s="393" t="s">
        <v>2370</v>
      </c>
      <c r="D116" s="397">
        <v>42524</v>
      </c>
      <c r="E116" s="393" t="s">
        <v>2472</v>
      </c>
      <c r="F116" s="393" t="s">
        <v>2371</v>
      </c>
      <c r="G116" s="393" t="s">
        <v>392</v>
      </c>
      <c r="H116" s="393" t="s">
        <v>1744</v>
      </c>
      <c r="I116" s="393" t="s">
        <v>1576</v>
      </c>
      <c r="J116" s="476" t="s">
        <v>1727</v>
      </c>
      <c r="K116" s="393" t="s">
        <v>2372</v>
      </c>
      <c r="L116" s="393" t="s">
        <v>2801</v>
      </c>
      <c r="M116" s="479">
        <v>42524</v>
      </c>
      <c r="N116" s="397">
        <f t="shared" si="14"/>
        <v>42545</v>
      </c>
      <c r="O116" s="397"/>
      <c r="P116" s="397"/>
      <c r="Q116" s="397"/>
      <c r="R116" s="393" t="s">
        <v>778</v>
      </c>
      <c r="S116" s="393" t="s">
        <v>778</v>
      </c>
      <c r="T116" s="393"/>
      <c r="U116" s="397">
        <v>42543</v>
      </c>
      <c r="V116" s="397">
        <v>42546</v>
      </c>
      <c r="W116" s="397"/>
      <c r="X116" s="393" t="s">
        <v>404</v>
      </c>
      <c r="Y116" s="402">
        <f t="shared" si="8"/>
        <v>22</v>
      </c>
      <c r="Z116" s="414" t="str">
        <f t="shared" si="9"/>
        <v>N</v>
      </c>
      <c r="AA116" s="393" t="s">
        <v>197</v>
      </c>
      <c r="AB116" s="450" t="e">
        <f>AVERAGE(#REF!)</f>
        <v>#REF!</v>
      </c>
      <c r="AC116" s="434"/>
      <c r="AD116" s="434"/>
    </row>
    <row r="117" spans="1:30" s="391" customFormat="1" ht="36.75" customHeight="1" x14ac:dyDescent="0.2">
      <c r="A117" s="393" t="s">
        <v>2272</v>
      </c>
      <c r="B117" s="393">
        <v>2</v>
      </c>
      <c r="C117" s="393" t="s">
        <v>2360</v>
      </c>
      <c r="D117" s="397">
        <v>42515</v>
      </c>
      <c r="E117" s="393" t="s">
        <v>2473</v>
      </c>
      <c r="F117" s="393" t="s">
        <v>2510</v>
      </c>
      <c r="G117" s="393" t="s">
        <v>392</v>
      </c>
      <c r="H117" s="393" t="s">
        <v>1744</v>
      </c>
      <c r="I117" s="393" t="s">
        <v>1576</v>
      </c>
      <c r="J117" s="476" t="s">
        <v>128</v>
      </c>
      <c r="K117" s="393" t="s">
        <v>2369</v>
      </c>
      <c r="L117" s="393" t="s">
        <v>2802</v>
      </c>
      <c r="M117" s="479">
        <v>42515</v>
      </c>
      <c r="N117" s="397">
        <f t="shared" si="14"/>
        <v>42536</v>
      </c>
      <c r="O117" s="397"/>
      <c r="P117" s="397"/>
      <c r="Q117" s="397"/>
      <c r="R117" s="393" t="s">
        <v>778</v>
      </c>
      <c r="S117" s="393" t="s">
        <v>778</v>
      </c>
      <c r="T117" s="393"/>
      <c r="U117" s="397">
        <v>42542</v>
      </c>
      <c r="V117" s="397">
        <v>42543</v>
      </c>
      <c r="W117" s="397"/>
      <c r="X117" s="393" t="s">
        <v>404</v>
      </c>
      <c r="Y117" s="402">
        <f t="shared" si="8"/>
        <v>28</v>
      </c>
      <c r="Z117" s="414" t="str">
        <f t="shared" si="9"/>
        <v>N</v>
      </c>
      <c r="AA117" s="393" t="s">
        <v>197</v>
      </c>
      <c r="AB117" s="450" t="e">
        <f>AVERAGE(#REF!)</f>
        <v>#REF!</v>
      </c>
      <c r="AC117" s="434"/>
      <c r="AD117" s="434"/>
    </row>
    <row r="118" spans="1:30" s="391" customFormat="1" ht="36.75" customHeight="1" x14ac:dyDescent="0.2">
      <c r="A118" s="393" t="s">
        <v>2273</v>
      </c>
      <c r="B118" s="393">
        <v>1</v>
      </c>
      <c r="C118" s="393" t="s">
        <v>2360</v>
      </c>
      <c r="D118" s="397">
        <v>42543</v>
      </c>
      <c r="E118" s="393" t="s">
        <v>2474</v>
      </c>
      <c r="F118" s="408" t="s">
        <v>2373</v>
      </c>
      <c r="G118" s="393" t="s">
        <v>0</v>
      </c>
      <c r="H118" s="393" t="s">
        <v>1744</v>
      </c>
      <c r="I118" s="393" t="s">
        <v>1576</v>
      </c>
      <c r="J118" s="476" t="s">
        <v>1727</v>
      </c>
      <c r="K118" s="393">
        <v>350</v>
      </c>
      <c r="L118" s="393" t="s">
        <v>2801</v>
      </c>
      <c r="M118" s="479">
        <v>42543</v>
      </c>
      <c r="N118" s="397">
        <f t="shared" si="14"/>
        <v>42564</v>
      </c>
      <c r="O118" s="397"/>
      <c r="P118" s="397"/>
      <c r="Q118" s="397"/>
      <c r="R118" s="393" t="s">
        <v>778</v>
      </c>
      <c r="S118" s="393" t="s">
        <v>778</v>
      </c>
      <c r="T118" s="393"/>
      <c r="U118" s="397">
        <v>42543</v>
      </c>
      <c r="V118" s="397">
        <v>42557</v>
      </c>
      <c r="W118" s="397"/>
      <c r="X118" s="393" t="s">
        <v>404</v>
      </c>
      <c r="Y118" s="402">
        <f t="shared" si="8"/>
        <v>14</v>
      </c>
      <c r="Z118" s="414" t="str">
        <f t="shared" si="9"/>
        <v>O</v>
      </c>
      <c r="AA118" s="393" t="s">
        <v>196</v>
      </c>
      <c r="AB118" s="450" t="e">
        <f>AVERAGE(#REF!)</f>
        <v>#REF!</v>
      </c>
      <c r="AC118" s="434"/>
      <c r="AD118" s="434"/>
    </row>
    <row r="119" spans="1:30" s="391" customFormat="1" ht="36.75" customHeight="1" x14ac:dyDescent="0.2">
      <c r="A119" s="393" t="s">
        <v>2274</v>
      </c>
      <c r="B119" s="393">
        <v>4</v>
      </c>
      <c r="C119" s="393" t="s">
        <v>2352</v>
      </c>
      <c r="D119" s="397">
        <v>42543</v>
      </c>
      <c r="E119" s="393" t="s">
        <v>2470</v>
      </c>
      <c r="F119" s="393" t="s">
        <v>2374</v>
      </c>
      <c r="G119" s="393" t="s">
        <v>0</v>
      </c>
      <c r="H119" s="393" t="s">
        <v>1744</v>
      </c>
      <c r="I119" s="393" t="s">
        <v>1576</v>
      </c>
      <c r="J119" s="476" t="s">
        <v>1727</v>
      </c>
      <c r="K119" s="393" t="s">
        <v>2375</v>
      </c>
      <c r="L119" s="393" t="s">
        <v>2802</v>
      </c>
      <c r="M119" s="479">
        <v>42543</v>
      </c>
      <c r="N119" s="397">
        <f t="shared" si="14"/>
        <v>42564</v>
      </c>
      <c r="O119" s="397"/>
      <c r="P119" s="397"/>
      <c r="Q119" s="397"/>
      <c r="R119" s="397" t="s">
        <v>778</v>
      </c>
      <c r="S119" s="397" t="s">
        <v>778</v>
      </c>
      <c r="T119" s="397"/>
      <c r="U119" s="397">
        <v>42544</v>
      </c>
      <c r="V119" s="397">
        <v>42564</v>
      </c>
      <c r="W119" s="397"/>
      <c r="X119" s="393" t="s">
        <v>404</v>
      </c>
      <c r="Y119" s="402">
        <f t="shared" si="8"/>
        <v>21</v>
      </c>
      <c r="Z119" s="414" t="str">
        <f t="shared" si="9"/>
        <v>O</v>
      </c>
      <c r="AA119" s="393" t="s">
        <v>197</v>
      </c>
      <c r="AB119" s="450" t="e">
        <f>AVERAGE(#REF!)</f>
        <v>#REF!</v>
      </c>
      <c r="AC119" s="434"/>
      <c r="AD119" s="434"/>
    </row>
    <row r="120" spans="1:30" s="391" customFormat="1" ht="36.75" customHeight="1" x14ac:dyDescent="0.2">
      <c r="A120" s="393" t="s">
        <v>2275</v>
      </c>
      <c r="B120" s="393">
        <v>2</v>
      </c>
      <c r="C120" s="393" t="s">
        <v>2360</v>
      </c>
      <c r="D120" s="397">
        <v>42541</v>
      </c>
      <c r="E120" s="393" t="s">
        <v>2475</v>
      </c>
      <c r="F120" s="393" t="s">
        <v>2315</v>
      </c>
      <c r="G120" s="393" t="s">
        <v>2376</v>
      </c>
      <c r="H120" s="393" t="s">
        <v>1744</v>
      </c>
      <c r="I120" s="393" t="s">
        <v>1576</v>
      </c>
      <c r="J120" s="476" t="s">
        <v>1727</v>
      </c>
      <c r="K120" s="393" t="s">
        <v>2377</v>
      </c>
      <c r="L120" s="393" t="s">
        <v>2802</v>
      </c>
      <c r="M120" s="479">
        <v>42541</v>
      </c>
      <c r="N120" s="397">
        <f t="shared" si="14"/>
        <v>42562</v>
      </c>
      <c r="O120" s="397"/>
      <c r="P120" s="397"/>
      <c r="Q120" s="397"/>
      <c r="R120" s="397" t="s">
        <v>778</v>
      </c>
      <c r="S120" s="397" t="s">
        <v>778</v>
      </c>
      <c r="T120" s="397"/>
      <c r="U120" s="397">
        <v>42551</v>
      </c>
      <c r="V120" s="397">
        <v>42551</v>
      </c>
      <c r="W120" s="397"/>
      <c r="X120" s="393" t="s">
        <v>404</v>
      </c>
      <c r="Y120" s="402">
        <f t="shared" si="8"/>
        <v>10</v>
      </c>
      <c r="Z120" s="414" t="str">
        <f t="shared" si="9"/>
        <v>O</v>
      </c>
      <c r="AA120" s="393" t="s">
        <v>197</v>
      </c>
      <c r="AB120" s="450" t="e">
        <f>AVERAGE(#REF!)</f>
        <v>#REF!</v>
      </c>
      <c r="AC120" s="434"/>
      <c r="AD120" s="434"/>
    </row>
    <row r="121" spans="1:30" s="391" customFormat="1" ht="36.75" customHeight="1" x14ac:dyDescent="0.2">
      <c r="A121" s="393" t="s">
        <v>2276</v>
      </c>
      <c r="B121" s="393">
        <v>1</v>
      </c>
      <c r="C121" s="393" t="s">
        <v>2309</v>
      </c>
      <c r="D121" s="397">
        <v>42549</v>
      </c>
      <c r="E121" s="393" t="s">
        <v>2467</v>
      </c>
      <c r="F121" s="393" t="s">
        <v>2378</v>
      </c>
      <c r="G121" s="393" t="s">
        <v>0</v>
      </c>
      <c r="H121" s="393">
        <v>5525</v>
      </c>
      <c r="I121" s="393" t="s">
        <v>1576</v>
      </c>
      <c r="J121" s="476" t="s">
        <v>1727</v>
      </c>
      <c r="K121" s="393">
        <v>300</v>
      </c>
      <c r="L121" s="393" t="s">
        <v>2802</v>
      </c>
      <c r="M121" s="479">
        <v>42549</v>
      </c>
      <c r="N121" s="397">
        <f t="shared" si="14"/>
        <v>42570</v>
      </c>
      <c r="O121" s="397"/>
      <c r="P121" s="397"/>
      <c r="Q121" s="397"/>
      <c r="R121" s="397" t="s">
        <v>778</v>
      </c>
      <c r="S121" s="397" t="s">
        <v>778</v>
      </c>
      <c r="T121" s="397"/>
      <c r="U121" s="397">
        <v>42559</v>
      </c>
      <c r="V121" s="397">
        <v>42569</v>
      </c>
      <c r="W121" s="397"/>
      <c r="X121" s="393" t="s">
        <v>404</v>
      </c>
      <c r="Y121" s="402">
        <f t="shared" si="8"/>
        <v>20</v>
      </c>
      <c r="Z121" s="414" t="str">
        <f t="shared" si="9"/>
        <v>O</v>
      </c>
      <c r="AA121" s="393" t="s">
        <v>196</v>
      </c>
      <c r="AB121" s="450" t="e">
        <f>AVERAGE(#REF!)</f>
        <v>#REF!</v>
      </c>
      <c r="AC121" s="434"/>
      <c r="AD121" s="434"/>
    </row>
    <row r="122" spans="1:30" s="391" customFormat="1" ht="36.75" customHeight="1" x14ac:dyDescent="0.2">
      <c r="A122" s="393" t="s">
        <v>2277</v>
      </c>
      <c r="B122" s="393">
        <v>2</v>
      </c>
      <c r="C122" s="393" t="s">
        <v>2360</v>
      </c>
      <c r="D122" s="397">
        <v>42535</v>
      </c>
      <c r="E122" s="393" t="s">
        <v>2476</v>
      </c>
      <c r="F122" s="393" t="s">
        <v>2315</v>
      </c>
      <c r="G122" s="393" t="s">
        <v>0</v>
      </c>
      <c r="H122" s="393" t="s">
        <v>2443</v>
      </c>
      <c r="I122" s="393" t="s">
        <v>1576</v>
      </c>
      <c r="J122" s="476" t="s">
        <v>2018</v>
      </c>
      <c r="K122" s="393" t="s">
        <v>2442</v>
      </c>
      <c r="L122" s="393" t="s">
        <v>2801</v>
      </c>
      <c r="M122" s="479">
        <v>42535</v>
      </c>
      <c r="N122" s="397">
        <f t="shared" si="14"/>
        <v>42556</v>
      </c>
      <c r="O122" s="397"/>
      <c r="P122" s="397"/>
      <c r="Q122" s="397"/>
      <c r="R122" s="397" t="s">
        <v>778</v>
      </c>
      <c r="S122" s="397" t="s">
        <v>778</v>
      </c>
      <c r="T122" s="397"/>
      <c r="U122" s="397">
        <v>42570</v>
      </c>
      <c r="V122" s="397">
        <v>42576</v>
      </c>
      <c r="W122" s="397"/>
      <c r="X122" s="393" t="s">
        <v>404</v>
      </c>
      <c r="Y122" s="402">
        <f t="shared" si="8"/>
        <v>41</v>
      </c>
      <c r="Z122" s="414" t="str">
        <f t="shared" si="9"/>
        <v>N</v>
      </c>
      <c r="AA122" s="393" t="s">
        <v>197</v>
      </c>
      <c r="AB122" s="450" t="e">
        <f>AVERAGE(#REF!)</f>
        <v>#REF!</v>
      </c>
      <c r="AC122" s="434"/>
      <c r="AD122" s="434"/>
    </row>
    <row r="123" spans="1:30" s="391" customFormat="1" ht="36.75" customHeight="1" x14ac:dyDescent="0.2">
      <c r="A123" s="393" t="s">
        <v>2278</v>
      </c>
      <c r="B123" s="393">
        <v>1</v>
      </c>
      <c r="C123" s="393" t="s">
        <v>2382</v>
      </c>
      <c r="D123" s="397">
        <v>42551</v>
      </c>
      <c r="E123" s="393" t="s">
        <v>2477</v>
      </c>
      <c r="F123" s="393" t="s">
        <v>2315</v>
      </c>
      <c r="G123" s="393" t="s">
        <v>0</v>
      </c>
      <c r="H123" s="393">
        <v>400</v>
      </c>
      <c r="I123" s="393" t="s">
        <v>1576</v>
      </c>
      <c r="J123" s="476" t="s">
        <v>1727</v>
      </c>
      <c r="K123" s="393">
        <v>100</v>
      </c>
      <c r="L123" s="393" t="s">
        <v>2801</v>
      </c>
      <c r="M123" s="479">
        <v>42551</v>
      </c>
      <c r="N123" s="397">
        <f t="shared" si="14"/>
        <v>42572</v>
      </c>
      <c r="O123" s="397"/>
      <c r="P123" s="397"/>
      <c r="Q123" s="397"/>
      <c r="R123" s="397" t="s">
        <v>778</v>
      </c>
      <c r="S123" s="397" t="s">
        <v>778</v>
      </c>
      <c r="T123" s="397"/>
      <c r="U123" s="397">
        <v>42571</v>
      </c>
      <c r="V123" s="397">
        <v>42572</v>
      </c>
      <c r="W123" s="397"/>
      <c r="X123" s="393" t="s">
        <v>404</v>
      </c>
      <c r="Y123" s="402">
        <f t="shared" si="8"/>
        <v>21</v>
      </c>
      <c r="Z123" s="414" t="str">
        <f t="shared" si="9"/>
        <v>O</v>
      </c>
      <c r="AA123" s="393" t="s">
        <v>196</v>
      </c>
      <c r="AB123" s="450" t="e">
        <f>AVERAGE(#REF!)</f>
        <v>#REF!</v>
      </c>
      <c r="AC123" s="434"/>
      <c r="AD123" s="434"/>
    </row>
    <row r="124" spans="1:30" s="391" customFormat="1" ht="36.75" customHeight="1" x14ac:dyDescent="0.2">
      <c r="A124" s="393" t="s">
        <v>2279</v>
      </c>
      <c r="B124" s="393">
        <v>1</v>
      </c>
      <c r="C124" s="393" t="s">
        <v>2383</v>
      </c>
      <c r="D124" s="397">
        <v>42549</v>
      </c>
      <c r="E124" s="393" t="s">
        <v>2478</v>
      </c>
      <c r="F124" s="393" t="s">
        <v>2315</v>
      </c>
      <c r="G124" s="393" t="s">
        <v>0</v>
      </c>
      <c r="H124" s="393">
        <v>1000</v>
      </c>
      <c r="I124" s="393" t="s">
        <v>1576</v>
      </c>
      <c r="J124" s="476" t="s">
        <v>1727</v>
      </c>
      <c r="K124" s="393">
        <v>330</v>
      </c>
      <c r="L124" s="393" t="s">
        <v>2802</v>
      </c>
      <c r="M124" s="479"/>
      <c r="N124" s="397"/>
      <c r="O124" s="397" t="e">
        <f>#REF!</f>
        <v>#REF!</v>
      </c>
      <c r="P124" s="397"/>
      <c r="Q124" s="397"/>
      <c r="R124" s="397" t="s">
        <v>778</v>
      </c>
      <c r="S124" s="397" t="s">
        <v>778</v>
      </c>
      <c r="T124" s="397"/>
      <c r="U124" s="397"/>
      <c r="V124" s="397"/>
      <c r="W124" s="397"/>
      <c r="X124" s="393" t="s">
        <v>2531</v>
      </c>
      <c r="Y124" s="402" t="str">
        <f t="shared" si="8"/>
        <v/>
      </c>
      <c r="Z124" s="414" t="str">
        <f t="shared" si="9"/>
        <v/>
      </c>
      <c r="AA124" s="393"/>
      <c r="AB124" s="450" t="e">
        <f>AVERAGE(#REF!)</f>
        <v>#REF!</v>
      </c>
      <c r="AC124" s="434"/>
      <c r="AD124" s="434"/>
    </row>
    <row r="125" spans="1:30" s="391" customFormat="1" ht="36.75" customHeight="1" x14ac:dyDescent="0.2">
      <c r="A125" s="393" t="s">
        <v>2280</v>
      </c>
      <c r="B125" s="393">
        <v>1</v>
      </c>
      <c r="C125" s="393" t="s">
        <v>2116</v>
      </c>
      <c r="D125" s="397">
        <v>42534</v>
      </c>
      <c r="E125" s="393" t="s">
        <v>2379</v>
      </c>
      <c r="F125" s="393" t="s">
        <v>2513</v>
      </c>
      <c r="G125" s="393" t="s">
        <v>0</v>
      </c>
      <c r="H125" s="393">
        <v>40</v>
      </c>
      <c r="I125" s="393" t="s">
        <v>1324</v>
      </c>
      <c r="J125" s="476" t="s">
        <v>2018</v>
      </c>
      <c r="K125" s="393" t="s">
        <v>2332</v>
      </c>
      <c r="L125" s="393"/>
      <c r="M125" s="479">
        <v>42534</v>
      </c>
      <c r="N125" s="397">
        <f>M125+21</f>
        <v>42555</v>
      </c>
      <c r="O125" s="397" t="e">
        <f>#REF!</f>
        <v>#REF!</v>
      </c>
      <c r="P125" s="397"/>
      <c r="Q125" s="397"/>
      <c r="R125" s="397" t="s">
        <v>778</v>
      </c>
      <c r="S125" s="397" t="s">
        <v>778</v>
      </c>
      <c r="T125" s="397"/>
      <c r="U125" s="397">
        <v>42563</v>
      </c>
      <c r="V125" s="397"/>
      <c r="W125" s="397"/>
      <c r="X125" s="393" t="s">
        <v>1083</v>
      </c>
      <c r="Y125" s="402" t="str">
        <f t="shared" si="8"/>
        <v/>
      </c>
      <c r="Z125" s="414" t="str">
        <f t="shared" si="9"/>
        <v/>
      </c>
      <c r="AA125" s="393"/>
      <c r="AB125" s="450" t="e">
        <f>AVERAGE(#REF!)</f>
        <v>#REF!</v>
      </c>
      <c r="AC125" s="434"/>
      <c r="AD125" s="434"/>
    </row>
    <row r="126" spans="1:30" s="391" customFormat="1" ht="36.75" customHeight="1" x14ac:dyDescent="0.2">
      <c r="A126" s="393" t="s">
        <v>2281</v>
      </c>
      <c r="B126" s="393"/>
      <c r="C126" s="393"/>
      <c r="D126" s="397"/>
      <c r="E126" s="393"/>
      <c r="F126" s="393"/>
      <c r="G126" s="393"/>
      <c r="H126" s="393"/>
      <c r="I126" s="393"/>
      <c r="J126" s="476"/>
      <c r="K126" s="393"/>
      <c r="L126" s="393"/>
      <c r="M126" s="479"/>
      <c r="N126" s="397"/>
      <c r="O126" s="397" t="e">
        <f>#REF!</f>
        <v>#REF!</v>
      </c>
      <c r="P126" s="397"/>
      <c r="Q126" s="397"/>
      <c r="R126" s="397" t="s">
        <v>778</v>
      </c>
      <c r="S126" s="397"/>
      <c r="T126" s="397"/>
      <c r="U126" s="397"/>
      <c r="V126" s="397"/>
      <c r="W126" s="397"/>
      <c r="X126" s="393" t="s">
        <v>2531</v>
      </c>
      <c r="Y126" s="402" t="str">
        <f t="shared" si="8"/>
        <v/>
      </c>
      <c r="Z126" s="414" t="str">
        <f t="shared" si="9"/>
        <v/>
      </c>
      <c r="AA126" s="393"/>
      <c r="AB126" s="450" t="e">
        <f>AVERAGE(#REF!)</f>
        <v>#REF!</v>
      </c>
      <c r="AC126" s="434"/>
      <c r="AD126" s="434"/>
    </row>
    <row r="127" spans="1:30" s="391" customFormat="1" ht="36.75" customHeight="1" x14ac:dyDescent="0.2">
      <c r="A127" s="393" t="s">
        <v>2282</v>
      </c>
      <c r="B127" s="393">
        <v>1</v>
      </c>
      <c r="C127" s="393" t="s">
        <v>2360</v>
      </c>
      <c r="D127" s="397">
        <v>42556</v>
      </c>
      <c r="E127" s="393" t="s">
        <v>2393</v>
      </c>
      <c r="F127" s="393" t="s">
        <v>2315</v>
      </c>
      <c r="G127" s="393" t="s">
        <v>0</v>
      </c>
      <c r="H127" s="393">
        <v>900</v>
      </c>
      <c r="I127" s="393" t="s">
        <v>2394</v>
      </c>
      <c r="J127" s="476" t="s">
        <v>1727</v>
      </c>
      <c r="K127" s="393">
        <v>420</v>
      </c>
      <c r="L127" s="393" t="s">
        <v>2395</v>
      </c>
      <c r="M127" s="479"/>
      <c r="N127" s="397"/>
      <c r="O127" s="397" t="e">
        <f>#REF!</f>
        <v>#REF!</v>
      </c>
      <c r="P127" s="397"/>
      <c r="Q127" s="397"/>
      <c r="R127" s="397" t="s">
        <v>778</v>
      </c>
      <c r="S127" s="397" t="s">
        <v>778</v>
      </c>
      <c r="T127" s="397"/>
      <c r="U127" s="397"/>
      <c r="V127" s="397"/>
      <c r="W127" s="397"/>
      <c r="X127" s="393" t="s">
        <v>2531</v>
      </c>
      <c r="Y127" s="402" t="str">
        <f t="shared" si="8"/>
        <v/>
      </c>
      <c r="Z127" s="414" t="str">
        <f t="shared" si="9"/>
        <v/>
      </c>
      <c r="AA127" s="393"/>
      <c r="AB127" s="450" t="e">
        <f>AVERAGE(#REF!)</f>
        <v>#REF!</v>
      </c>
      <c r="AC127" s="434"/>
      <c r="AD127" s="434"/>
    </row>
    <row r="128" spans="1:30" s="391" customFormat="1" ht="36.75" customHeight="1" x14ac:dyDescent="0.2">
      <c r="A128" s="393" t="s">
        <v>2283</v>
      </c>
      <c r="B128" s="393">
        <v>2</v>
      </c>
      <c r="C128" s="393" t="s">
        <v>2360</v>
      </c>
      <c r="D128" s="397">
        <v>42527</v>
      </c>
      <c r="E128" s="393" t="s">
        <v>2505</v>
      </c>
      <c r="F128" s="393" t="s">
        <v>2384</v>
      </c>
      <c r="G128" s="393" t="s">
        <v>0</v>
      </c>
      <c r="H128" s="393">
        <v>3000</v>
      </c>
      <c r="I128" s="393" t="s">
        <v>2394</v>
      </c>
      <c r="J128" s="476" t="s">
        <v>1727</v>
      </c>
      <c r="K128" s="393" t="s">
        <v>2385</v>
      </c>
      <c r="L128" s="393" t="s">
        <v>2381</v>
      </c>
      <c r="M128" s="479">
        <v>42527</v>
      </c>
      <c r="N128" s="397">
        <f>M128+21</f>
        <v>42548</v>
      </c>
      <c r="O128" s="397"/>
      <c r="P128" s="397"/>
      <c r="Q128" s="397"/>
      <c r="R128" s="397" t="s">
        <v>778</v>
      </c>
      <c r="S128" s="397" t="s">
        <v>778</v>
      </c>
      <c r="T128" s="397"/>
      <c r="U128" s="397">
        <v>42535</v>
      </c>
      <c r="V128" s="397"/>
      <c r="W128" s="397"/>
      <c r="X128" s="393" t="s">
        <v>1083</v>
      </c>
      <c r="Y128" s="402" t="str">
        <f t="shared" si="8"/>
        <v/>
      </c>
      <c r="Z128" s="414" t="str">
        <f t="shared" si="9"/>
        <v/>
      </c>
      <c r="AA128" s="393"/>
      <c r="AB128" s="450" t="e">
        <f>AVERAGE(#REF!)</f>
        <v>#REF!</v>
      </c>
      <c r="AC128" s="434"/>
      <c r="AD128" s="434"/>
    </row>
    <row r="129" spans="1:529" s="391" customFormat="1" ht="36.75" customHeight="1" x14ac:dyDescent="0.2">
      <c r="A129" s="393" t="s">
        <v>2284</v>
      </c>
      <c r="B129" s="393">
        <v>1</v>
      </c>
      <c r="C129" s="393" t="s">
        <v>1398</v>
      </c>
      <c r="D129" s="397">
        <v>42556</v>
      </c>
      <c r="E129" s="393" t="s">
        <v>2520</v>
      </c>
      <c r="F129" s="393" t="s">
        <v>2398</v>
      </c>
      <c r="G129" s="393" t="s">
        <v>0</v>
      </c>
      <c r="H129" s="393">
        <v>556</v>
      </c>
      <c r="I129" s="393" t="s">
        <v>1576</v>
      </c>
      <c r="J129" s="476" t="s">
        <v>1727</v>
      </c>
      <c r="K129" s="393">
        <v>114.7</v>
      </c>
      <c r="L129" s="393" t="s">
        <v>2801</v>
      </c>
      <c r="M129" s="479">
        <v>42556</v>
      </c>
      <c r="N129" s="397">
        <f>M129+21</f>
        <v>42577</v>
      </c>
      <c r="O129" s="397"/>
      <c r="P129" s="397"/>
      <c r="Q129" s="397"/>
      <c r="R129" s="397" t="s">
        <v>778</v>
      </c>
      <c r="S129" s="397" t="s">
        <v>778</v>
      </c>
      <c r="T129" s="397"/>
      <c r="U129" s="397">
        <v>42556</v>
      </c>
      <c r="V129" s="397"/>
      <c r="W129" s="397"/>
      <c r="X129" s="393" t="s">
        <v>1083</v>
      </c>
      <c r="Y129" s="402" t="str">
        <f t="shared" si="8"/>
        <v/>
      </c>
      <c r="Z129" s="414" t="str">
        <f t="shared" si="9"/>
        <v/>
      </c>
      <c r="AA129" s="393"/>
      <c r="AB129" s="450" t="e">
        <f>AVERAGE(#REF!)</f>
        <v>#REF!</v>
      </c>
      <c r="AC129" s="434"/>
      <c r="AD129" s="434"/>
    </row>
    <row r="130" spans="1:529" s="391" customFormat="1" ht="36.75" customHeight="1" x14ac:dyDescent="0.2">
      <c r="A130" s="393" t="s">
        <v>2285</v>
      </c>
      <c r="B130" s="393">
        <v>1</v>
      </c>
      <c r="C130" s="393" t="s">
        <v>2386</v>
      </c>
      <c r="D130" s="397">
        <v>42556</v>
      </c>
      <c r="E130" s="393" t="s">
        <v>2387</v>
      </c>
      <c r="F130" s="393" t="s">
        <v>2399</v>
      </c>
      <c r="G130" s="393" t="s">
        <v>0</v>
      </c>
      <c r="H130" s="393">
        <v>6000</v>
      </c>
      <c r="I130" s="393" t="s">
        <v>2394</v>
      </c>
      <c r="J130" s="476" t="s">
        <v>1727</v>
      </c>
      <c r="K130" s="393" t="s">
        <v>2400</v>
      </c>
      <c r="L130" s="393" t="s">
        <v>2802</v>
      </c>
      <c r="M130" s="479">
        <v>42556</v>
      </c>
      <c r="N130" s="397">
        <f>M130+21</f>
        <v>42577</v>
      </c>
      <c r="O130" s="397"/>
      <c r="P130" s="397"/>
      <c r="Q130" s="397"/>
      <c r="R130" s="397" t="s">
        <v>778</v>
      </c>
      <c r="S130" s="397" t="s">
        <v>778</v>
      </c>
      <c r="T130" s="397"/>
      <c r="U130" s="397">
        <v>42556</v>
      </c>
      <c r="V130" s="397"/>
      <c r="W130" s="397"/>
      <c r="X130" s="393" t="s">
        <v>1083</v>
      </c>
      <c r="Y130" s="402" t="str">
        <f t="shared" ref="Y130:Y193" si="15">IF(V130&lt;&gt;"",V130-M130,"")</f>
        <v/>
      </c>
      <c r="Z130" s="414" t="str">
        <f t="shared" ref="Z130:Z193" si="16">IF(V130&lt;&gt;"",IF(Y130&lt;22,"O","N"),"")</f>
        <v/>
      </c>
      <c r="AA130" s="393"/>
      <c r="AB130" s="450" t="e">
        <f>AVERAGE(#REF!)</f>
        <v>#REF!</v>
      </c>
      <c r="AC130" s="434"/>
      <c r="AD130" s="434"/>
    </row>
    <row r="131" spans="1:529" s="391" customFormat="1" ht="36.75" customHeight="1" x14ac:dyDescent="0.2">
      <c r="A131" s="393" t="s">
        <v>2286</v>
      </c>
      <c r="B131" s="393">
        <v>2</v>
      </c>
      <c r="C131" s="393" t="s">
        <v>2388</v>
      </c>
      <c r="D131" s="397">
        <v>42522</v>
      </c>
      <c r="E131" s="393" t="s">
        <v>2514</v>
      </c>
      <c r="F131" s="393" t="s">
        <v>313</v>
      </c>
      <c r="G131" s="393" t="s">
        <v>0</v>
      </c>
      <c r="H131" s="393">
        <v>800</v>
      </c>
      <c r="I131" s="393" t="s">
        <v>1576</v>
      </c>
      <c r="J131" s="476" t="s">
        <v>1727</v>
      </c>
      <c r="K131" s="393" t="s">
        <v>2401</v>
      </c>
      <c r="L131" s="393" t="s">
        <v>2802</v>
      </c>
      <c r="M131" s="479">
        <v>42522</v>
      </c>
      <c r="N131" s="397">
        <f>M131+21</f>
        <v>42543</v>
      </c>
      <c r="O131" s="397" t="e">
        <f>#REF!</f>
        <v>#REF!</v>
      </c>
      <c r="P131" s="397"/>
      <c r="Q131" s="397"/>
      <c r="R131" s="397" t="s">
        <v>778</v>
      </c>
      <c r="S131" s="397" t="s">
        <v>778</v>
      </c>
      <c r="T131" s="397"/>
      <c r="U131" s="397">
        <v>42523</v>
      </c>
      <c r="V131" s="397">
        <v>42538</v>
      </c>
      <c r="W131" s="397"/>
      <c r="X131" s="393" t="s">
        <v>404</v>
      </c>
      <c r="Y131" s="402">
        <f t="shared" si="15"/>
        <v>16</v>
      </c>
      <c r="Z131" s="414" t="str">
        <f t="shared" si="16"/>
        <v>O</v>
      </c>
      <c r="AA131" s="393" t="s">
        <v>196</v>
      </c>
      <c r="AB131" s="450" t="e">
        <f>AVERAGE(#REF!)</f>
        <v>#REF!</v>
      </c>
      <c r="AC131" s="434"/>
      <c r="AD131" s="434"/>
    </row>
    <row r="132" spans="1:529" s="391" customFormat="1" ht="36.75" customHeight="1" x14ac:dyDescent="0.2">
      <c r="A132" s="393" t="s">
        <v>2287</v>
      </c>
      <c r="B132" s="393"/>
      <c r="C132" s="393" t="s">
        <v>2049</v>
      </c>
      <c r="D132" s="397"/>
      <c r="E132" s="393" t="s">
        <v>2402</v>
      </c>
      <c r="F132" s="393" t="s">
        <v>2403</v>
      </c>
      <c r="G132" s="393" t="s">
        <v>0</v>
      </c>
      <c r="H132" s="393" t="s">
        <v>2404</v>
      </c>
      <c r="I132" s="393" t="s">
        <v>1576</v>
      </c>
      <c r="J132" s="476" t="s">
        <v>1727</v>
      </c>
      <c r="K132" s="393" t="s">
        <v>2405</v>
      </c>
      <c r="L132" s="393" t="s">
        <v>2802</v>
      </c>
      <c r="M132" s="479"/>
      <c r="N132" s="397"/>
      <c r="O132" s="397" t="e">
        <f>#REF!</f>
        <v>#REF!</v>
      </c>
      <c r="P132" s="397"/>
      <c r="Q132" s="397"/>
      <c r="R132" s="397" t="s">
        <v>778</v>
      </c>
      <c r="S132" s="397" t="s">
        <v>778</v>
      </c>
      <c r="T132" s="397"/>
      <c r="U132" s="397"/>
      <c r="V132" s="397"/>
      <c r="W132" s="397"/>
      <c r="X132" s="393" t="s">
        <v>2499</v>
      </c>
      <c r="Y132" s="393" t="str">
        <f t="shared" si="15"/>
        <v/>
      </c>
      <c r="Z132" s="414" t="str">
        <f t="shared" si="16"/>
        <v/>
      </c>
      <c r="AA132" s="393"/>
      <c r="AB132" s="450" t="e">
        <f>AVERAGE(#REF!)</f>
        <v>#REF!</v>
      </c>
      <c r="AC132" s="434"/>
      <c r="AD132" s="434"/>
    </row>
    <row r="133" spans="1:529" s="391" customFormat="1" ht="36.75" customHeight="1" x14ac:dyDescent="0.2">
      <c r="A133" s="393" t="s">
        <v>2288</v>
      </c>
      <c r="B133" s="393"/>
      <c r="C133" s="393" t="s">
        <v>2309</v>
      </c>
      <c r="D133" s="397"/>
      <c r="E133" s="393"/>
      <c r="F133" s="393"/>
      <c r="G133" s="393"/>
      <c r="H133" s="393"/>
      <c r="I133" s="393"/>
      <c r="J133" s="476" t="s">
        <v>1727</v>
      </c>
      <c r="K133" s="393">
        <v>180</v>
      </c>
      <c r="L133" s="393"/>
      <c r="M133" s="479"/>
      <c r="N133" s="397"/>
      <c r="O133" s="397" t="e">
        <f>#REF!</f>
        <v>#REF!</v>
      </c>
      <c r="P133" s="397"/>
      <c r="Q133" s="397"/>
      <c r="R133" s="393" t="s">
        <v>778</v>
      </c>
      <c r="S133" s="393"/>
      <c r="T133" s="393"/>
      <c r="U133" s="397"/>
      <c r="V133" s="397"/>
      <c r="W133" s="397"/>
      <c r="X133" s="393" t="s">
        <v>2531</v>
      </c>
      <c r="Y133" s="402" t="str">
        <f t="shared" si="15"/>
        <v/>
      </c>
      <c r="Z133" s="414" t="str">
        <f t="shared" si="16"/>
        <v/>
      </c>
      <c r="AA133" s="393"/>
      <c r="AB133" s="450" t="e">
        <f>AVERAGE(#REF!)</f>
        <v>#REF!</v>
      </c>
      <c r="AC133" s="434"/>
      <c r="AD133" s="434"/>
    </row>
    <row r="134" spans="1:529" s="391" customFormat="1" ht="36.75" customHeight="1" x14ac:dyDescent="0.2">
      <c r="A134" s="393" t="s">
        <v>2289</v>
      </c>
      <c r="B134" s="393"/>
      <c r="C134" s="393" t="s">
        <v>2309</v>
      </c>
      <c r="D134" s="397"/>
      <c r="E134" s="393" t="s">
        <v>2516</v>
      </c>
      <c r="F134" s="393"/>
      <c r="G134" s="393" t="s">
        <v>0</v>
      </c>
      <c r="H134" s="393"/>
      <c r="I134" s="393"/>
      <c r="J134" s="476" t="s">
        <v>2018</v>
      </c>
      <c r="K134" s="393" t="s">
        <v>2389</v>
      </c>
      <c r="L134" s="393"/>
      <c r="M134" s="479"/>
      <c r="N134" s="397"/>
      <c r="O134" s="397" t="e">
        <f>#REF!</f>
        <v>#REF!</v>
      </c>
      <c r="P134" s="397"/>
      <c r="Q134" s="397"/>
      <c r="R134" s="393" t="s">
        <v>778</v>
      </c>
      <c r="S134" s="393"/>
      <c r="T134" s="393"/>
      <c r="U134" s="397"/>
      <c r="V134" s="397"/>
      <c r="W134" s="397"/>
      <c r="X134" s="393" t="s">
        <v>2531</v>
      </c>
      <c r="Y134" s="402" t="str">
        <f t="shared" si="15"/>
        <v/>
      </c>
      <c r="Z134" s="414" t="str">
        <f t="shared" si="16"/>
        <v/>
      </c>
      <c r="AA134" s="393"/>
      <c r="AB134" s="450" t="e">
        <f>AVERAGE(#REF!)</f>
        <v>#REF!</v>
      </c>
      <c r="AC134" s="434"/>
      <c r="AD134" s="434"/>
    </row>
    <row r="135" spans="1:529" s="434" customFormat="1" ht="36.75" customHeight="1" x14ac:dyDescent="0.2">
      <c r="A135" s="393" t="s">
        <v>2290</v>
      </c>
      <c r="B135" s="393">
        <v>2</v>
      </c>
      <c r="C135" s="393" t="s">
        <v>1425</v>
      </c>
      <c r="D135" s="397">
        <v>42557</v>
      </c>
      <c r="E135" s="456" t="s">
        <v>2515</v>
      </c>
      <c r="F135" s="393" t="s">
        <v>2315</v>
      </c>
      <c r="G135" s="393">
        <v>685</v>
      </c>
      <c r="H135" s="393" t="s">
        <v>2517</v>
      </c>
      <c r="I135" s="393" t="s">
        <v>605</v>
      </c>
      <c r="J135" s="476" t="s">
        <v>1727</v>
      </c>
      <c r="K135" s="393" t="s">
        <v>2390</v>
      </c>
      <c r="L135" s="393"/>
      <c r="M135" s="479">
        <v>42557</v>
      </c>
      <c r="N135" s="397">
        <f t="shared" ref="N135:N144" si="17">M135+21</f>
        <v>42578</v>
      </c>
      <c r="O135" s="397" t="e">
        <f>#REF!</f>
        <v>#REF!</v>
      </c>
      <c r="P135" s="397"/>
      <c r="Q135" s="397"/>
      <c r="R135" s="393" t="s">
        <v>778</v>
      </c>
      <c r="S135" s="393" t="s">
        <v>778</v>
      </c>
      <c r="T135" s="393"/>
      <c r="U135" s="397">
        <v>42558</v>
      </c>
      <c r="V135" s="397"/>
      <c r="W135" s="397"/>
      <c r="X135" s="393" t="s">
        <v>1083</v>
      </c>
      <c r="Y135" s="402" t="str">
        <f t="shared" si="15"/>
        <v/>
      </c>
      <c r="Z135" s="414" t="str">
        <f t="shared" si="16"/>
        <v/>
      </c>
      <c r="AA135" s="393"/>
      <c r="AB135" s="450" t="e">
        <f>AVERAGE(#REF!)</f>
        <v>#REF!</v>
      </c>
    </row>
    <row r="136" spans="1:529" s="434" customFormat="1" ht="36.75" customHeight="1" x14ac:dyDescent="0.2">
      <c r="A136" s="393" t="s">
        <v>2291</v>
      </c>
      <c r="B136" s="393">
        <v>1</v>
      </c>
      <c r="C136" s="393" t="s">
        <v>1103</v>
      </c>
      <c r="D136" s="397">
        <v>42677</v>
      </c>
      <c r="E136" s="397" t="s">
        <v>2518</v>
      </c>
      <c r="F136" s="393" t="s">
        <v>2391</v>
      </c>
      <c r="G136" s="393" t="s">
        <v>2338</v>
      </c>
      <c r="H136" s="393">
        <v>400</v>
      </c>
      <c r="I136" s="393" t="s">
        <v>1576</v>
      </c>
      <c r="J136" s="476" t="s">
        <v>1727</v>
      </c>
      <c r="K136" s="393">
        <v>200</v>
      </c>
      <c r="L136" s="393" t="s">
        <v>2802</v>
      </c>
      <c r="M136" s="479">
        <v>42558</v>
      </c>
      <c r="N136" s="397">
        <f t="shared" si="17"/>
        <v>42579</v>
      </c>
      <c r="O136" s="397"/>
      <c r="P136" s="397"/>
      <c r="Q136" s="397"/>
      <c r="R136" s="397" t="s">
        <v>778</v>
      </c>
      <c r="S136" s="397" t="s">
        <v>778</v>
      </c>
      <c r="T136" s="397"/>
      <c r="U136" s="397">
        <v>42563</v>
      </c>
      <c r="V136" s="397">
        <v>42570</v>
      </c>
      <c r="W136" s="397"/>
      <c r="X136" s="393" t="s">
        <v>404</v>
      </c>
      <c r="Y136" s="402">
        <f t="shared" si="15"/>
        <v>12</v>
      </c>
      <c r="Z136" s="414" t="str">
        <f t="shared" si="16"/>
        <v>O</v>
      </c>
      <c r="AA136" s="393" t="s">
        <v>196</v>
      </c>
      <c r="AB136" s="450" t="e">
        <f>AVERAGE(#REF!)</f>
        <v>#REF!</v>
      </c>
    </row>
    <row r="137" spans="1:529" s="391" customFormat="1" ht="36.75" customHeight="1" x14ac:dyDescent="0.2">
      <c r="A137" s="393" t="s">
        <v>2292</v>
      </c>
      <c r="B137" s="393">
        <v>2</v>
      </c>
      <c r="C137" s="393" t="s">
        <v>1130</v>
      </c>
      <c r="D137" s="397">
        <v>42562</v>
      </c>
      <c r="E137" s="393" t="s">
        <v>2479</v>
      </c>
      <c r="F137" s="393" t="s">
        <v>2015</v>
      </c>
      <c r="G137" s="393" t="s">
        <v>2338</v>
      </c>
      <c r="H137" s="406" t="s">
        <v>204</v>
      </c>
      <c r="I137" s="393" t="s">
        <v>2392</v>
      </c>
      <c r="J137" s="476" t="s">
        <v>1727</v>
      </c>
      <c r="K137" s="393">
        <v>254</v>
      </c>
      <c r="L137" s="393" t="s">
        <v>2801</v>
      </c>
      <c r="M137" s="479">
        <v>42562</v>
      </c>
      <c r="N137" s="397">
        <f t="shared" si="17"/>
        <v>42583</v>
      </c>
      <c r="O137" s="397"/>
      <c r="P137" s="397"/>
      <c r="Q137" s="397"/>
      <c r="R137" s="397" t="s">
        <v>778</v>
      </c>
      <c r="S137" s="397" t="s">
        <v>778</v>
      </c>
      <c r="T137" s="397"/>
      <c r="U137" s="397">
        <v>42579</v>
      </c>
      <c r="V137" s="397">
        <v>42579</v>
      </c>
      <c r="W137" s="397"/>
      <c r="X137" s="393" t="s">
        <v>404</v>
      </c>
      <c r="Y137" s="402">
        <f t="shared" si="15"/>
        <v>17</v>
      </c>
      <c r="Z137" s="414" t="str">
        <f t="shared" si="16"/>
        <v>O</v>
      </c>
      <c r="AA137" s="393" t="s">
        <v>197</v>
      </c>
      <c r="AB137" s="450" t="e">
        <f>AVERAGE(#REF!)</f>
        <v>#REF!</v>
      </c>
      <c r="AC137" s="434"/>
      <c r="AD137" s="434"/>
    </row>
    <row r="138" spans="1:529" s="391" customFormat="1" ht="36.75" customHeight="1" x14ac:dyDescent="0.2">
      <c r="A138" s="393" t="s">
        <v>2293</v>
      </c>
      <c r="B138" s="393">
        <v>1</v>
      </c>
      <c r="C138" s="393" t="s">
        <v>2380</v>
      </c>
      <c r="D138" s="397">
        <v>42562</v>
      </c>
      <c r="E138" s="393" t="s">
        <v>2451</v>
      </c>
      <c r="F138" s="393" t="s">
        <v>2397</v>
      </c>
      <c r="G138" s="393" t="s">
        <v>0</v>
      </c>
      <c r="H138" s="393" t="s">
        <v>2103</v>
      </c>
      <c r="I138" s="393" t="s">
        <v>1576</v>
      </c>
      <c r="J138" s="476" t="s">
        <v>1727</v>
      </c>
      <c r="K138" s="393">
        <v>70</v>
      </c>
      <c r="L138" s="393" t="s">
        <v>2802</v>
      </c>
      <c r="M138" s="479">
        <v>42562</v>
      </c>
      <c r="N138" s="397">
        <f t="shared" si="17"/>
        <v>42583</v>
      </c>
      <c r="O138" s="397"/>
      <c r="P138" s="397"/>
      <c r="Q138" s="397"/>
      <c r="R138" s="397" t="s">
        <v>778</v>
      </c>
      <c r="S138" s="397" t="s">
        <v>778</v>
      </c>
      <c r="T138" s="397"/>
      <c r="U138" s="397">
        <v>42562</v>
      </c>
      <c r="V138" s="397">
        <v>42562</v>
      </c>
      <c r="W138" s="397"/>
      <c r="X138" s="393" t="s">
        <v>404</v>
      </c>
      <c r="Y138" s="402">
        <f t="shared" si="15"/>
        <v>0</v>
      </c>
      <c r="Z138" s="414" t="str">
        <f t="shared" si="16"/>
        <v>O</v>
      </c>
      <c r="AA138" s="393" t="s">
        <v>197</v>
      </c>
      <c r="AB138" s="450" t="e">
        <f>AVERAGE(#REF!)</f>
        <v>#REF!</v>
      </c>
      <c r="AC138" s="434"/>
      <c r="AD138" s="434"/>
    </row>
    <row r="139" spans="1:529" s="391" customFormat="1" ht="36.75" customHeight="1" x14ac:dyDescent="0.2">
      <c r="A139" s="393" t="s">
        <v>2294</v>
      </c>
      <c r="B139" s="393">
        <v>2</v>
      </c>
      <c r="C139" s="393" t="s">
        <v>2406</v>
      </c>
      <c r="D139" s="397">
        <v>42576</v>
      </c>
      <c r="E139" s="393" t="s">
        <v>2478</v>
      </c>
      <c r="F139" s="393" t="s">
        <v>2407</v>
      </c>
      <c r="G139" s="393" t="s">
        <v>0</v>
      </c>
      <c r="H139" s="393" t="s">
        <v>2420</v>
      </c>
      <c r="I139" s="393" t="s">
        <v>2412</v>
      </c>
      <c r="J139" s="476" t="s">
        <v>2018</v>
      </c>
      <c r="K139" s="393" t="s">
        <v>2421</v>
      </c>
      <c r="L139" s="393" t="s">
        <v>2801</v>
      </c>
      <c r="M139" s="479">
        <v>42576</v>
      </c>
      <c r="N139" s="397">
        <f t="shared" si="17"/>
        <v>42597</v>
      </c>
      <c r="O139" s="397"/>
      <c r="P139" s="397"/>
      <c r="Q139" s="397"/>
      <c r="R139" s="397" t="s">
        <v>778</v>
      </c>
      <c r="S139" s="397" t="s">
        <v>778</v>
      </c>
      <c r="T139" s="397"/>
      <c r="U139" s="397">
        <v>42612</v>
      </c>
      <c r="V139" s="397">
        <v>42613</v>
      </c>
      <c r="W139" s="397"/>
      <c r="X139" s="393" t="s">
        <v>404</v>
      </c>
      <c r="Y139" s="402">
        <f t="shared" si="15"/>
        <v>37</v>
      </c>
      <c r="Z139" s="414" t="str">
        <f t="shared" si="16"/>
        <v>N</v>
      </c>
      <c r="AA139" s="393" t="s">
        <v>197</v>
      </c>
      <c r="AB139" s="450" t="e">
        <f>AVERAGE(#REF!)</f>
        <v>#REF!</v>
      </c>
      <c r="AC139" s="434"/>
      <c r="AD139" s="434"/>
    </row>
    <row r="140" spans="1:529" s="391" customFormat="1" ht="36.75" customHeight="1" x14ac:dyDescent="0.2">
      <c r="A140" s="393" t="s">
        <v>2295</v>
      </c>
      <c r="B140" s="393">
        <v>2</v>
      </c>
      <c r="C140" s="393" t="s">
        <v>2408</v>
      </c>
      <c r="D140" s="397">
        <v>42577</v>
      </c>
      <c r="E140" s="393" t="s">
        <v>2480</v>
      </c>
      <c r="F140" s="393" t="s">
        <v>2409</v>
      </c>
      <c r="G140" s="393" t="s">
        <v>0</v>
      </c>
      <c r="H140" s="393">
        <v>1915</v>
      </c>
      <c r="I140" s="393" t="s">
        <v>605</v>
      </c>
      <c r="J140" s="476" t="s">
        <v>2018</v>
      </c>
      <c r="K140" s="393" t="s">
        <v>2410</v>
      </c>
      <c r="L140" s="393" t="s">
        <v>2801</v>
      </c>
      <c r="M140" s="479">
        <v>42577</v>
      </c>
      <c r="N140" s="397">
        <f t="shared" si="17"/>
        <v>42598</v>
      </c>
      <c r="O140" s="397"/>
      <c r="P140" s="397"/>
      <c r="Q140" s="397"/>
      <c r="R140" s="397" t="s">
        <v>778</v>
      </c>
      <c r="S140" s="397" t="s">
        <v>778</v>
      </c>
      <c r="T140" s="397"/>
      <c r="U140" s="397">
        <v>42579</v>
      </c>
      <c r="V140" s="397">
        <v>42579</v>
      </c>
      <c r="W140" s="397"/>
      <c r="X140" s="393" t="s">
        <v>404</v>
      </c>
      <c r="Y140" s="402">
        <f t="shared" si="15"/>
        <v>2</v>
      </c>
      <c r="Z140" s="414" t="str">
        <f t="shared" si="16"/>
        <v>O</v>
      </c>
      <c r="AA140" s="393" t="s">
        <v>197</v>
      </c>
      <c r="AB140" s="450" t="e">
        <f>AVERAGE(#REF!)</f>
        <v>#REF!</v>
      </c>
      <c r="AC140" s="434"/>
      <c r="AD140" s="434"/>
    </row>
    <row r="141" spans="1:529" s="391" customFormat="1" ht="36.75" customHeight="1" x14ac:dyDescent="0.2">
      <c r="A141" s="393" t="s">
        <v>2296</v>
      </c>
      <c r="B141" s="393">
        <v>1</v>
      </c>
      <c r="C141" s="393" t="s">
        <v>2309</v>
      </c>
      <c r="D141" s="397">
        <v>42577</v>
      </c>
      <c r="E141" s="393" t="s">
        <v>2481</v>
      </c>
      <c r="F141" s="393" t="s">
        <v>2411</v>
      </c>
      <c r="G141" s="393" t="s">
        <v>0</v>
      </c>
      <c r="H141" s="393">
        <v>2600</v>
      </c>
      <c r="I141" s="393" t="s">
        <v>1576</v>
      </c>
      <c r="J141" s="476" t="s">
        <v>1727</v>
      </c>
      <c r="K141" s="393">
        <v>300</v>
      </c>
      <c r="L141" s="393" t="s">
        <v>2801</v>
      </c>
      <c r="M141" s="479">
        <v>42577</v>
      </c>
      <c r="N141" s="397">
        <f t="shared" si="17"/>
        <v>42598</v>
      </c>
      <c r="O141" s="397"/>
      <c r="P141" s="397"/>
      <c r="Q141" s="397"/>
      <c r="R141" s="397" t="s">
        <v>778</v>
      </c>
      <c r="S141" s="397" t="s">
        <v>778</v>
      </c>
      <c r="T141" s="397"/>
      <c r="U141" s="397">
        <v>42579</v>
      </c>
      <c r="V141" s="397">
        <v>42580</v>
      </c>
      <c r="W141" s="397"/>
      <c r="X141" s="393" t="s">
        <v>404</v>
      </c>
      <c r="Y141" s="402">
        <f t="shared" si="15"/>
        <v>3</v>
      </c>
      <c r="Z141" s="414" t="str">
        <f t="shared" si="16"/>
        <v>O</v>
      </c>
      <c r="AA141" s="393" t="s">
        <v>197</v>
      </c>
      <c r="AB141" s="450" t="e">
        <f>AVERAGE(#REF!)</f>
        <v>#REF!</v>
      </c>
      <c r="AC141" s="434"/>
      <c r="AD141" s="434"/>
    </row>
    <row r="142" spans="1:529" s="457" customFormat="1" ht="36.75" customHeight="1" x14ac:dyDescent="0.2">
      <c r="A142" s="393" t="s">
        <v>2297</v>
      </c>
      <c r="B142" s="393">
        <v>3</v>
      </c>
      <c r="C142" s="393" t="s">
        <v>2383</v>
      </c>
      <c r="D142" s="397">
        <v>42579</v>
      </c>
      <c r="E142" s="393" t="s">
        <v>2482</v>
      </c>
      <c r="F142" s="393" t="s">
        <v>2419</v>
      </c>
      <c r="G142" s="393" t="s">
        <v>0</v>
      </c>
      <c r="H142" s="393" t="s">
        <v>2418</v>
      </c>
      <c r="I142" s="393" t="s">
        <v>1576</v>
      </c>
      <c r="J142" s="476" t="s">
        <v>2507</v>
      </c>
      <c r="K142" s="393" t="s">
        <v>2508</v>
      </c>
      <c r="L142" s="393" t="s">
        <v>2802</v>
      </c>
      <c r="M142" s="479">
        <v>42583</v>
      </c>
      <c r="N142" s="397">
        <f t="shared" si="17"/>
        <v>42604</v>
      </c>
      <c r="O142" s="397" t="e">
        <f>#REF!</f>
        <v>#REF!</v>
      </c>
      <c r="P142" s="397"/>
      <c r="Q142" s="397"/>
      <c r="R142" s="397" t="s">
        <v>778</v>
      </c>
      <c r="S142" s="397" t="s">
        <v>778</v>
      </c>
      <c r="T142" s="397"/>
      <c r="U142" s="397">
        <v>42614</v>
      </c>
      <c r="V142" s="397"/>
      <c r="W142" s="397"/>
      <c r="X142" s="393" t="s">
        <v>1083</v>
      </c>
      <c r="Y142" s="402" t="str">
        <f t="shared" si="15"/>
        <v/>
      </c>
      <c r="Z142" s="414" t="str">
        <f t="shared" si="16"/>
        <v/>
      </c>
      <c r="AA142" s="393"/>
      <c r="AB142" s="450" t="e">
        <f>AVERAGE(#REF!)</f>
        <v>#REF!</v>
      </c>
      <c r="AC142" s="434"/>
      <c r="AD142" s="434"/>
      <c r="AE142" s="434"/>
      <c r="AF142" s="434"/>
      <c r="AG142" s="434"/>
      <c r="AH142" s="434"/>
      <c r="AI142" s="434"/>
      <c r="AJ142" s="434"/>
      <c r="AK142" s="434"/>
      <c r="AL142" s="434"/>
      <c r="AM142" s="434"/>
      <c r="AN142" s="434"/>
      <c r="AO142" s="434"/>
      <c r="AP142" s="434"/>
      <c r="AQ142" s="434"/>
      <c r="AR142" s="434"/>
      <c r="AS142" s="434"/>
      <c r="AT142" s="434"/>
      <c r="AU142" s="434"/>
      <c r="AV142" s="434"/>
      <c r="AW142" s="434"/>
      <c r="AX142" s="434"/>
      <c r="AY142" s="434"/>
      <c r="AZ142" s="434"/>
      <c r="BA142" s="434"/>
      <c r="BB142" s="434"/>
      <c r="BC142" s="434"/>
      <c r="BD142" s="434"/>
      <c r="BE142" s="434"/>
      <c r="BF142" s="434"/>
      <c r="BG142" s="434"/>
      <c r="BH142" s="434"/>
      <c r="BI142" s="434"/>
      <c r="BJ142" s="434"/>
      <c r="BK142" s="434"/>
      <c r="BL142" s="434"/>
      <c r="BM142" s="434"/>
      <c r="BN142" s="434"/>
      <c r="BO142" s="434"/>
      <c r="BP142" s="434"/>
      <c r="BQ142" s="434"/>
      <c r="BR142" s="434"/>
      <c r="BS142" s="434"/>
      <c r="BT142" s="434"/>
      <c r="BU142" s="434"/>
      <c r="BV142" s="434"/>
      <c r="BW142" s="434"/>
      <c r="BX142" s="434"/>
      <c r="BY142" s="434"/>
      <c r="BZ142" s="434"/>
      <c r="CA142" s="434"/>
      <c r="CB142" s="434"/>
      <c r="CC142" s="434"/>
      <c r="CD142" s="434"/>
      <c r="CE142" s="434"/>
      <c r="CF142" s="434"/>
      <c r="CG142" s="434"/>
      <c r="CH142" s="434"/>
      <c r="CI142" s="434"/>
      <c r="CJ142" s="434"/>
      <c r="CK142" s="434"/>
      <c r="CL142" s="434"/>
      <c r="CM142" s="434"/>
      <c r="CN142" s="434"/>
      <c r="CO142" s="434"/>
      <c r="CP142" s="434"/>
      <c r="CQ142" s="434"/>
      <c r="CR142" s="434"/>
      <c r="CS142" s="434"/>
      <c r="CT142" s="434"/>
      <c r="CU142" s="434"/>
      <c r="CV142" s="434"/>
      <c r="CW142" s="434"/>
      <c r="CX142" s="434"/>
      <c r="CY142" s="434"/>
      <c r="CZ142" s="434"/>
      <c r="DA142" s="434"/>
      <c r="DB142" s="434"/>
      <c r="DC142" s="434"/>
      <c r="DD142" s="434"/>
      <c r="DE142" s="434"/>
      <c r="DF142" s="434"/>
      <c r="DG142" s="434"/>
      <c r="DH142" s="434"/>
      <c r="DI142" s="434"/>
      <c r="DJ142" s="434"/>
      <c r="DK142" s="434"/>
      <c r="DL142" s="434"/>
      <c r="DM142" s="434"/>
      <c r="DN142" s="434"/>
      <c r="DO142" s="434"/>
      <c r="DP142" s="434"/>
      <c r="DQ142" s="434"/>
      <c r="DR142" s="434"/>
      <c r="DS142" s="434"/>
      <c r="DT142" s="434"/>
      <c r="DU142" s="434"/>
      <c r="DV142" s="434"/>
      <c r="DW142" s="434"/>
      <c r="DX142" s="434"/>
      <c r="DY142" s="434"/>
      <c r="DZ142" s="434"/>
      <c r="EA142" s="434"/>
      <c r="EB142" s="434"/>
      <c r="EC142" s="434"/>
      <c r="ED142" s="434"/>
      <c r="EE142" s="434"/>
      <c r="EF142" s="434"/>
      <c r="EG142" s="434"/>
      <c r="EH142" s="434"/>
      <c r="EI142" s="434"/>
      <c r="EJ142" s="434"/>
      <c r="EK142" s="434"/>
      <c r="EL142" s="434"/>
      <c r="EM142" s="434"/>
      <c r="EN142" s="434"/>
      <c r="EO142" s="434"/>
      <c r="EP142" s="434"/>
      <c r="EQ142" s="434"/>
      <c r="ER142" s="434"/>
      <c r="ES142" s="434"/>
      <c r="ET142" s="434"/>
      <c r="EU142" s="434"/>
      <c r="EV142" s="434"/>
      <c r="EW142" s="434"/>
      <c r="EX142" s="434"/>
      <c r="EY142" s="434"/>
      <c r="EZ142" s="434"/>
      <c r="FA142" s="434"/>
      <c r="FB142" s="434"/>
      <c r="FC142" s="434"/>
      <c r="FD142" s="434"/>
      <c r="FE142" s="434"/>
      <c r="FF142" s="434"/>
      <c r="FG142" s="434"/>
      <c r="FH142" s="434"/>
      <c r="FI142" s="434"/>
      <c r="FJ142" s="434"/>
      <c r="FK142" s="434"/>
      <c r="FL142" s="434"/>
      <c r="FM142" s="434"/>
      <c r="FN142" s="434"/>
      <c r="FO142" s="434"/>
      <c r="FP142" s="434"/>
      <c r="FQ142" s="434"/>
      <c r="FR142" s="434"/>
      <c r="FS142" s="434"/>
      <c r="FT142" s="434"/>
      <c r="FU142" s="434"/>
      <c r="FV142" s="434"/>
      <c r="FW142" s="434"/>
      <c r="FX142" s="434"/>
      <c r="FY142" s="434"/>
      <c r="FZ142" s="434"/>
      <c r="GA142" s="434"/>
      <c r="GB142" s="434"/>
      <c r="GC142" s="434"/>
      <c r="GD142" s="434"/>
      <c r="GE142" s="434"/>
      <c r="GF142" s="434"/>
      <c r="GG142" s="434"/>
      <c r="GH142" s="434"/>
      <c r="GI142" s="434"/>
      <c r="GJ142" s="434"/>
      <c r="GK142" s="434"/>
      <c r="GL142" s="434"/>
      <c r="GM142" s="434"/>
      <c r="GN142" s="434"/>
      <c r="GO142" s="434"/>
      <c r="GP142" s="434"/>
      <c r="GQ142" s="434"/>
      <c r="GR142" s="434"/>
      <c r="GS142" s="434"/>
      <c r="GT142" s="434"/>
      <c r="GU142" s="434"/>
      <c r="GV142" s="434"/>
      <c r="GW142" s="434"/>
      <c r="GX142" s="434"/>
      <c r="GY142" s="434"/>
      <c r="GZ142" s="434"/>
      <c r="HA142" s="434"/>
      <c r="HB142" s="434"/>
      <c r="HC142" s="434"/>
      <c r="HD142" s="434"/>
      <c r="HE142" s="434"/>
      <c r="HF142" s="434"/>
      <c r="HG142" s="434"/>
      <c r="HH142" s="434"/>
      <c r="HI142" s="434"/>
      <c r="HJ142" s="434"/>
      <c r="HK142" s="434"/>
      <c r="HL142" s="434"/>
      <c r="HM142" s="434"/>
      <c r="HN142" s="434"/>
      <c r="HO142" s="434"/>
      <c r="HP142" s="434"/>
      <c r="HQ142" s="434"/>
      <c r="HR142" s="434"/>
      <c r="HS142" s="434"/>
      <c r="HT142" s="434"/>
      <c r="HU142" s="434"/>
      <c r="HV142" s="434"/>
      <c r="HW142" s="434"/>
      <c r="HX142" s="434"/>
      <c r="HY142" s="434"/>
      <c r="HZ142" s="434"/>
      <c r="IA142" s="434"/>
      <c r="IB142" s="434"/>
      <c r="IC142" s="434"/>
      <c r="ID142" s="434"/>
      <c r="IE142" s="434"/>
      <c r="IF142" s="434"/>
      <c r="IG142" s="434"/>
      <c r="IH142" s="434"/>
      <c r="II142" s="434"/>
      <c r="IJ142" s="434"/>
      <c r="IK142" s="434"/>
      <c r="IL142" s="434"/>
      <c r="IM142" s="434"/>
      <c r="IN142" s="434"/>
      <c r="IO142" s="434"/>
      <c r="IP142" s="434"/>
      <c r="IQ142" s="434"/>
      <c r="IR142" s="434"/>
      <c r="IS142" s="434"/>
      <c r="IT142" s="434"/>
      <c r="IU142" s="434"/>
      <c r="IV142" s="434"/>
      <c r="IW142" s="434"/>
      <c r="IX142" s="434"/>
      <c r="IY142" s="434"/>
      <c r="IZ142" s="434"/>
      <c r="JA142" s="434"/>
      <c r="JB142" s="434"/>
      <c r="JC142" s="434"/>
      <c r="JD142" s="434"/>
      <c r="JE142" s="434"/>
      <c r="JF142" s="434"/>
      <c r="JG142" s="434"/>
      <c r="JH142" s="434"/>
      <c r="JI142" s="434"/>
      <c r="JJ142" s="434"/>
      <c r="JK142" s="434"/>
      <c r="JL142" s="434"/>
      <c r="JM142" s="434"/>
      <c r="JN142" s="434"/>
      <c r="JO142" s="434"/>
      <c r="JP142" s="434"/>
      <c r="JQ142" s="434"/>
      <c r="JR142" s="434"/>
      <c r="JS142" s="434"/>
      <c r="JT142" s="434"/>
      <c r="JU142" s="434"/>
      <c r="JV142" s="434"/>
      <c r="JW142" s="434"/>
      <c r="JX142" s="434"/>
      <c r="JY142" s="434"/>
      <c r="JZ142" s="434"/>
      <c r="KA142" s="434"/>
      <c r="KB142" s="434"/>
      <c r="KC142" s="434"/>
      <c r="KD142" s="434"/>
      <c r="KE142" s="434"/>
      <c r="KF142" s="434"/>
      <c r="KG142" s="434"/>
      <c r="KH142" s="434"/>
      <c r="KI142" s="434"/>
      <c r="KJ142" s="434"/>
      <c r="KK142" s="434"/>
      <c r="KL142" s="434"/>
      <c r="KM142" s="434"/>
      <c r="KN142" s="434"/>
      <c r="KO142" s="434"/>
      <c r="KP142" s="434"/>
      <c r="KQ142" s="434"/>
      <c r="KR142" s="434"/>
      <c r="KS142" s="434"/>
      <c r="KT142" s="434"/>
      <c r="KU142" s="434"/>
      <c r="KV142" s="434"/>
      <c r="KW142" s="434"/>
      <c r="KX142" s="434"/>
      <c r="KY142" s="434"/>
      <c r="KZ142" s="434"/>
      <c r="LA142" s="434"/>
      <c r="LB142" s="434"/>
      <c r="LC142" s="434"/>
      <c r="LD142" s="434"/>
      <c r="LE142" s="434"/>
      <c r="LF142" s="434"/>
      <c r="LG142" s="434"/>
      <c r="LH142" s="434"/>
      <c r="LI142" s="434"/>
      <c r="LJ142" s="434"/>
      <c r="LK142" s="434"/>
      <c r="LL142" s="434"/>
      <c r="LM142" s="434"/>
      <c r="LN142" s="434"/>
      <c r="LO142" s="434"/>
      <c r="LP142" s="434"/>
      <c r="LQ142" s="434"/>
      <c r="LR142" s="434"/>
      <c r="LS142" s="434"/>
      <c r="LT142" s="434"/>
      <c r="LU142" s="434"/>
      <c r="LV142" s="434"/>
      <c r="LW142" s="434"/>
      <c r="LX142" s="434"/>
      <c r="LY142" s="434"/>
      <c r="LZ142" s="434"/>
      <c r="MA142" s="434"/>
      <c r="MB142" s="434"/>
      <c r="MC142" s="434"/>
      <c r="MD142" s="434"/>
      <c r="ME142" s="434"/>
      <c r="MF142" s="434"/>
      <c r="MG142" s="434"/>
      <c r="MH142" s="434"/>
      <c r="MI142" s="434"/>
      <c r="MJ142" s="434"/>
      <c r="MK142" s="434"/>
      <c r="ML142" s="434"/>
      <c r="MM142" s="434"/>
      <c r="MN142" s="434"/>
      <c r="MO142" s="434"/>
      <c r="MP142" s="434"/>
      <c r="MQ142" s="434"/>
      <c r="MR142" s="434"/>
      <c r="MS142" s="434"/>
      <c r="MT142" s="434"/>
      <c r="MU142" s="434"/>
      <c r="MV142" s="434"/>
      <c r="MW142" s="434"/>
      <c r="MX142" s="434"/>
      <c r="MY142" s="434"/>
      <c r="MZ142" s="434"/>
      <c r="NA142" s="434"/>
      <c r="NB142" s="434"/>
      <c r="NC142" s="434"/>
      <c r="ND142" s="434"/>
      <c r="NE142" s="434"/>
      <c r="NF142" s="434"/>
      <c r="NG142" s="434"/>
      <c r="NH142" s="434"/>
      <c r="NI142" s="434"/>
      <c r="NJ142" s="434"/>
      <c r="NK142" s="434"/>
      <c r="NL142" s="434"/>
      <c r="NM142" s="434"/>
      <c r="NN142" s="434"/>
      <c r="NO142" s="434"/>
      <c r="NP142" s="434"/>
      <c r="NQ142" s="434"/>
      <c r="NR142" s="434"/>
      <c r="NS142" s="434"/>
      <c r="NT142" s="434"/>
      <c r="NU142" s="434"/>
      <c r="NV142" s="434"/>
      <c r="NW142" s="434"/>
      <c r="NX142" s="434"/>
      <c r="NY142" s="434"/>
      <c r="NZ142" s="434"/>
      <c r="OA142" s="434"/>
      <c r="OB142" s="434"/>
      <c r="OC142" s="434"/>
      <c r="OD142" s="434"/>
      <c r="OE142" s="434"/>
      <c r="OF142" s="434"/>
      <c r="OG142" s="434"/>
      <c r="OH142" s="434"/>
      <c r="OI142" s="434"/>
      <c r="OJ142" s="434"/>
      <c r="OK142" s="434"/>
      <c r="OL142" s="434"/>
      <c r="OM142" s="434"/>
      <c r="ON142" s="434"/>
      <c r="OO142" s="434"/>
      <c r="OP142" s="434"/>
      <c r="OQ142" s="434"/>
      <c r="OR142" s="434"/>
      <c r="OS142" s="434"/>
      <c r="OT142" s="434"/>
      <c r="OU142" s="434"/>
      <c r="OV142" s="434"/>
      <c r="OW142" s="434"/>
      <c r="OX142" s="434"/>
      <c r="OY142" s="434"/>
      <c r="OZ142" s="434"/>
      <c r="PA142" s="434"/>
      <c r="PB142" s="434"/>
      <c r="PC142" s="434"/>
      <c r="PD142" s="434"/>
      <c r="PE142" s="434"/>
      <c r="PF142" s="434"/>
      <c r="PG142" s="434"/>
      <c r="PH142" s="434"/>
      <c r="PI142" s="434"/>
      <c r="PJ142" s="434"/>
      <c r="PK142" s="434"/>
      <c r="PL142" s="434"/>
      <c r="PM142" s="434"/>
      <c r="PN142" s="434"/>
      <c r="PO142" s="434"/>
      <c r="PP142" s="434"/>
      <c r="PQ142" s="434"/>
      <c r="PR142" s="434"/>
      <c r="PS142" s="434"/>
      <c r="PT142" s="434"/>
      <c r="PU142" s="434"/>
      <c r="PV142" s="434"/>
      <c r="PW142" s="434"/>
      <c r="PX142" s="434"/>
      <c r="PY142" s="434"/>
      <c r="PZ142" s="434"/>
      <c r="QA142" s="434"/>
      <c r="QB142" s="434"/>
      <c r="QC142" s="434"/>
      <c r="QD142" s="434"/>
      <c r="QE142" s="434"/>
      <c r="QF142" s="434"/>
      <c r="QG142" s="434"/>
      <c r="QH142" s="434"/>
      <c r="QI142" s="434"/>
      <c r="QJ142" s="434"/>
      <c r="QK142" s="434"/>
      <c r="QL142" s="434"/>
      <c r="QM142" s="434"/>
      <c r="QN142" s="434"/>
      <c r="QO142" s="434"/>
      <c r="QP142" s="434"/>
      <c r="QQ142" s="434"/>
      <c r="QR142" s="434"/>
      <c r="QS142" s="434"/>
      <c r="QT142" s="434"/>
      <c r="QU142" s="434"/>
      <c r="QV142" s="434"/>
      <c r="QW142" s="434"/>
      <c r="QX142" s="434"/>
      <c r="QY142" s="434"/>
      <c r="QZ142" s="434"/>
      <c r="RA142" s="434"/>
      <c r="RB142" s="434"/>
      <c r="RC142" s="434"/>
      <c r="RD142" s="434"/>
      <c r="RE142" s="434"/>
      <c r="RF142" s="434"/>
      <c r="RG142" s="434"/>
      <c r="RH142" s="434"/>
      <c r="RI142" s="434"/>
      <c r="RJ142" s="434"/>
      <c r="RK142" s="434"/>
      <c r="RL142" s="434"/>
      <c r="RM142" s="434"/>
      <c r="RN142" s="434"/>
      <c r="RO142" s="434"/>
      <c r="RP142" s="434"/>
      <c r="RQ142" s="434"/>
      <c r="RR142" s="434"/>
      <c r="RS142" s="434"/>
      <c r="RT142" s="434"/>
      <c r="RU142" s="434"/>
      <c r="RV142" s="434"/>
      <c r="RW142" s="434"/>
      <c r="RX142" s="434"/>
      <c r="RY142" s="434"/>
      <c r="RZ142" s="434"/>
      <c r="SA142" s="434"/>
      <c r="SB142" s="434"/>
      <c r="SC142" s="434"/>
      <c r="SD142" s="434"/>
      <c r="SE142" s="434"/>
      <c r="SF142" s="434"/>
      <c r="SG142" s="434"/>
      <c r="SH142" s="434"/>
      <c r="SI142" s="434"/>
      <c r="SJ142" s="434"/>
      <c r="SK142" s="434"/>
      <c r="SL142" s="434"/>
      <c r="SM142" s="434"/>
      <c r="SN142" s="434"/>
      <c r="SO142" s="434"/>
      <c r="SP142" s="434"/>
      <c r="SQ142" s="434"/>
      <c r="SR142" s="434"/>
      <c r="SS142" s="434"/>
      <c r="ST142" s="434"/>
      <c r="SU142" s="434"/>
      <c r="SV142" s="434"/>
      <c r="SW142" s="434"/>
      <c r="SX142" s="434"/>
      <c r="SY142" s="434"/>
      <c r="SZ142" s="434"/>
      <c r="TA142" s="434"/>
      <c r="TB142" s="434"/>
      <c r="TC142" s="434"/>
      <c r="TD142" s="434"/>
      <c r="TE142" s="434"/>
      <c r="TF142" s="434"/>
      <c r="TG142" s="434"/>
      <c r="TH142" s="434"/>
      <c r="TI142" s="434"/>
    </row>
    <row r="143" spans="1:529" s="457" customFormat="1" ht="36.75" customHeight="1" x14ac:dyDescent="0.2">
      <c r="A143" s="393" t="s">
        <v>2444</v>
      </c>
      <c r="B143" s="393">
        <v>2</v>
      </c>
      <c r="C143" s="393" t="s">
        <v>2406</v>
      </c>
      <c r="D143" s="397">
        <v>42576</v>
      </c>
      <c r="E143" s="393" t="s">
        <v>2478</v>
      </c>
      <c r="F143" s="393" t="s">
        <v>2407</v>
      </c>
      <c r="G143" s="393" t="s">
        <v>0</v>
      </c>
      <c r="H143" s="393" t="s">
        <v>2417</v>
      </c>
      <c r="I143" s="393" t="s">
        <v>2412</v>
      </c>
      <c r="J143" s="476" t="s">
        <v>1727</v>
      </c>
      <c r="K143" s="393" t="s">
        <v>2416</v>
      </c>
      <c r="L143" s="393" t="s">
        <v>2801</v>
      </c>
      <c r="M143" s="479">
        <v>42576</v>
      </c>
      <c r="N143" s="397">
        <f t="shared" si="17"/>
        <v>42597</v>
      </c>
      <c r="O143" s="397"/>
      <c r="P143" s="397"/>
      <c r="Q143" s="397"/>
      <c r="R143" s="397" t="s">
        <v>778</v>
      </c>
      <c r="S143" s="397" t="s">
        <v>778</v>
      </c>
      <c r="T143" s="397"/>
      <c r="U143" s="397">
        <v>42619</v>
      </c>
      <c r="V143" s="397">
        <v>42619</v>
      </c>
      <c r="W143" s="397"/>
      <c r="X143" s="393" t="s">
        <v>404</v>
      </c>
      <c r="Y143" s="402">
        <f t="shared" si="15"/>
        <v>43</v>
      </c>
      <c r="Z143" s="414" t="str">
        <f t="shared" si="16"/>
        <v>N</v>
      </c>
      <c r="AA143" s="393" t="s">
        <v>197</v>
      </c>
      <c r="AB143" s="450" t="e">
        <f>AVERAGE(#REF!)</f>
        <v>#REF!</v>
      </c>
      <c r="AC143" s="434"/>
      <c r="AD143" s="434"/>
      <c r="AE143" s="434"/>
      <c r="AF143" s="434"/>
      <c r="AG143" s="434"/>
      <c r="AH143" s="434"/>
      <c r="AI143" s="434"/>
      <c r="AJ143" s="434"/>
      <c r="AK143" s="434"/>
      <c r="AL143" s="434"/>
      <c r="AM143" s="434"/>
      <c r="AN143" s="434"/>
      <c r="AO143" s="434"/>
      <c r="AP143" s="434"/>
      <c r="AQ143" s="434"/>
      <c r="AR143" s="434"/>
      <c r="AS143" s="434"/>
      <c r="AT143" s="434"/>
      <c r="AU143" s="434"/>
      <c r="AV143" s="434"/>
      <c r="AW143" s="434"/>
      <c r="AX143" s="434"/>
      <c r="AY143" s="434"/>
      <c r="AZ143" s="434"/>
      <c r="BA143" s="434"/>
      <c r="BB143" s="434"/>
      <c r="BC143" s="434"/>
      <c r="BD143" s="434"/>
      <c r="BE143" s="434"/>
      <c r="BF143" s="434"/>
      <c r="BG143" s="434"/>
      <c r="BH143" s="434"/>
      <c r="BI143" s="434"/>
      <c r="BJ143" s="434"/>
      <c r="BK143" s="434"/>
      <c r="BL143" s="434"/>
      <c r="BM143" s="434"/>
      <c r="BN143" s="434"/>
      <c r="BO143" s="434"/>
      <c r="BP143" s="434"/>
      <c r="BQ143" s="434"/>
      <c r="BR143" s="434"/>
      <c r="BS143" s="434"/>
      <c r="BT143" s="434"/>
      <c r="BU143" s="434"/>
      <c r="BV143" s="434"/>
      <c r="BW143" s="434"/>
      <c r="BX143" s="434"/>
      <c r="BY143" s="434"/>
      <c r="BZ143" s="434"/>
      <c r="CA143" s="434"/>
      <c r="CB143" s="434"/>
      <c r="CC143" s="434"/>
      <c r="CD143" s="434"/>
      <c r="CE143" s="434"/>
      <c r="CF143" s="434"/>
      <c r="CG143" s="434"/>
      <c r="CH143" s="434"/>
      <c r="CI143" s="434"/>
      <c r="CJ143" s="434"/>
      <c r="CK143" s="434"/>
      <c r="CL143" s="434"/>
      <c r="CM143" s="434"/>
      <c r="CN143" s="434"/>
      <c r="CO143" s="434"/>
      <c r="CP143" s="434"/>
      <c r="CQ143" s="434"/>
      <c r="CR143" s="434"/>
      <c r="CS143" s="434"/>
      <c r="CT143" s="434"/>
      <c r="CU143" s="434"/>
      <c r="CV143" s="434"/>
      <c r="CW143" s="434"/>
      <c r="CX143" s="434"/>
      <c r="CY143" s="434"/>
      <c r="CZ143" s="434"/>
      <c r="DA143" s="434"/>
      <c r="DB143" s="434"/>
      <c r="DC143" s="434"/>
      <c r="DD143" s="434"/>
      <c r="DE143" s="434"/>
      <c r="DF143" s="434"/>
      <c r="DG143" s="434"/>
      <c r="DH143" s="434"/>
      <c r="DI143" s="434"/>
      <c r="DJ143" s="434"/>
      <c r="DK143" s="434"/>
      <c r="DL143" s="434"/>
      <c r="DM143" s="434"/>
      <c r="DN143" s="434"/>
      <c r="DO143" s="434"/>
      <c r="DP143" s="434"/>
      <c r="DQ143" s="434"/>
      <c r="DR143" s="434"/>
      <c r="DS143" s="434"/>
      <c r="DT143" s="434"/>
      <c r="DU143" s="434"/>
      <c r="DV143" s="434"/>
      <c r="DW143" s="434"/>
      <c r="DX143" s="434"/>
      <c r="DY143" s="434"/>
      <c r="DZ143" s="434"/>
      <c r="EA143" s="434"/>
      <c r="EB143" s="434"/>
      <c r="EC143" s="434"/>
      <c r="ED143" s="434"/>
      <c r="EE143" s="434"/>
      <c r="EF143" s="434"/>
      <c r="EG143" s="434"/>
      <c r="EH143" s="434"/>
      <c r="EI143" s="434"/>
      <c r="EJ143" s="434"/>
      <c r="EK143" s="434"/>
      <c r="EL143" s="434"/>
      <c r="EM143" s="434"/>
      <c r="EN143" s="434"/>
      <c r="EO143" s="434"/>
      <c r="EP143" s="434"/>
      <c r="EQ143" s="434"/>
      <c r="ER143" s="434"/>
      <c r="ES143" s="434"/>
      <c r="ET143" s="434"/>
      <c r="EU143" s="434"/>
      <c r="EV143" s="434"/>
      <c r="EW143" s="434"/>
      <c r="EX143" s="434"/>
      <c r="EY143" s="434"/>
      <c r="EZ143" s="434"/>
      <c r="FA143" s="434"/>
      <c r="FB143" s="434"/>
      <c r="FC143" s="434"/>
      <c r="FD143" s="434"/>
      <c r="FE143" s="434"/>
      <c r="FF143" s="434"/>
      <c r="FG143" s="434"/>
      <c r="FH143" s="434"/>
      <c r="FI143" s="434"/>
      <c r="FJ143" s="434"/>
      <c r="FK143" s="434"/>
      <c r="FL143" s="434"/>
      <c r="FM143" s="434"/>
      <c r="FN143" s="434"/>
      <c r="FO143" s="434"/>
      <c r="FP143" s="434"/>
      <c r="FQ143" s="434"/>
      <c r="FR143" s="434"/>
      <c r="FS143" s="434"/>
      <c r="FT143" s="434"/>
      <c r="FU143" s="434"/>
      <c r="FV143" s="434"/>
      <c r="FW143" s="434"/>
      <c r="FX143" s="434"/>
      <c r="FY143" s="434"/>
      <c r="FZ143" s="434"/>
      <c r="GA143" s="434"/>
      <c r="GB143" s="434"/>
      <c r="GC143" s="434"/>
      <c r="GD143" s="434"/>
      <c r="GE143" s="434"/>
      <c r="GF143" s="434"/>
      <c r="GG143" s="434"/>
      <c r="GH143" s="434"/>
      <c r="GI143" s="434"/>
      <c r="GJ143" s="434"/>
      <c r="GK143" s="434"/>
      <c r="GL143" s="434"/>
      <c r="GM143" s="434"/>
      <c r="GN143" s="434"/>
      <c r="GO143" s="434"/>
      <c r="GP143" s="434"/>
      <c r="GQ143" s="434"/>
      <c r="GR143" s="434"/>
      <c r="GS143" s="434"/>
      <c r="GT143" s="434"/>
      <c r="GU143" s="434"/>
      <c r="GV143" s="434"/>
      <c r="GW143" s="434"/>
      <c r="GX143" s="434"/>
      <c r="GY143" s="434"/>
      <c r="GZ143" s="434"/>
      <c r="HA143" s="434"/>
      <c r="HB143" s="434"/>
      <c r="HC143" s="434"/>
      <c r="HD143" s="434"/>
      <c r="HE143" s="434"/>
      <c r="HF143" s="434"/>
      <c r="HG143" s="434"/>
      <c r="HH143" s="434"/>
      <c r="HI143" s="434"/>
      <c r="HJ143" s="434"/>
      <c r="HK143" s="434"/>
      <c r="HL143" s="434"/>
      <c r="HM143" s="434"/>
      <c r="HN143" s="434"/>
      <c r="HO143" s="434"/>
      <c r="HP143" s="434"/>
      <c r="HQ143" s="434"/>
      <c r="HR143" s="434"/>
      <c r="HS143" s="434"/>
      <c r="HT143" s="434"/>
      <c r="HU143" s="434"/>
      <c r="HV143" s="434"/>
      <c r="HW143" s="434"/>
      <c r="HX143" s="434"/>
      <c r="HY143" s="434"/>
      <c r="HZ143" s="434"/>
      <c r="IA143" s="434"/>
      <c r="IB143" s="434"/>
      <c r="IC143" s="434"/>
      <c r="ID143" s="434"/>
      <c r="IE143" s="434"/>
      <c r="IF143" s="434"/>
      <c r="IG143" s="434"/>
      <c r="IH143" s="434"/>
      <c r="II143" s="434"/>
      <c r="IJ143" s="434"/>
      <c r="IK143" s="434"/>
      <c r="IL143" s="434"/>
      <c r="IM143" s="434"/>
      <c r="IN143" s="434"/>
      <c r="IO143" s="434"/>
      <c r="IP143" s="434"/>
      <c r="IQ143" s="434"/>
      <c r="IR143" s="434"/>
      <c r="IS143" s="434"/>
      <c r="IT143" s="434"/>
      <c r="IU143" s="434"/>
      <c r="IV143" s="434"/>
      <c r="IW143" s="434"/>
      <c r="IX143" s="434"/>
      <c r="IY143" s="434"/>
      <c r="IZ143" s="434"/>
      <c r="JA143" s="434"/>
      <c r="JB143" s="434"/>
      <c r="JC143" s="434"/>
      <c r="JD143" s="434"/>
      <c r="JE143" s="434"/>
      <c r="JF143" s="434"/>
      <c r="JG143" s="434"/>
      <c r="JH143" s="434"/>
      <c r="JI143" s="434"/>
      <c r="JJ143" s="434"/>
      <c r="JK143" s="434"/>
      <c r="JL143" s="434"/>
      <c r="JM143" s="434"/>
      <c r="JN143" s="434"/>
      <c r="JO143" s="434"/>
      <c r="JP143" s="434"/>
      <c r="JQ143" s="434"/>
      <c r="JR143" s="434"/>
      <c r="JS143" s="434"/>
      <c r="JT143" s="434"/>
      <c r="JU143" s="434"/>
      <c r="JV143" s="434"/>
      <c r="JW143" s="434"/>
      <c r="JX143" s="434"/>
      <c r="JY143" s="434"/>
      <c r="JZ143" s="434"/>
      <c r="KA143" s="434"/>
      <c r="KB143" s="434"/>
      <c r="KC143" s="434"/>
      <c r="KD143" s="434"/>
      <c r="KE143" s="434"/>
      <c r="KF143" s="434"/>
      <c r="KG143" s="434"/>
      <c r="KH143" s="434"/>
      <c r="KI143" s="434"/>
      <c r="KJ143" s="434"/>
      <c r="KK143" s="434"/>
      <c r="KL143" s="434"/>
      <c r="KM143" s="434"/>
      <c r="KN143" s="434"/>
      <c r="KO143" s="434"/>
      <c r="KP143" s="434"/>
      <c r="KQ143" s="434"/>
      <c r="KR143" s="434"/>
      <c r="KS143" s="434"/>
      <c r="KT143" s="434"/>
      <c r="KU143" s="434"/>
      <c r="KV143" s="434"/>
      <c r="KW143" s="434"/>
      <c r="KX143" s="434"/>
      <c r="KY143" s="434"/>
      <c r="KZ143" s="434"/>
      <c r="LA143" s="434"/>
      <c r="LB143" s="434"/>
      <c r="LC143" s="434"/>
      <c r="LD143" s="434"/>
      <c r="LE143" s="434"/>
      <c r="LF143" s="434"/>
      <c r="LG143" s="434"/>
      <c r="LH143" s="434"/>
      <c r="LI143" s="434"/>
      <c r="LJ143" s="434"/>
      <c r="LK143" s="434"/>
      <c r="LL143" s="434"/>
      <c r="LM143" s="434"/>
      <c r="LN143" s="434"/>
      <c r="LO143" s="434"/>
      <c r="LP143" s="434"/>
      <c r="LQ143" s="434"/>
      <c r="LR143" s="434"/>
      <c r="LS143" s="434"/>
      <c r="LT143" s="434"/>
      <c r="LU143" s="434"/>
      <c r="LV143" s="434"/>
      <c r="LW143" s="434"/>
      <c r="LX143" s="434"/>
      <c r="LY143" s="434"/>
      <c r="LZ143" s="434"/>
      <c r="MA143" s="434"/>
      <c r="MB143" s="434"/>
      <c r="MC143" s="434"/>
      <c r="MD143" s="434"/>
      <c r="ME143" s="434"/>
      <c r="MF143" s="434"/>
      <c r="MG143" s="434"/>
      <c r="MH143" s="434"/>
      <c r="MI143" s="434"/>
      <c r="MJ143" s="434"/>
      <c r="MK143" s="434"/>
      <c r="ML143" s="434"/>
      <c r="MM143" s="434"/>
      <c r="MN143" s="434"/>
      <c r="MO143" s="434"/>
      <c r="MP143" s="434"/>
      <c r="MQ143" s="434"/>
      <c r="MR143" s="434"/>
      <c r="MS143" s="434"/>
      <c r="MT143" s="434"/>
      <c r="MU143" s="434"/>
      <c r="MV143" s="434"/>
      <c r="MW143" s="434"/>
      <c r="MX143" s="434"/>
      <c r="MY143" s="434"/>
      <c r="MZ143" s="434"/>
      <c r="NA143" s="434"/>
      <c r="NB143" s="434"/>
      <c r="NC143" s="434"/>
      <c r="ND143" s="434"/>
      <c r="NE143" s="434"/>
      <c r="NF143" s="434"/>
      <c r="NG143" s="434"/>
      <c r="NH143" s="434"/>
      <c r="NI143" s="434"/>
      <c r="NJ143" s="434"/>
      <c r="NK143" s="434"/>
      <c r="NL143" s="434"/>
      <c r="NM143" s="434"/>
      <c r="NN143" s="434"/>
      <c r="NO143" s="434"/>
      <c r="NP143" s="434"/>
      <c r="NQ143" s="434"/>
      <c r="NR143" s="434"/>
      <c r="NS143" s="434"/>
      <c r="NT143" s="434"/>
      <c r="NU143" s="434"/>
      <c r="NV143" s="434"/>
      <c r="NW143" s="434"/>
      <c r="NX143" s="434"/>
      <c r="NY143" s="434"/>
      <c r="NZ143" s="434"/>
      <c r="OA143" s="434"/>
      <c r="OB143" s="434"/>
      <c r="OC143" s="434"/>
      <c r="OD143" s="434"/>
      <c r="OE143" s="434"/>
      <c r="OF143" s="434"/>
      <c r="OG143" s="434"/>
      <c r="OH143" s="434"/>
      <c r="OI143" s="434"/>
      <c r="OJ143" s="434"/>
      <c r="OK143" s="434"/>
      <c r="OL143" s="434"/>
      <c r="OM143" s="434"/>
      <c r="ON143" s="434"/>
      <c r="OO143" s="434"/>
      <c r="OP143" s="434"/>
      <c r="OQ143" s="434"/>
      <c r="OR143" s="434"/>
      <c r="OS143" s="434"/>
      <c r="OT143" s="434"/>
      <c r="OU143" s="434"/>
      <c r="OV143" s="434"/>
      <c r="OW143" s="434"/>
      <c r="OX143" s="434"/>
      <c r="OY143" s="434"/>
      <c r="OZ143" s="434"/>
      <c r="PA143" s="434"/>
      <c r="PB143" s="434"/>
      <c r="PC143" s="434"/>
      <c r="PD143" s="434"/>
      <c r="PE143" s="434"/>
      <c r="PF143" s="434"/>
      <c r="PG143" s="434"/>
      <c r="PH143" s="434"/>
      <c r="PI143" s="434"/>
      <c r="PJ143" s="434"/>
      <c r="PK143" s="434"/>
      <c r="PL143" s="434"/>
      <c r="PM143" s="434"/>
      <c r="PN143" s="434"/>
      <c r="PO143" s="434"/>
      <c r="PP143" s="434"/>
      <c r="PQ143" s="434"/>
      <c r="PR143" s="434"/>
      <c r="PS143" s="434"/>
      <c r="PT143" s="434"/>
      <c r="PU143" s="434"/>
      <c r="PV143" s="434"/>
      <c r="PW143" s="434"/>
      <c r="PX143" s="434"/>
      <c r="PY143" s="434"/>
      <c r="PZ143" s="434"/>
      <c r="QA143" s="434"/>
      <c r="QB143" s="434"/>
      <c r="QC143" s="434"/>
      <c r="QD143" s="434"/>
      <c r="QE143" s="434"/>
      <c r="QF143" s="434"/>
      <c r="QG143" s="434"/>
      <c r="QH143" s="434"/>
      <c r="QI143" s="434"/>
      <c r="QJ143" s="434"/>
      <c r="QK143" s="434"/>
      <c r="QL143" s="434"/>
      <c r="QM143" s="434"/>
      <c r="QN143" s="434"/>
      <c r="QO143" s="434"/>
      <c r="QP143" s="434"/>
      <c r="QQ143" s="434"/>
      <c r="QR143" s="434"/>
      <c r="QS143" s="434"/>
      <c r="QT143" s="434"/>
      <c r="QU143" s="434"/>
      <c r="QV143" s="434"/>
      <c r="QW143" s="434"/>
      <c r="QX143" s="434"/>
      <c r="QY143" s="434"/>
      <c r="QZ143" s="434"/>
      <c r="RA143" s="434"/>
      <c r="RB143" s="434"/>
      <c r="RC143" s="434"/>
      <c r="RD143" s="434"/>
      <c r="RE143" s="434"/>
      <c r="RF143" s="434"/>
      <c r="RG143" s="434"/>
      <c r="RH143" s="434"/>
      <c r="RI143" s="434"/>
      <c r="RJ143" s="434"/>
      <c r="RK143" s="434"/>
      <c r="RL143" s="434"/>
      <c r="RM143" s="434"/>
      <c r="RN143" s="434"/>
      <c r="RO143" s="434"/>
      <c r="RP143" s="434"/>
      <c r="RQ143" s="434"/>
      <c r="RR143" s="434"/>
      <c r="RS143" s="434"/>
      <c r="RT143" s="434"/>
      <c r="RU143" s="434"/>
      <c r="RV143" s="434"/>
      <c r="RW143" s="434"/>
      <c r="RX143" s="434"/>
      <c r="RY143" s="434"/>
      <c r="RZ143" s="434"/>
      <c r="SA143" s="434"/>
      <c r="SB143" s="434"/>
      <c r="SC143" s="434"/>
      <c r="SD143" s="434"/>
      <c r="SE143" s="434"/>
      <c r="SF143" s="434"/>
      <c r="SG143" s="434"/>
      <c r="SH143" s="434"/>
      <c r="SI143" s="434"/>
      <c r="SJ143" s="434"/>
      <c r="SK143" s="434"/>
      <c r="SL143" s="434"/>
      <c r="SM143" s="434"/>
      <c r="SN143" s="434"/>
      <c r="SO143" s="434"/>
      <c r="SP143" s="434"/>
      <c r="SQ143" s="434"/>
      <c r="SR143" s="434"/>
      <c r="SS143" s="434"/>
      <c r="ST143" s="434"/>
      <c r="SU143" s="434"/>
      <c r="SV143" s="434"/>
      <c r="SW143" s="434"/>
      <c r="SX143" s="434"/>
      <c r="SY143" s="434"/>
      <c r="SZ143" s="434"/>
      <c r="TA143" s="434"/>
      <c r="TB143" s="434"/>
      <c r="TC143" s="434"/>
      <c r="TD143" s="434"/>
      <c r="TE143" s="434"/>
      <c r="TF143" s="434"/>
      <c r="TG143" s="434"/>
      <c r="TH143" s="434"/>
      <c r="TI143" s="434"/>
    </row>
    <row r="144" spans="1:529" s="457" customFormat="1" ht="36.75" customHeight="1" x14ac:dyDescent="0.2">
      <c r="A144" s="393" t="s">
        <v>2298</v>
      </c>
      <c r="B144" s="393">
        <v>1</v>
      </c>
      <c r="C144" s="393" t="s">
        <v>2406</v>
      </c>
      <c r="D144" s="397">
        <v>42576</v>
      </c>
      <c r="E144" s="393" t="s">
        <v>2478</v>
      </c>
      <c r="F144" s="393" t="s">
        <v>2348</v>
      </c>
      <c r="G144" s="393" t="s">
        <v>0</v>
      </c>
      <c r="H144" s="393" t="s">
        <v>2423</v>
      </c>
      <c r="I144" s="393" t="s">
        <v>2412</v>
      </c>
      <c r="J144" s="476" t="s">
        <v>1727</v>
      </c>
      <c r="K144" s="393" t="s">
        <v>2422</v>
      </c>
      <c r="L144" s="393" t="s">
        <v>2801</v>
      </c>
      <c r="M144" s="479">
        <v>42608</v>
      </c>
      <c r="N144" s="397">
        <f t="shared" si="17"/>
        <v>42629</v>
      </c>
      <c r="O144" s="397"/>
      <c r="P144" s="397"/>
      <c r="Q144" s="397"/>
      <c r="R144" s="397" t="s">
        <v>778</v>
      </c>
      <c r="S144" s="397" t="s">
        <v>778</v>
      </c>
      <c r="T144" s="397"/>
      <c r="U144" s="397">
        <v>42607</v>
      </c>
      <c r="V144" s="397">
        <v>42608</v>
      </c>
      <c r="W144" s="397"/>
      <c r="X144" s="393" t="s">
        <v>404</v>
      </c>
      <c r="Y144" s="402">
        <f t="shared" si="15"/>
        <v>0</v>
      </c>
      <c r="Z144" s="414" t="str">
        <f t="shared" si="16"/>
        <v>O</v>
      </c>
      <c r="AA144" s="393" t="s">
        <v>197</v>
      </c>
      <c r="AB144" s="450" t="e">
        <f>AVERAGE(#REF!)</f>
        <v>#REF!</v>
      </c>
      <c r="AC144" s="434"/>
      <c r="AD144" s="434"/>
      <c r="AE144" s="434"/>
      <c r="AF144" s="434"/>
      <c r="AG144" s="434"/>
      <c r="AH144" s="434"/>
      <c r="AI144" s="434"/>
      <c r="AJ144" s="434"/>
      <c r="AK144" s="434"/>
      <c r="AL144" s="434"/>
      <c r="AM144" s="434"/>
      <c r="AN144" s="434"/>
      <c r="AO144" s="434"/>
      <c r="AP144" s="434"/>
      <c r="AQ144" s="434"/>
      <c r="AR144" s="434"/>
      <c r="AS144" s="434"/>
      <c r="AT144" s="434"/>
      <c r="AU144" s="434"/>
      <c r="AV144" s="434"/>
      <c r="AW144" s="434"/>
      <c r="AX144" s="434"/>
      <c r="AY144" s="434"/>
      <c r="AZ144" s="434"/>
      <c r="BA144" s="434"/>
      <c r="BB144" s="434"/>
      <c r="BC144" s="434"/>
      <c r="BD144" s="434"/>
      <c r="BE144" s="434"/>
      <c r="BF144" s="434"/>
      <c r="BG144" s="434"/>
      <c r="BH144" s="434"/>
      <c r="BI144" s="434"/>
      <c r="BJ144" s="434"/>
      <c r="BK144" s="434"/>
      <c r="BL144" s="434"/>
      <c r="BM144" s="434"/>
      <c r="BN144" s="434"/>
      <c r="BO144" s="434"/>
      <c r="BP144" s="434"/>
      <c r="BQ144" s="434"/>
      <c r="BR144" s="434"/>
      <c r="BS144" s="434"/>
      <c r="BT144" s="434"/>
      <c r="BU144" s="434"/>
      <c r="BV144" s="434"/>
      <c r="BW144" s="434"/>
      <c r="BX144" s="434"/>
      <c r="BY144" s="434"/>
      <c r="BZ144" s="434"/>
      <c r="CA144" s="434"/>
      <c r="CB144" s="434"/>
      <c r="CC144" s="434"/>
      <c r="CD144" s="434"/>
      <c r="CE144" s="434"/>
      <c r="CF144" s="434"/>
      <c r="CG144" s="434"/>
      <c r="CH144" s="434"/>
      <c r="CI144" s="434"/>
      <c r="CJ144" s="434"/>
      <c r="CK144" s="434"/>
      <c r="CL144" s="434"/>
      <c r="CM144" s="434"/>
      <c r="CN144" s="434"/>
      <c r="CO144" s="434"/>
      <c r="CP144" s="434"/>
      <c r="CQ144" s="434"/>
      <c r="CR144" s="434"/>
      <c r="CS144" s="434"/>
      <c r="CT144" s="434"/>
      <c r="CU144" s="434"/>
      <c r="CV144" s="434"/>
      <c r="CW144" s="434"/>
      <c r="CX144" s="434"/>
      <c r="CY144" s="434"/>
      <c r="CZ144" s="434"/>
      <c r="DA144" s="434"/>
      <c r="DB144" s="434"/>
      <c r="DC144" s="434"/>
      <c r="DD144" s="434"/>
      <c r="DE144" s="434"/>
      <c r="DF144" s="434"/>
      <c r="DG144" s="434"/>
      <c r="DH144" s="434"/>
      <c r="DI144" s="434"/>
      <c r="DJ144" s="434"/>
      <c r="DK144" s="434"/>
      <c r="DL144" s="434"/>
      <c r="DM144" s="434"/>
      <c r="DN144" s="434"/>
      <c r="DO144" s="434"/>
      <c r="DP144" s="434"/>
      <c r="DQ144" s="434"/>
      <c r="DR144" s="434"/>
      <c r="DS144" s="434"/>
      <c r="DT144" s="434"/>
      <c r="DU144" s="434"/>
      <c r="DV144" s="434"/>
      <c r="DW144" s="434"/>
      <c r="DX144" s="434"/>
      <c r="DY144" s="434"/>
      <c r="DZ144" s="434"/>
      <c r="EA144" s="434"/>
      <c r="EB144" s="434"/>
      <c r="EC144" s="434"/>
      <c r="ED144" s="434"/>
      <c r="EE144" s="434"/>
      <c r="EF144" s="434"/>
      <c r="EG144" s="434"/>
      <c r="EH144" s="434"/>
      <c r="EI144" s="434"/>
      <c r="EJ144" s="434"/>
      <c r="EK144" s="434"/>
      <c r="EL144" s="434"/>
      <c r="EM144" s="434"/>
      <c r="EN144" s="434"/>
      <c r="EO144" s="434"/>
      <c r="EP144" s="434"/>
      <c r="EQ144" s="434"/>
      <c r="ER144" s="434"/>
      <c r="ES144" s="434"/>
      <c r="ET144" s="434"/>
      <c r="EU144" s="434"/>
      <c r="EV144" s="434"/>
      <c r="EW144" s="434"/>
      <c r="EX144" s="434"/>
      <c r="EY144" s="434"/>
      <c r="EZ144" s="434"/>
      <c r="FA144" s="434"/>
      <c r="FB144" s="434"/>
      <c r="FC144" s="434"/>
      <c r="FD144" s="434"/>
      <c r="FE144" s="434"/>
      <c r="FF144" s="434"/>
      <c r="FG144" s="434"/>
      <c r="FH144" s="434"/>
      <c r="FI144" s="434"/>
      <c r="FJ144" s="434"/>
      <c r="FK144" s="434"/>
      <c r="FL144" s="434"/>
      <c r="FM144" s="434"/>
      <c r="FN144" s="434"/>
      <c r="FO144" s="434"/>
      <c r="FP144" s="434"/>
      <c r="FQ144" s="434"/>
      <c r="FR144" s="434"/>
      <c r="FS144" s="434"/>
      <c r="FT144" s="434"/>
      <c r="FU144" s="434"/>
      <c r="FV144" s="434"/>
      <c r="FW144" s="434"/>
      <c r="FX144" s="434"/>
      <c r="FY144" s="434"/>
      <c r="FZ144" s="434"/>
      <c r="GA144" s="434"/>
      <c r="GB144" s="434"/>
      <c r="GC144" s="434"/>
      <c r="GD144" s="434"/>
      <c r="GE144" s="434"/>
      <c r="GF144" s="434"/>
      <c r="GG144" s="434"/>
      <c r="GH144" s="434"/>
      <c r="GI144" s="434"/>
      <c r="GJ144" s="434"/>
      <c r="GK144" s="434"/>
      <c r="GL144" s="434"/>
      <c r="GM144" s="434"/>
      <c r="GN144" s="434"/>
      <c r="GO144" s="434"/>
      <c r="GP144" s="434"/>
      <c r="GQ144" s="434"/>
      <c r="GR144" s="434"/>
      <c r="GS144" s="434"/>
      <c r="GT144" s="434"/>
      <c r="GU144" s="434"/>
      <c r="GV144" s="434"/>
      <c r="GW144" s="434"/>
      <c r="GX144" s="434"/>
      <c r="GY144" s="434"/>
      <c r="GZ144" s="434"/>
      <c r="HA144" s="434"/>
      <c r="HB144" s="434"/>
      <c r="HC144" s="434"/>
      <c r="HD144" s="434"/>
      <c r="HE144" s="434"/>
      <c r="HF144" s="434"/>
      <c r="HG144" s="434"/>
      <c r="HH144" s="434"/>
      <c r="HI144" s="434"/>
      <c r="HJ144" s="434"/>
      <c r="HK144" s="434"/>
      <c r="HL144" s="434"/>
      <c r="HM144" s="434"/>
      <c r="HN144" s="434"/>
      <c r="HO144" s="434"/>
      <c r="HP144" s="434"/>
      <c r="HQ144" s="434"/>
      <c r="HR144" s="434"/>
      <c r="HS144" s="434"/>
      <c r="HT144" s="434"/>
      <c r="HU144" s="434"/>
      <c r="HV144" s="434"/>
      <c r="HW144" s="434"/>
      <c r="HX144" s="434"/>
      <c r="HY144" s="434"/>
      <c r="HZ144" s="434"/>
      <c r="IA144" s="434"/>
      <c r="IB144" s="434"/>
      <c r="IC144" s="434"/>
      <c r="ID144" s="434"/>
      <c r="IE144" s="434"/>
      <c r="IF144" s="434"/>
      <c r="IG144" s="434"/>
      <c r="IH144" s="434"/>
      <c r="II144" s="434"/>
      <c r="IJ144" s="434"/>
      <c r="IK144" s="434"/>
      <c r="IL144" s="434"/>
      <c r="IM144" s="434"/>
      <c r="IN144" s="434"/>
      <c r="IO144" s="434"/>
      <c r="IP144" s="434"/>
      <c r="IQ144" s="434"/>
      <c r="IR144" s="434"/>
      <c r="IS144" s="434"/>
      <c r="IT144" s="434"/>
      <c r="IU144" s="434"/>
      <c r="IV144" s="434"/>
      <c r="IW144" s="434"/>
      <c r="IX144" s="434"/>
      <c r="IY144" s="434"/>
      <c r="IZ144" s="434"/>
      <c r="JA144" s="434"/>
      <c r="JB144" s="434"/>
      <c r="JC144" s="434"/>
      <c r="JD144" s="434"/>
      <c r="JE144" s="434"/>
      <c r="JF144" s="434"/>
      <c r="JG144" s="434"/>
      <c r="JH144" s="434"/>
      <c r="JI144" s="434"/>
      <c r="JJ144" s="434"/>
      <c r="JK144" s="434"/>
      <c r="JL144" s="434"/>
      <c r="JM144" s="434"/>
      <c r="JN144" s="434"/>
      <c r="JO144" s="434"/>
      <c r="JP144" s="434"/>
      <c r="JQ144" s="434"/>
      <c r="JR144" s="434"/>
      <c r="JS144" s="434"/>
      <c r="JT144" s="434"/>
      <c r="JU144" s="434"/>
      <c r="JV144" s="434"/>
      <c r="JW144" s="434"/>
      <c r="JX144" s="434"/>
      <c r="JY144" s="434"/>
      <c r="JZ144" s="434"/>
      <c r="KA144" s="434"/>
      <c r="KB144" s="434"/>
      <c r="KC144" s="434"/>
      <c r="KD144" s="434"/>
      <c r="KE144" s="434"/>
      <c r="KF144" s="434"/>
      <c r="KG144" s="434"/>
      <c r="KH144" s="434"/>
      <c r="KI144" s="434"/>
      <c r="KJ144" s="434"/>
      <c r="KK144" s="434"/>
      <c r="KL144" s="434"/>
      <c r="KM144" s="434"/>
      <c r="KN144" s="434"/>
      <c r="KO144" s="434"/>
      <c r="KP144" s="434"/>
      <c r="KQ144" s="434"/>
      <c r="KR144" s="434"/>
      <c r="KS144" s="434"/>
      <c r="KT144" s="434"/>
      <c r="KU144" s="434"/>
      <c r="KV144" s="434"/>
      <c r="KW144" s="434"/>
      <c r="KX144" s="434"/>
      <c r="KY144" s="434"/>
      <c r="KZ144" s="434"/>
      <c r="LA144" s="434"/>
      <c r="LB144" s="434"/>
      <c r="LC144" s="434"/>
      <c r="LD144" s="434"/>
      <c r="LE144" s="434"/>
      <c r="LF144" s="434"/>
      <c r="LG144" s="434"/>
      <c r="LH144" s="434"/>
      <c r="LI144" s="434"/>
      <c r="LJ144" s="434"/>
      <c r="LK144" s="434"/>
      <c r="LL144" s="434"/>
      <c r="LM144" s="434"/>
      <c r="LN144" s="434"/>
      <c r="LO144" s="434"/>
      <c r="LP144" s="434"/>
      <c r="LQ144" s="434"/>
      <c r="LR144" s="434"/>
      <c r="LS144" s="434"/>
      <c r="LT144" s="434"/>
      <c r="LU144" s="434"/>
      <c r="LV144" s="434"/>
      <c r="LW144" s="434"/>
      <c r="LX144" s="434"/>
      <c r="LY144" s="434"/>
      <c r="LZ144" s="434"/>
      <c r="MA144" s="434"/>
      <c r="MB144" s="434"/>
      <c r="MC144" s="434"/>
      <c r="MD144" s="434"/>
      <c r="ME144" s="434"/>
      <c r="MF144" s="434"/>
      <c r="MG144" s="434"/>
      <c r="MH144" s="434"/>
      <c r="MI144" s="434"/>
      <c r="MJ144" s="434"/>
      <c r="MK144" s="434"/>
      <c r="ML144" s="434"/>
      <c r="MM144" s="434"/>
      <c r="MN144" s="434"/>
      <c r="MO144" s="434"/>
      <c r="MP144" s="434"/>
      <c r="MQ144" s="434"/>
      <c r="MR144" s="434"/>
      <c r="MS144" s="434"/>
      <c r="MT144" s="434"/>
      <c r="MU144" s="434"/>
      <c r="MV144" s="434"/>
      <c r="MW144" s="434"/>
      <c r="MX144" s="434"/>
      <c r="MY144" s="434"/>
      <c r="MZ144" s="434"/>
      <c r="NA144" s="434"/>
      <c r="NB144" s="434"/>
      <c r="NC144" s="434"/>
      <c r="ND144" s="434"/>
      <c r="NE144" s="434"/>
      <c r="NF144" s="434"/>
      <c r="NG144" s="434"/>
      <c r="NH144" s="434"/>
      <c r="NI144" s="434"/>
      <c r="NJ144" s="434"/>
      <c r="NK144" s="434"/>
      <c r="NL144" s="434"/>
      <c r="NM144" s="434"/>
      <c r="NN144" s="434"/>
      <c r="NO144" s="434"/>
      <c r="NP144" s="434"/>
      <c r="NQ144" s="434"/>
      <c r="NR144" s="434"/>
      <c r="NS144" s="434"/>
      <c r="NT144" s="434"/>
      <c r="NU144" s="434"/>
      <c r="NV144" s="434"/>
      <c r="NW144" s="434"/>
      <c r="NX144" s="434"/>
      <c r="NY144" s="434"/>
      <c r="NZ144" s="434"/>
      <c r="OA144" s="434"/>
      <c r="OB144" s="434"/>
      <c r="OC144" s="434"/>
      <c r="OD144" s="434"/>
      <c r="OE144" s="434"/>
      <c r="OF144" s="434"/>
      <c r="OG144" s="434"/>
      <c r="OH144" s="434"/>
      <c r="OI144" s="434"/>
      <c r="OJ144" s="434"/>
      <c r="OK144" s="434"/>
      <c r="OL144" s="434"/>
      <c r="OM144" s="434"/>
      <c r="ON144" s="434"/>
      <c r="OO144" s="434"/>
      <c r="OP144" s="434"/>
      <c r="OQ144" s="434"/>
      <c r="OR144" s="434"/>
      <c r="OS144" s="434"/>
      <c r="OT144" s="434"/>
      <c r="OU144" s="434"/>
      <c r="OV144" s="434"/>
      <c r="OW144" s="434"/>
      <c r="OX144" s="434"/>
      <c r="OY144" s="434"/>
      <c r="OZ144" s="434"/>
      <c r="PA144" s="434"/>
      <c r="PB144" s="434"/>
      <c r="PC144" s="434"/>
      <c r="PD144" s="434"/>
      <c r="PE144" s="434"/>
      <c r="PF144" s="434"/>
      <c r="PG144" s="434"/>
      <c r="PH144" s="434"/>
      <c r="PI144" s="434"/>
      <c r="PJ144" s="434"/>
      <c r="PK144" s="434"/>
      <c r="PL144" s="434"/>
      <c r="PM144" s="434"/>
      <c r="PN144" s="434"/>
      <c r="PO144" s="434"/>
      <c r="PP144" s="434"/>
      <c r="PQ144" s="434"/>
      <c r="PR144" s="434"/>
      <c r="PS144" s="434"/>
      <c r="PT144" s="434"/>
      <c r="PU144" s="434"/>
      <c r="PV144" s="434"/>
      <c r="PW144" s="434"/>
      <c r="PX144" s="434"/>
      <c r="PY144" s="434"/>
      <c r="PZ144" s="434"/>
      <c r="QA144" s="434"/>
      <c r="QB144" s="434"/>
      <c r="QC144" s="434"/>
      <c r="QD144" s="434"/>
      <c r="QE144" s="434"/>
      <c r="QF144" s="434"/>
      <c r="QG144" s="434"/>
      <c r="QH144" s="434"/>
      <c r="QI144" s="434"/>
      <c r="QJ144" s="434"/>
      <c r="QK144" s="434"/>
      <c r="QL144" s="434"/>
      <c r="QM144" s="434"/>
      <c r="QN144" s="434"/>
      <c r="QO144" s="434"/>
      <c r="QP144" s="434"/>
      <c r="QQ144" s="434"/>
      <c r="QR144" s="434"/>
      <c r="QS144" s="434"/>
      <c r="QT144" s="434"/>
      <c r="QU144" s="434"/>
      <c r="QV144" s="434"/>
      <c r="QW144" s="434"/>
      <c r="QX144" s="434"/>
      <c r="QY144" s="434"/>
      <c r="QZ144" s="434"/>
      <c r="RA144" s="434"/>
      <c r="RB144" s="434"/>
      <c r="RC144" s="434"/>
      <c r="RD144" s="434"/>
      <c r="RE144" s="434"/>
      <c r="RF144" s="434"/>
      <c r="RG144" s="434"/>
      <c r="RH144" s="434"/>
      <c r="RI144" s="434"/>
      <c r="RJ144" s="434"/>
      <c r="RK144" s="434"/>
      <c r="RL144" s="434"/>
      <c r="RM144" s="434"/>
      <c r="RN144" s="434"/>
      <c r="RO144" s="434"/>
      <c r="RP144" s="434"/>
      <c r="RQ144" s="434"/>
      <c r="RR144" s="434"/>
      <c r="RS144" s="434"/>
      <c r="RT144" s="434"/>
      <c r="RU144" s="434"/>
      <c r="RV144" s="434"/>
      <c r="RW144" s="434"/>
      <c r="RX144" s="434"/>
      <c r="RY144" s="434"/>
      <c r="RZ144" s="434"/>
      <c r="SA144" s="434"/>
      <c r="SB144" s="434"/>
      <c r="SC144" s="434"/>
      <c r="SD144" s="434"/>
      <c r="SE144" s="434"/>
      <c r="SF144" s="434"/>
      <c r="SG144" s="434"/>
      <c r="SH144" s="434"/>
      <c r="SI144" s="434"/>
      <c r="SJ144" s="434"/>
      <c r="SK144" s="434"/>
      <c r="SL144" s="434"/>
      <c r="SM144" s="434"/>
      <c r="SN144" s="434"/>
      <c r="SO144" s="434"/>
      <c r="SP144" s="434"/>
      <c r="SQ144" s="434"/>
      <c r="SR144" s="434"/>
      <c r="SS144" s="434"/>
      <c r="ST144" s="434"/>
      <c r="SU144" s="434"/>
      <c r="SV144" s="434"/>
      <c r="SW144" s="434"/>
      <c r="SX144" s="434"/>
      <c r="SY144" s="434"/>
      <c r="SZ144" s="434"/>
      <c r="TA144" s="434"/>
      <c r="TB144" s="434"/>
      <c r="TC144" s="434"/>
      <c r="TD144" s="434"/>
      <c r="TE144" s="434"/>
      <c r="TF144" s="434"/>
      <c r="TG144" s="434"/>
      <c r="TH144" s="434"/>
      <c r="TI144" s="434"/>
    </row>
    <row r="145" spans="1:529" s="391" customFormat="1" ht="36.75" customHeight="1" x14ac:dyDescent="0.2">
      <c r="A145" s="393" t="s">
        <v>2299</v>
      </c>
      <c r="B145" s="393"/>
      <c r="C145" s="393" t="s">
        <v>2662</v>
      </c>
      <c r="D145" s="397">
        <v>42591</v>
      </c>
      <c r="E145" s="393" t="s">
        <v>2483</v>
      </c>
      <c r="F145" s="393" t="s">
        <v>2342</v>
      </c>
      <c r="G145" s="393"/>
      <c r="H145" s="393"/>
      <c r="I145" s="393"/>
      <c r="J145" s="476" t="s">
        <v>2506</v>
      </c>
      <c r="K145" s="393" t="s">
        <v>2506</v>
      </c>
      <c r="L145" s="393"/>
      <c r="M145" s="479"/>
      <c r="N145" s="397"/>
      <c r="O145" s="397" t="e">
        <f>#REF!</f>
        <v>#REF!</v>
      </c>
      <c r="P145" s="397"/>
      <c r="Q145" s="397"/>
      <c r="R145" s="393"/>
      <c r="S145" s="393"/>
      <c r="T145" s="393"/>
      <c r="U145" s="397"/>
      <c r="V145" s="397"/>
      <c r="W145" s="397"/>
      <c r="X145" s="393" t="s">
        <v>2499</v>
      </c>
      <c r="Y145" s="402" t="str">
        <f t="shared" si="15"/>
        <v/>
      </c>
      <c r="Z145" s="414" t="str">
        <f t="shared" si="16"/>
        <v/>
      </c>
      <c r="AA145" s="393"/>
      <c r="AB145" s="450" t="e">
        <f>AVERAGE(#REF!)</f>
        <v>#REF!</v>
      </c>
      <c r="AC145" s="444"/>
      <c r="AD145" s="444"/>
      <c r="AE145" s="434"/>
      <c r="AF145" s="434"/>
      <c r="AG145" s="434"/>
      <c r="AH145" s="434"/>
      <c r="AI145" s="434"/>
      <c r="AJ145" s="434"/>
      <c r="AK145" s="434"/>
      <c r="AL145" s="434"/>
      <c r="AM145" s="434"/>
      <c r="AN145" s="434"/>
      <c r="AO145" s="434"/>
      <c r="AP145" s="434"/>
      <c r="AQ145" s="434"/>
      <c r="AR145" s="434"/>
      <c r="AS145" s="434"/>
      <c r="AT145" s="434"/>
      <c r="AU145" s="434"/>
      <c r="AV145" s="434"/>
      <c r="AW145" s="434"/>
      <c r="AX145" s="434"/>
      <c r="AY145" s="434"/>
      <c r="AZ145" s="434"/>
      <c r="BA145" s="434"/>
      <c r="BB145" s="434"/>
      <c r="BC145" s="434"/>
      <c r="BD145" s="434"/>
      <c r="BE145" s="434"/>
      <c r="BF145" s="434"/>
      <c r="BG145" s="434"/>
      <c r="BH145" s="434"/>
      <c r="BI145" s="434"/>
      <c r="BJ145" s="434"/>
      <c r="BK145" s="434"/>
      <c r="BL145" s="434"/>
      <c r="BM145" s="434"/>
      <c r="BN145" s="434"/>
      <c r="BO145" s="434"/>
      <c r="BP145" s="434"/>
      <c r="BQ145" s="434"/>
      <c r="BR145" s="434"/>
      <c r="BS145" s="434"/>
      <c r="BT145" s="434"/>
      <c r="BU145" s="434"/>
      <c r="BV145" s="434"/>
      <c r="BW145" s="434"/>
      <c r="BX145" s="434"/>
      <c r="BY145" s="434"/>
      <c r="BZ145" s="434"/>
      <c r="CA145" s="434"/>
      <c r="CB145" s="434"/>
      <c r="CC145" s="434"/>
      <c r="CD145" s="434"/>
      <c r="CE145" s="434"/>
      <c r="CF145" s="434"/>
      <c r="CG145" s="434"/>
      <c r="CH145" s="434"/>
      <c r="CI145" s="434"/>
      <c r="CJ145" s="434"/>
      <c r="CK145" s="434"/>
      <c r="CL145" s="434"/>
      <c r="CM145" s="434"/>
      <c r="CN145" s="434"/>
      <c r="CO145" s="434"/>
      <c r="CP145" s="434"/>
      <c r="CQ145" s="434"/>
      <c r="CR145" s="434"/>
      <c r="CS145" s="434"/>
      <c r="CT145" s="434"/>
      <c r="CU145" s="434"/>
      <c r="CV145" s="434"/>
      <c r="CW145" s="434"/>
      <c r="CX145" s="434"/>
      <c r="CY145" s="434"/>
      <c r="CZ145" s="434"/>
      <c r="DA145" s="434"/>
      <c r="DB145" s="434"/>
      <c r="DC145" s="434"/>
      <c r="DD145" s="434"/>
      <c r="DE145" s="434"/>
      <c r="DF145" s="434"/>
      <c r="DG145" s="434"/>
      <c r="DH145" s="434"/>
      <c r="DI145" s="434"/>
      <c r="DJ145" s="434"/>
      <c r="DK145" s="434"/>
      <c r="DL145" s="434"/>
      <c r="DM145" s="434"/>
      <c r="DN145" s="434"/>
      <c r="DO145" s="434"/>
      <c r="DP145" s="434"/>
      <c r="DQ145" s="434"/>
      <c r="DR145" s="434"/>
      <c r="DS145" s="434"/>
      <c r="DT145" s="434"/>
      <c r="DU145" s="434"/>
      <c r="DV145" s="434"/>
      <c r="DW145" s="434"/>
      <c r="DX145" s="434"/>
      <c r="DY145" s="434"/>
      <c r="DZ145" s="434"/>
      <c r="EA145" s="434"/>
      <c r="EB145" s="434"/>
      <c r="EC145" s="434"/>
      <c r="ED145" s="434"/>
      <c r="EE145" s="434"/>
      <c r="EF145" s="434"/>
      <c r="EG145" s="434"/>
      <c r="EH145" s="434"/>
      <c r="EI145" s="434"/>
      <c r="EJ145" s="434"/>
      <c r="EK145" s="434"/>
      <c r="EL145" s="434"/>
      <c r="EM145" s="434"/>
      <c r="EN145" s="434"/>
      <c r="EO145" s="434"/>
      <c r="EP145" s="434"/>
      <c r="EQ145" s="434"/>
      <c r="ER145" s="434"/>
      <c r="ES145" s="434"/>
      <c r="ET145" s="434"/>
      <c r="EU145" s="434"/>
      <c r="EV145" s="434"/>
      <c r="EW145" s="434"/>
      <c r="EX145" s="434"/>
      <c r="EY145" s="434"/>
      <c r="EZ145" s="434"/>
      <c r="FA145" s="434"/>
      <c r="FB145" s="434"/>
      <c r="FC145" s="434"/>
      <c r="FD145" s="434"/>
      <c r="FE145" s="434"/>
      <c r="FF145" s="434"/>
      <c r="FG145" s="434"/>
      <c r="FH145" s="434"/>
      <c r="FI145" s="434"/>
      <c r="FJ145" s="434"/>
      <c r="FK145" s="434"/>
      <c r="FL145" s="434"/>
      <c r="FM145" s="434"/>
      <c r="FN145" s="434"/>
      <c r="FO145" s="434"/>
      <c r="FP145" s="434"/>
      <c r="FQ145" s="434"/>
      <c r="FR145" s="434"/>
      <c r="FS145" s="434"/>
      <c r="FT145" s="434"/>
      <c r="FU145" s="434"/>
      <c r="FV145" s="434"/>
      <c r="FW145" s="434"/>
      <c r="FX145" s="434"/>
      <c r="FY145" s="434"/>
      <c r="FZ145" s="434"/>
      <c r="GA145" s="434"/>
      <c r="GB145" s="434"/>
      <c r="GC145" s="434"/>
      <c r="GD145" s="434"/>
      <c r="GE145" s="434"/>
      <c r="GF145" s="434"/>
      <c r="GG145" s="434"/>
      <c r="GH145" s="434"/>
      <c r="GI145" s="434"/>
      <c r="GJ145" s="434"/>
      <c r="GK145" s="434"/>
      <c r="GL145" s="434"/>
      <c r="GM145" s="434"/>
      <c r="GN145" s="434"/>
      <c r="GO145" s="434"/>
      <c r="GP145" s="434"/>
      <c r="GQ145" s="434"/>
      <c r="GR145" s="434"/>
      <c r="GS145" s="434"/>
      <c r="GT145" s="434"/>
      <c r="GU145" s="434"/>
      <c r="GV145" s="434"/>
      <c r="GW145" s="434"/>
      <c r="GX145" s="434"/>
      <c r="GY145" s="434"/>
      <c r="GZ145" s="434"/>
      <c r="HA145" s="434"/>
      <c r="HB145" s="434"/>
      <c r="HC145" s="434"/>
      <c r="HD145" s="434"/>
      <c r="HE145" s="434"/>
      <c r="HF145" s="434"/>
      <c r="HG145" s="434"/>
      <c r="HH145" s="434"/>
      <c r="HI145" s="434"/>
      <c r="HJ145" s="434"/>
      <c r="HK145" s="434"/>
      <c r="HL145" s="434"/>
      <c r="HM145" s="434"/>
      <c r="HN145" s="434"/>
      <c r="HO145" s="434"/>
      <c r="HP145" s="434"/>
      <c r="HQ145" s="434"/>
      <c r="HR145" s="434"/>
      <c r="HS145" s="434"/>
      <c r="HT145" s="434"/>
      <c r="HU145" s="434"/>
      <c r="HV145" s="434"/>
      <c r="HW145" s="434"/>
      <c r="HX145" s="434"/>
      <c r="HY145" s="434"/>
      <c r="HZ145" s="434"/>
      <c r="IA145" s="434"/>
      <c r="IB145" s="434"/>
      <c r="IC145" s="434"/>
      <c r="ID145" s="434"/>
      <c r="IE145" s="434"/>
      <c r="IF145" s="434"/>
      <c r="IG145" s="434"/>
      <c r="IH145" s="434"/>
      <c r="II145" s="434"/>
      <c r="IJ145" s="434"/>
      <c r="IK145" s="434"/>
      <c r="IL145" s="434"/>
      <c r="IM145" s="434"/>
      <c r="IN145" s="434"/>
      <c r="IO145" s="434"/>
      <c r="IP145" s="434"/>
      <c r="IQ145" s="434"/>
      <c r="IR145" s="434"/>
      <c r="IS145" s="434"/>
      <c r="IT145" s="434"/>
      <c r="IU145" s="434"/>
      <c r="IV145" s="434"/>
      <c r="IW145" s="434"/>
      <c r="IX145" s="434"/>
      <c r="IY145" s="434"/>
      <c r="IZ145" s="434"/>
      <c r="JA145" s="434"/>
      <c r="JB145" s="434"/>
      <c r="JC145" s="434"/>
      <c r="JD145" s="434"/>
      <c r="JE145" s="434"/>
      <c r="JF145" s="434"/>
      <c r="JG145" s="434"/>
      <c r="JH145" s="434"/>
      <c r="JI145" s="434"/>
      <c r="JJ145" s="434"/>
      <c r="JK145" s="434"/>
      <c r="JL145" s="434"/>
      <c r="JM145" s="434"/>
      <c r="JN145" s="434"/>
      <c r="JO145" s="434"/>
      <c r="JP145" s="434"/>
      <c r="JQ145" s="434"/>
      <c r="JR145" s="434"/>
      <c r="JS145" s="434"/>
      <c r="JT145" s="434"/>
      <c r="JU145" s="434"/>
      <c r="JV145" s="434"/>
      <c r="JW145" s="434"/>
      <c r="JX145" s="434"/>
      <c r="JY145" s="434"/>
      <c r="JZ145" s="434"/>
      <c r="KA145" s="434"/>
      <c r="KB145" s="434"/>
      <c r="KC145" s="434"/>
      <c r="KD145" s="434"/>
      <c r="KE145" s="434"/>
      <c r="KF145" s="434"/>
      <c r="KG145" s="434"/>
      <c r="KH145" s="434"/>
      <c r="KI145" s="434"/>
      <c r="KJ145" s="434"/>
      <c r="KK145" s="434"/>
      <c r="KL145" s="434"/>
      <c r="KM145" s="434"/>
      <c r="KN145" s="434"/>
      <c r="KO145" s="434"/>
      <c r="KP145" s="434"/>
      <c r="KQ145" s="434"/>
      <c r="KR145" s="434"/>
      <c r="KS145" s="434"/>
      <c r="KT145" s="434"/>
      <c r="KU145" s="434"/>
      <c r="KV145" s="434"/>
      <c r="KW145" s="434"/>
      <c r="KX145" s="434"/>
      <c r="KY145" s="434"/>
      <c r="KZ145" s="434"/>
      <c r="LA145" s="434"/>
      <c r="LB145" s="434"/>
      <c r="LC145" s="434"/>
      <c r="LD145" s="434"/>
      <c r="LE145" s="434"/>
      <c r="LF145" s="434"/>
      <c r="LG145" s="434"/>
      <c r="LH145" s="434"/>
      <c r="LI145" s="434"/>
      <c r="LJ145" s="434"/>
      <c r="LK145" s="434"/>
      <c r="LL145" s="434"/>
      <c r="LM145" s="434"/>
      <c r="LN145" s="434"/>
      <c r="LO145" s="434"/>
      <c r="LP145" s="434"/>
      <c r="LQ145" s="434"/>
      <c r="LR145" s="434"/>
      <c r="LS145" s="434"/>
      <c r="LT145" s="434"/>
      <c r="LU145" s="434"/>
      <c r="LV145" s="434"/>
      <c r="LW145" s="434"/>
      <c r="LX145" s="434"/>
      <c r="LY145" s="434"/>
      <c r="LZ145" s="434"/>
      <c r="MA145" s="434"/>
      <c r="MB145" s="434"/>
      <c r="MC145" s="434"/>
      <c r="MD145" s="434"/>
      <c r="ME145" s="434"/>
      <c r="MF145" s="434"/>
      <c r="MG145" s="434"/>
      <c r="MH145" s="434"/>
      <c r="MI145" s="434"/>
      <c r="MJ145" s="434"/>
      <c r="MK145" s="434"/>
      <c r="ML145" s="434"/>
      <c r="MM145" s="434"/>
      <c r="MN145" s="434"/>
      <c r="MO145" s="434"/>
      <c r="MP145" s="434"/>
      <c r="MQ145" s="434"/>
      <c r="MR145" s="434"/>
      <c r="MS145" s="434"/>
      <c r="MT145" s="434"/>
      <c r="MU145" s="434"/>
      <c r="MV145" s="434"/>
      <c r="MW145" s="434"/>
      <c r="MX145" s="434"/>
      <c r="MY145" s="434"/>
      <c r="MZ145" s="434"/>
      <c r="NA145" s="434"/>
      <c r="NB145" s="434"/>
      <c r="NC145" s="434"/>
      <c r="ND145" s="434"/>
      <c r="NE145" s="434"/>
      <c r="NF145" s="434"/>
      <c r="NG145" s="434"/>
      <c r="NH145" s="434"/>
      <c r="NI145" s="434"/>
      <c r="NJ145" s="434"/>
      <c r="NK145" s="434"/>
      <c r="NL145" s="434"/>
      <c r="NM145" s="434"/>
      <c r="NN145" s="434"/>
      <c r="NO145" s="434"/>
      <c r="NP145" s="434"/>
      <c r="NQ145" s="434"/>
      <c r="NR145" s="434"/>
      <c r="NS145" s="434"/>
      <c r="NT145" s="434"/>
      <c r="NU145" s="434"/>
      <c r="NV145" s="434"/>
      <c r="NW145" s="434"/>
      <c r="NX145" s="434"/>
      <c r="NY145" s="434"/>
      <c r="NZ145" s="434"/>
      <c r="OA145" s="434"/>
      <c r="OB145" s="434"/>
      <c r="OC145" s="434"/>
      <c r="OD145" s="434"/>
      <c r="OE145" s="434"/>
      <c r="OF145" s="434"/>
      <c r="OG145" s="434"/>
      <c r="OH145" s="434"/>
      <c r="OI145" s="434"/>
      <c r="OJ145" s="434"/>
      <c r="OK145" s="434"/>
      <c r="OL145" s="434"/>
      <c r="OM145" s="434"/>
      <c r="ON145" s="434"/>
      <c r="OO145" s="434"/>
      <c r="OP145" s="434"/>
      <c r="OQ145" s="434"/>
      <c r="OR145" s="434"/>
      <c r="OS145" s="434"/>
      <c r="OT145" s="434"/>
      <c r="OU145" s="434"/>
      <c r="OV145" s="434"/>
      <c r="OW145" s="434"/>
      <c r="OX145" s="434"/>
      <c r="OY145" s="434"/>
      <c r="OZ145" s="434"/>
      <c r="PA145" s="434"/>
      <c r="PB145" s="434"/>
      <c r="PC145" s="434"/>
      <c r="PD145" s="434"/>
      <c r="PE145" s="434"/>
      <c r="PF145" s="434"/>
      <c r="PG145" s="434"/>
      <c r="PH145" s="434"/>
      <c r="PI145" s="434"/>
      <c r="PJ145" s="434"/>
      <c r="PK145" s="434"/>
      <c r="PL145" s="434"/>
      <c r="PM145" s="434"/>
      <c r="PN145" s="434"/>
      <c r="PO145" s="434"/>
      <c r="PP145" s="434"/>
      <c r="PQ145" s="434"/>
      <c r="PR145" s="434"/>
      <c r="PS145" s="434"/>
      <c r="PT145" s="434"/>
      <c r="PU145" s="434"/>
      <c r="PV145" s="434"/>
      <c r="PW145" s="434"/>
      <c r="PX145" s="434"/>
      <c r="PY145" s="434"/>
      <c r="PZ145" s="434"/>
      <c r="QA145" s="434"/>
      <c r="QB145" s="434"/>
      <c r="QC145" s="434"/>
      <c r="QD145" s="434"/>
      <c r="QE145" s="434"/>
      <c r="QF145" s="434"/>
      <c r="QG145" s="434"/>
      <c r="QH145" s="434"/>
      <c r="QI145" s="434"/>
      <c r="QJ145" s="434"/>
      <c r="QK145" s="434"/>
      <c r="QL145" s="434"/>
      <c r="QM145" s="434"/>
      <c r="QN145" s="434"/>
      <c r="QO145" s="434"/>
      <c r="QP145" s="434"/>
      <c r="QQ145" s="434"/>
      <c r="QR145" s="434"/>
      <c r="QS145" s="434"/>
      <c r="QT145" s="434"/>
      <c r="QU145" s="434"/>
      <c r="QV145" s="434"/>
      <c r="QW145" s="434"/>
      <c r="QX145" s="434"/>
      <c r="QY145" s="434"/>
      <c r="QZ145" s="434"/>
      <c r="RA145" s="434"/>
      <c r="RB145" s="434"/>
      <c r="RC145" s="434"/>
      <c r="RD145" s="434"/>
      <c r="RE145" s="434"/>
      <c r="RF145" s="434"/>
      <c r="RG145" s="434"/>
      <c r="RH145" s="434"/>
      <c r="RI145" s="434"/>
      <c r="RJ145" s="434"/>
      <c r="RK145" s="434"/>
      <c r="RL145" s="434"/>
      <c r="RM145" s="434"/>
      <c r="RN145" s="434"/>
      <c r="RO145" s="434"/>
      <c r="RP145" s="434"/>
      <c r="RQ145" s="434"/>
      <c r="RR145" s="434"/>
      <c r="RS145" s="434"/>
      <c r="RT145" s="434"/>
      <c r="RU145" s="434"/>
      <c r="RV145" s="434"/>
      <c r="RW145" s="434"/>
      <c r="RX145" s="434"/>
      <c r="RY145" s="434"/>
      <c r="RZ145" s="434"/>
      <c r="SA145" s="434"/>
      <c r="SB145" s="434"/>
      <c r="SC145" s="434"/>
      <c r="SD145" s="434"/>
      <c r="SE145" s="434"/>
      <c r="SF145" s="434"/>
      <c r="SG145" s="434"/>
      <c r="SH145" s="434"/>
      <c r="SI145" s="434"/>
      <c r="SJ145" s="434"/>
      <c r="SK145" s="434"/>
      <c r="SL145" s="434"/>
      <c r="SM145" s="434"/>
      <c r="SN145" s="434"/>
      <c r="SO145" s="434"/>
      <c r="SP145" s="434"/>
      <c r="SQ145" s="434"/>
      <c r="SR145" s="434"/>
      <c r="SS145" s="434"/>
      <c r="ST145" s="434"/>
      <c r="SU145" s="434"/>
      <c r="SV145" s="434"/>
      <c r="SW145" s="434"/>
      <c r="SX145" s="434"/>
      <c r="SY145" s="434"/>
      <c r="SZ145" s="434"/>
      <c r="TA145" s="434"/>
      <c r="TB145" s="434"/>
      <c r="TC145" s="434"/>
      <c r="TD145" s="434"/>
      <c r="TE145" s="434"/>
      <c r="TF145" s="434"/>
      <c r="TG145" s="434"/>
      <c r="TH145" s="434"/>
      <c r="TI145" s="434"/>
    </row>
    <row r="146" spans="1:529" s="457" customFormat="1" ht="36.75" customHeight="1" x14ac:dyDescent="0.2">
      <c r="A146" s="393" t="s">
        <v>2300</v>
      </c>
      <c r="B146" s="393">
        <v>3</v>
      </c>
      <c r="C146" s="393" t="s">
        <v>2445</v>
      </c>
      <c r="D146" s="397">
        <v>42607</v>
      </c>
      <c r="E146" s="393" t="s">
        <v>2484</v>
      </c>
      <c r="F146" s="393" t="s">
        <v>2407</v>
      </c>
      <c r="G146" s="393" t="s">
        <v>0</v>
      </c>
      <c r="H146" s="393" t="s">
        <v>2424</v>
      </c>
      <c r="I146" s="393" t="s">
        <v>2412</v>
      </c>
      <c r="J146" s="476" t="s">
        <v>2425</v>
      </c>
      <c r="K146" s="393" t="s">
        <v>2428</v>
      </c>
      <c r="L146" s="393" t="s">
        <v>2801</v>
      </c>
      <c r="M146" s="479">
        <v>42607</v>
      </c>
      <c r="N146" s="397">
        <f>M146+21</f>
        <v>42628</v>
      </c>
      <c r="O146" s="397"/>
      <c r="P146" s="397"/>
      <c r="Q146" s="397"/>
      <c r="R146" s="397" t="s">
        <v>778</v>
      </c>
      <c r="S146" s="397" t="s">
        <v>778</v>
      </c>
      <c r="T146" s="397"/>
      <c r="U146" s="397">
        <v>42619</v>
      </c>
      <c r="V146" s="397">
        <v>42619</v>
      </c>
      <c r="W146" s="397"/>
      <c r="X146" s="393" t="s">
        <v>404</v>
      </c>
      <c r="Y146" s="402">
        <f t="shared" si="15"/>
        <v>12</v>
      </c>
      <c r="Z146" s="414" t="str">
        <f t="shared" si="16"/>
        <v>O</v>
      </c>
      <c r="AA146" s="393" t="s">
        <v>197</v>
      </c>
      <c r="AB146" s="450" t="e">
        <f>AVERAGE(#REF!)</f>
        <v>#REF!</v>
      </c>
      <c r="AC146" s="434"/>
      <c r="AD146" s="434"/>
      <c r="AE146" s="434"/>
      <c r="AF146" s="434"/>
      <c r="AG146" s="434"/>
      <c r="AH146" s="434"/>
      <c r="AI146" s="434"/>
      <c r="AJ146" s="434"/>
      <c r="AK146" s="434"/>
      <c r="AL146" s="434"/>
      <c r="AM146" s="434"/>
      <c r="AN146" s="434"/>
      <c r="AO146" s="434"/>
      <c r="AP146" s="434"/>
      <c r="AQ146" s="434"/>
      <c r="AR146" s="434"/>
      <c r="AS146" s="434"/>
      <c r="AT146" s="434"/>
      <c r="AU146" s="434"/>
      <c r="AV146" s="434"/>
      <c r="AW146" s="434"/>
      <c r="AX146" s="434"/>
      <c r="AY146" s="434"/>
      <c r="AZ146" s="434"/>
      <c r="BA146" s="434"/>
      <c r="BB146" s="434"/>
      <c r="BC146" s="434"/>
      <c r="BD146" s="434"/>
      <c r="BE146" s="434"/>
      <c r="BF146" s="434"/>
      <c r="BG146" s="434"/>
      <c r="BH146" s="434"/>
      <c r="BI146" s="434"/>
      <c r="BJ146" s="434"/>
      <c r="BK146" s="434"/>
      <c r="BL146" s="434"/>
      <c r="BM146" s="434"/>
      <c r="BN146" s="434"/>
      <c r="BO146" s="434"/>
      <c r="BP146" s="434"/>
      <c r="BQ146" s="434"/>
      <c r="BR146" s="434"/>
      <c r="BS146" s="434"/>
      <c r="BT146" s="434"/>
      <c r="BU146" s="434"/>
      <c r="BV146" s="434"/>
      <c r="BW146" s="434"/>
      <c r="BX146" s="434"/>
      <c r="BY146" s="434"/>
      <c r="BZ146" s="434"/>
      <c r="CA146" s="434"/>
      <c r="CB146" s="434"/>
      <c r="CC146" s="434"/>
      <c r="CD146" s="434"/>
      <c r="CE146" s="434"/>
      <c r="CF146" s="434"/>
      <c r="CG146" s="434"/>
      <c r="CH146" s="434"/>
      <c r="CI146" s="434"/>
      <c r="CJ146" s="434"/>
      <c r="CK146" s="434"/>
      <c r="CL146" s="434"/>
      <c r="CM146" s="434"/>
      <c r="CN146" s="434"/>
      <c r="CO146" s="434"/>
      <c r="CP146" s="434"/>
      <c r="CQ146" s="434"/>
      <c r="CR146" s="434"/>
      <c r="CS146" s="434"/>
      <c r="CT146" s="434"/>
      <c r="CU146" s="434"/>
      <c r="CV146" s="434"/>
      <c r="CW146" s="434"/>
      <c r="CX146" s="434"/>
      <c r="CY146" s="434"/>
      <c r="CZ146" s="434"/>
      <c r="DA146" s="434"/>
      <c r="DB146" s="434"/>
      <c r="DC146" s="434"/>
      <c r="DD146" s="434"/>
      <c r="DE146" s="434"/>
      <c r="DF146" s="434"/>
      <c r="DG146" s="434"/>
      <c r="DH146" s="434"/>
      <c r="DI146" s="434"/>
      <c r="DJ146" s="434"/>
      <c r="DK146" s="434"/>
      <c r="DL146" s="434"/>
      <c r="DM146" s="434"/>
      <c r="DN146" s="434"/>
      <c r="DO146" s="434"/>
      <c r="DP146" s="434"/>
      <c r="DQ146" s="434"/>
      <c r="DR146" s="434"/>
      <c r="DS146" s="434"/>
      <c r="DT146" s="434"/>
      <c r="DU146" s="434"/>
      <c r="DV146" s="434"/>
      <c r="DW146" s="434"/>
      <c r="DX146" s="434"/>
      <c r="DY146" s="434"/>
      <c r="DZ146" s="434"/>
      <c r="EA146" s="434"/>
      <c r="EB146" s="434"/>
      <c r="EC146" s="434"/>
      <c r="ED146" s="434"/>
      <c r="EE146" s="434"/>
      <c r="EF146" s="434"/>
      <c r="EG146" s="434"/>
      <c r="EH146" s="434"/>
      <c r="EI146" s="434"/>
      <c r="EJ146" s="434"/>
      <c r="EK146" s="434"/>
      <c r="EL146" s="434"/>
      <c r="EM146" s="434"/>
      <c r="EN146" s="434"/>
      <c r="EO146" s="434"/>
      <c r="EP146" s="434"/>
      <c r="EQ146" s="434"/>
      <c r="ER146" s="434"/>
      <c r="ES146" s="434"/>
      <c r="ET146" s="434"/>
      <c r="EU146" s="434"/>
      <c r="EV146" s="434"/>
      <c r="EW146" s="434"/>
      <c r="EX146" s="434"/>
      <c r="EY146" s="434"/>
      <c r="EZ146" s="434"/>
      <c r="FA146" s="434"/>
      <c r="FB146" s="434"/>
      <c r="FC146" s="434"/>
      <c r="FD146" s="434"/>
      <c r="FE146" s="434"/>
      <c r="FF146" s="434"/>
      <c r="FG146" s="434"/>
      <c r="FH146" s="434"/>
      <c r="FI146" s="434"/>
      <c r="FJ146" s="434"/>
      <c r="FK146" s="434"/>
      <c r="FL146" s="434"/>
      <c r="FM146" s="434"/>
      <c r="FN146" s="434"/>
      <c r="FO146" s="434"/>
      <c r="FP146" s="434"/>
      <c r="FQ146" s="434"/>
      <c r="FR146" s="434"/>
      <c r="FS146" s="434"/>
      <c r="FT146" s="434"/>
      <c r="FU146" s="434"/>
      <c r="FV146" s="434"/>
      <c r="FW146" s="434"/>
      <c r="FX146" s="434"/>
      <c r="FY146" s="434"/>
      <c r="FZ146" s="434"/>
      <c r="GA146" s="434"/>
      <c r="GB146" s="434"/>
      <c r="GC146" s="434"/>
      <c r="GD146" s="434"/>
      <c r="GE146" s="434"/>
      <c r="GF146" s="434"/>
      <c r="GG146" s="434"/>
      <c r="GH146" s="434"/>
      <c r="GI146" s="434"/>
      <c r="GJ146" s="434"/>
      <c r="GK146" s="434"/>
      <c r="GL146" s="434"/>
      <c r="GM146" s="434"/>
      <c r="GN146" s="434"/>
      <c r="GO146" s="434"/>
      <c r="GP146" s="434"/>
      <c r="GQ146" s="434"/>
      <c r="GR146" s="434"/>
      <c r="GS146" s="434"/>
      <c r="GT146" s="434"/>
      <c r="GU146" s="434"/>
      <c r="GV146" s="434"/>
      <c r="GW146" s="434"/>
      <c r="GX146" s="434"/>
      <c r="GY146" s="434"/>
      <c r="GZ146" s="434"/>
      <c r="HA146" s="434"/>
      <c r="HB146" s="434"/>
      <c r="HC146" s="434"/>
      <c r="HD146" s="434"/>
      <c r="HE146" s="434"/>
      <c r="HF146" s="434"/>
      <c r="HG146" s="434"/>
      <c r="HH146" s="434"/>
      <c r="HI146" s="434"/>
      <c r="HJ146" s="434"/>
      <c r="HK146" s="434"/>
      <c r="HL146" s="434"/>
      <c r="HM146" s="434"/>
      <c r="HN146" s="434"/>
      <c r="HO146" s="434"/>
      <c r="HP146" s="434"/>
      <c r="HQ146" s="434"/>
      <c r="HR146" s="434"/>
      <c r="HS146" s="434"/>
      <c r="HT146" s="434"/>
      <c r="HU146" s="434"/>
      <c r="HV146" s="434"/>
      <c r="HW146" s="434"/>
      <c r="HX146" s="434"/>
      <c r="HY146" s="434"/>
      <c r="HZ146" s="434"/>
      <c r="IA146" s="434"/>
      <c r="IB146" s="434"/>
      <c r="IC146" s="434"/>
      <c r="ID146" s="434"/>
      <c r="IE146" s="434"/>
      <c r="IF146" s="434"/>
      <c r="IG146" s="434"/>
      <c r="IH146" s="434"/>
      <c r="II146" s="434"/>
      <c r="IJ146" s="434"/>
      <c r="IK146" s="434"/>
      <c r="IL146" s="434"/>
      <c r="IM146" s="434"/>
      <c r="IN146" s="434"/>
      <c r="IO146" s="434"/>
      <c r="IP146" s="434"/>
      <c r="IQ146" s="434"/>
      <c r="IR146" s="434"/>
      <c r="IS146" s="434"/>
      <c r="IT146" s="434"/>
      <c r="IU146" s="434"/>
      <c r="IV146" s="434"/>
      <c r="IW146" s="434"/>
      <c r="IX146" s="434"/>
      <c r="IY146" s="434"/>
      <c r="IZ146" s="434"/>
      <c r="JA146" s="434"/>
      <c r="JB146" s="434"/>
      <c r="JC146" s="434"/>
      <c r="JD146" s="434"/>
      <c r="JE146" s="434"/>
      <c r="JF146" s="434"/>
      <c r="JG146" s="434"/>
      <c r="JH146" s="434"/>
      <c r="JI146" s="434"/>
      <c r="JJ146" s="434"/>
      <c r="JK146" s="434"/>
      <c r="JL146" s="434"/>
      <c r="JM146" s="434"/>
      <c r="JN146" s="434"/>
      <c r="JO146" s="434"/>
      <c r="JP146" s="434"/>
      <c r="JQ146" s="434"/>
      <c r="JR146" s="434"/>
      <c r="JS146" s="434"/>
      <c r="JT146" s="434"/>
      <c r="JU146" s="434"/>
      <c r="JV146" s="434"/>
      <c r="JW146" s="434"/>
      <c r="JX146" s="434"/>
      <c r="JY146" s="434"/>
      <c r="JZ146" s="434"/>
      <c r="KA146" s="434"/>
      <c r="KB146" s="434"/>
      <c r="KC146" s="434"/>
      <c r="KD146" s="434"/>
      <c r="KE146" s="434"/>
      <c r="KF146" s="434"/>
      <c r="KG146" s="434"/>
      <c r="KH146" s="434"/>
      <c r="KI146" s="434"/>
      <c r="KJ146" s="434"/>
      <c r="KK146" s="434"/>
      <c r="KL146" s="434"/>
      <c r="KM146" s="434"/>
      <c r="KN146" s="434"/>
      <c r="KO146" s="434"/>
      <c r="KP146" s="434"/>
      <c r="KQ146" s="434"/>
      <c r="KR146" s="434"/>
      <c r="KS146" s="434"/>
      <c r="KT146" s="434"/>
      <c r="KU146" s="434"/>
      <c r="KV146" s="434"/>
      <c r="KW146" s="434"/>
      <c r="KX146" s="434"/>
      <c r="KY146" s="434"/>
      <c r="KZ146" s="434"/>
      <c r="LA146" s="434"/>
      <c r="LB146" s="434"/>
      <c r="LC146" s="434"/>
      <c r="LD146" s="434"/>
      <c r="LE146" s="434"/>
      <c r="LF146" s="434"/>
      <c r="LG146" s="434"/>
      <c r="LH146" s="434"/>
      <c r="LI146" s="434"/>
      <c r="LJ146" s="434"/>
      <c r="LK146" s="434"/>
      <c r="LL146" s="434"/>
      <c r="LM146" s="434"/>
      <c r="LN146" s="434"/>
      <c r="LO146" s="434"/>
      <c r="LP146" s="434"/>
      <c r="LQ146" s="434"/>
      <c r="LR146" s="434"/>
      <c r="LS146" s="434"/>
      <c r="LT146" s="434"/>
      <c r="LU146" s="434"/>
      <c r="LV146" s="434"/>
      <c r="LW146" s="434"/>
      <c r="LX146" s="434"/>
      <c r="LY146" s="434"/>
      <c r="LZ146" s="434"/>
      <c r="MA146" s="434"/>
      <c r="MB146" s="434"/>
      <c r="MC146" s="434"/>
      <c r="MD146" s="434"/>
      <c r="ME146" s="434"/>
      <c r="MF146" s="434"/>
      <c r="MG146" s="434"/>
      <c r="MH146" s="434"/>
      <c r="MI146" s="434"/>
      <c r="MJ146" s="434"/>
      <c r="MK146" s="434"/>
      <c r="ML146" s="434"/>
      <c r="MM146" s="434"/>
      <c r="MN146" s="434"/>
      <c r="MO146" s="434"/>
      <c r="MP146" s="434"/>
      <c r="MQ146" s="434"/>
      <c r="MR146" s="434"/>
      <c r="MS146" s="434"/>
      <c r="MT146" s="434"/>
      <c r="MU146" s="434"/>
      <c r="MV146" s="434"/>
      <c r="MW146" s="434"/>
      <c r="MX146" s="434"/>
      <c r="MY146" s="434"/>
      <c r="MZ146" s="434"/>
      <c r="NA146" s="434"/>
      <c r="NB146" s="434"/>
      <c r="NC146" s="434"/>
      <c r="ND146" s="434"/>
      <c r="NE146" s="434"/>
      <c r="NF146" s="434"/>
      <c r="NG146" s="434"/>
      <c r="NH146" s="434"/>
      <c r="NI146" s="434"/>
      <c r="NJ146" s="434"/>
      <c r="NK146" s="434"/>
      <c r="NL146" s="434"/>
      <c r="NM146" s="434"/>
      <c r="NN146" s="434"/>
      <c r="NO146" s="434"/>
      <c r="NP146" s="434"/>
      <c r="NQ146" s="434"/>
      <c r="NR146" s="434"/>
      <c r="NS146" s="434"/>
      <c r="NT146" s="434"/>
      <c r="NU146" s="434"/>
      <c r="NV146" s="434"/>
      <c r="NW146" s="434"/>
      <c r="NX146" s="434"/>
      <c r="NY146" s="434"/>
      <c r="NZ146" s="434"/>
      <c r="OA146" s="434"/>
      <c r="OB146" s="434"/>
      <c r="OC146" s="434"/>
      <c r="OD146" s="434"/>
      <c r="OE146" s="434"/>
      <c r="OF146" s="434"/>
      <c r="OG146" s="434"/>
      <c r="OH146" s="434"/>
      <c r="OI146" s="434"/>
      <c r="OJ146" s="434"/>
      <c r="OK146" s="434"/>
      <c r="OL146" s="434"/>
      <c r="OM146" s="434"/>
      <c r="ON146" s="434"/>
      <c r="OO146" s="434"/>
      <c r="OP146" s="434"/>
      <c r="OQ146" s="434"/>
      <c r="OR146" s="434"/>
      <c r="OS146" s="434"/>
      <c r="OT146" s="434"/>
      <c r="OU146" s="434"/>
      <c r="OV146" s="434"/>
      <c r="OW146" s="434"/>
      <c r="OX146" s="434"/>
      <c r="OY146" s="434"/>
      <c r="OZ146" s="434"/>
      <c r="PA146" s="434"/>
      <c r="PB146" s="434"/>
      <c r="PC146" s="434"/>
      <c r="PD146" s="434"/>
      <c r="PE146" s="434"/>
      <c r="PF146" s="434"/>
      <c r="PG146" s="434"/>
      <c r="PH146" s="434"/>
      <c r="PI146" s="434"/>
      <c r="PJ146" s="434"/>
      <c r="PK146" s="434"/>
      <c r="PL146" s="434"/>
      <c r="PM146" s="434"/>
      <c r="PN146" s="434"/>
      <c r="PO146" s="434"/>
      <c r="PP146" s="434"/>
      <c r="PQ146" s="434"/>
      <c r="PR146" s="434"/>
      <c r="PS146" s="434"/>
      <c r="PT146" s="434"/>
      <c r="PU146" s="434"/>
      <c r="PV146" s="434"/>
      <c r="PW146" s="434"/>
      <c r="PX146" s="434"/>
      <c r="PY146" s="434"/>
      <c r="PZ146" s="434"/>
      <c r="QA146" s="434"/>
      <c r="QB146" s="434"/>
      <c r="QC146" s="434"/>
      <c r="QD146" s="434"/>
      <c r="QE146" s="434"/>
      <c r="QF146" s="434"/>
      <c r="QG146" s="434"/>
      <c r="QH146" s="434"/>
      <c r="QI146" s="434"/>
      <c r="QJ146" s="434"/>
      <c r="QK146" s="434"/>
      <c r="QL146" s="434"/>
      <c r="QM146" s="434"/>
      <c r="QN146" s="434"/>
      <c r="QO146" s="434"/>
      <c r="QP146" s="434"/>
      <c r="QQ146" s="434"/>
      <c r="QR146" s="434"/>
      <c r="QS146" s="434"/>
      <c r="QT146" s="434"/>
      <c r="QU146" s="434"/>
      <c r="QV146" s="434"/>
      <c r="QW146" s="434"/>
      <c r="QX146" s="434"/>
      <c r="QY146" s="434"/>
      <c r="QZ146" s="434"/>
      <c r="RA146" s="434"/>
      <c r="RB146" s="434"/>
      <c r="RC146" s="434"/>
      <c r="RD146" s="434"/>
      <c r="RE146" s="434"/>
      <c r="RF146" s="434"/>
      <c r="RG146" s="434"/>
      <c r="RH146" s="434"/>
      <c r="RI146" s="434"/>
      <c r="RJ146" s="434"/>
      <c r="RK146" s="434"/>
      <c r="RL146" s="434"/>
      <c r="RM146" s="434"/>
      <c r="RN146" s="434"/>
      <c r="RO146" s="434"/>
      <c r="RP146" s="434"/>
      <c r="RQ146" s="434"/>
      <c r="RR146" s="434"/>
      <c r="RS146" s="434"/>
      <c r="RT146" s="434"/>
      <c r="RU146" s="434"/>
      <c r="RV146" s="434"/>
      <c r="RW146" s="434"/>
      <c r="RX146" s="434"/>
      <c r="RY146" s="434"/>
      <c r="RZ146" s="434"/>
      <c r="SA146" s="434"/>
      <c r="SB146" s="434"/>
      <c r="SC146" s="434"/>
      <c r="SD146" s="434"/>
      <c r="SE146" s="434"/>
      <c r="SF146" s="434"/>
      <c r="SG146" s="434"/>
      <c r="SH146" s="434"/>
      <c r="SI146" s="434"/>
      <c r="SJ146" s="434"/>
      <c r="SK146" s="434"/>
      <c r="SL146" s="434"/>
      <c r="SM146" s="434"/>
      <c r="SN146" s="434"/>
      <c r="SO146" s="434"/>
      <c r="SP146" s="434"/>
      <c r="SQ146" s="434"/>
      <c r="SR146" s="434"/>
      <c r="SS146" s="434"/>
      <c r="ST146" s="434"/>
      <c r="SU146" s="434"/>
      <c r="SV146" s="434"/>
      <c r="SW146" s="434"/>
      <c r="SX146" s="434"/>
      <c r="SY146" s="434"/>
      <c r="SZ146" s="434"/>
      <c r="TA146" s="434"/>
      <c r="TB146" s="434"/>
      <c r="TC146" s="434"/>
      <c r="TD146" s="434"/>
      <c r="TE146" s="434"/>
      <c r="TF146" s="434"/>
      <c r="TG146" s="434"/>
      <c r="TH146" s="434"/>
      <c r="TI146" s="434"/>
    </row>
    <row r="147" spans="1:529" s="391" customFormat="1" ht="36.75" customHeight="1" x14ac:dyDescent="0.2">
      <c r="A147" s="393" t="s">
        <v>2301</v>
      </c>
      <c r="B147" s="393"/>
      <c r="C147" s="393" t="s">
        <v>2413</v>
      </c>
      <c r="D147" s="397">
        <v>42611</v>
      </c>
      <c r="E147" s="393" t="s">
        <v>2485</v>
      </c>
      <c r="F147" s="393" t="s">
        <v>2596</v>
      </c>
      <c r="G147" s="393"/>
      <c r="H147" s="393"/>
      <c r="I147" s="393"/>
      <c r="J147" s="476" t="s">
        <v>2506</v>
      </c>
      <c r="K147" s="393" t="s">
        <v>2506</v>
      </c>
      <c r="L147" s="393"/>
      <c r="M147" s="479"/>
      <c r="N147" s="397"/>
      <c r="O147" s="397" t="e">
        <f>#REF!</f>
        <v>#REF!</v>
      </c>
      <c r="P147" s="397"/>
      <c r="Q147" s="397"/>
      <c r="R147" s="397" t="s">
        <v>778</v>
      </c>
      <c r="S147" s="397"/>
      <c r="T147" s="397"/>
      <c r="U147" s="397"/>
      <c r="V147" s="397"/>
      <c r="W147" s="397"/>
      <c r="X147" s="393" t="s">
        <v>2499</v>
      </c>
      <c r="Y147" s="402" t="str">
        <f t="shared" si="15"/>
        <v/>
      </c>
      <c r="Z147" s="414" t="str">
        <f t="shared" si="16"/>
        <v/>
      </c>
      <c r="AA147" s="393"/>
      <c r="AB147" s="450" t="e">
        <f>AVERAGE(#REF!)</f>
        <v>#REF!</v>
      </c>
      <c r="AC147" s="434"/>
      <c r="AD147" s="434"/>
    </row>
    <row r="148" spans="1:529" s="391" customFormat="1" ht="36.75" customHeight="1" x14ac:dyDescent="0.2">
      <c r="A148" s="393" t="s">
        <v>2302</v>
      </c>
      <c r="B148" s="393">
        <v>1</v>
      </c>
      <c r="C148" s="393" t="s">
        <v>2016</v>
      </c>
      <c r="D148" s="397">
        <v>42613</v>
      </c>
      <c r="E148" s="393" t="s">
        <v>2486</v>
      </c>
      <c r="F148" s="393" t="s">
        <v>2426</v>
      </c>
      <c r="G148" s="393" t="s">
        <v>0</v>
      </c>
      <c r="H148" s="393" t="s">
        <v>2430</v>
      </c>
      <c r="I148" s="393" t="s">
        <v>1576</v>
      </c>
      <c r="J148" s="476" t="s">
        <v>1727</v>
      </c>
      <c r="K148" s="393" t="s">
        <v>1634</v>
      </c>
      <c r="L148" s="393" t="s">
        <v>2801</v>
      </c>
      <c r="M148" s="479">
        <v>42613</v>
      </c>
      <c r="N148" s="397">
        <f t="shared" ref="N148:N180" si="18">M148+21</f>
        <v>42634</v>
      </c>
      <c r="O148" s="397" t="e">
        <f>#REF!</f>
        <v>#REF!</v>
      </c>
      <c r="P148" s="397"/>
      <c r="Q148" s="397"/>
      <c r="R148" s="397" t="s">
        <v>778</v>
      </c>
      <c r="S148" s="397" t="s">
        <v>778</v>
      </c>
      <c r="T148" s="397"/>
      <c r="U148" s="397">
        <v>42615</v>
      </c>
      <c r="V148" s="397">
        <v>42616</v>
      </c>
      <c r="W148" s="397"/>
      <c r="X148" s="393" t="s">
        <v>404</v>
      </c>
      <c r="Y148" s="402">
        <f t="shared" si="15"/>
        <v>3</v>
      </c>
      <c r="Z148" s="414" t="str">
        <f t="shared" si="16"/>
        <v>O</v>
      </c>
      <c r="AA148" s="393" t="s">
        <v>196</v>
      </c>
      <c r="AB148" s="450" t="e">
        <f>AVERAGE(#REF!)</f>
        <v>#REF!</v>
      </c>
      <c r="AC148" s="434"/>
      <c r="AD148" s="434"/>
    </row>
    <row r="149" spans="1:529" s="391" customFormat="1" ht="36.75" customHeight="1" x14ac:dyDescent="0.2">
      <c r="A149" s="393" t="s">
        <v>2303</v>
      </c>
      <c r="B149" s="393">
        <v>2</v>
      </c>
      <c r="C149" s="407" t="s">
        <v>2414</v>
      </c>
      <c r="D149" s="397">
        <v>42598</v>
      </c>
      <c r="E149" s="393" t="s">
        <v>2484</v>
      </c>
      <c r="F149" s="393" t="s">
        <v>2407</v>
      </c>
      <c r="G149" s="393" t="s">
        <v>0</v>
      </c>
      <c r="H149" s="393" t="s">
        <v>598</v>
      </c>
      <c r="I149" s="393" t="s">
        <v>2412</v>
      </c>
      <c r="J149" s="476" t="s">
        <v>2415</v>
      </c>
      <c r="K149" s="393" t="s">
        <v>2427</v>
      </c>
      <c r="L149" s="393" t="s">
        <v>2801</v>
      </c>
      <c r="M149" s="479">
        <v>42613</v>
      </c>
      <c r="N149" s="397">
        <f t="shared" si="18"/>
        <v>42634</v>
      </c>
      <c r="O149" s="397"/>
      <c r="P149" s="397"/>
      <c r="Q149" s="397"/>
      <c r="R149" s="397" t="s">
        <v>778</v>
      </c>
      <c r="S149" s="397" t="s">
        <v>778</v>
      </c>
      <c r="T149" s="397"/>
      <c r="U149" s="397">
        <v>42619</v>
      </c>
      <c r="V149" s="397">
        <v>42619</v>
      </c>
      <c r="W149" s="397"/>
      <c r="X149" s="393" t="s">
        <v>404</v>
      </c>
      <c r="Y149" s="402">
        <f t="shared" si="15"/>
        <v>6</v>
      </c>
      <c r="Z149" s="414" t="str">
        <f t="shared" si="16"/>
        <v>O</v>
      </c>
      <c r="AA149" s="393" t="s">
        <v>197</v>
      </c>
      <c r="AB149" s="450" t="e">
        <f>AVERAGE(#REF!)</f>
        <v>#REF!</v>
      </c>
      <c r="AC149" s="434"/>
      <c r="AD149" s="434"/>
    </row>
    <row r="150" spans="1:529" s="391" customFormat="1" ht="36.75" customHeight="1" x14ac:dyDescent="0.2">
      <c r="A150" s="393" t="s">
        <v>2304</v>
      </c>
      <c r="B150" s="393">
        <v>3</v>
      </c>
      <c r="C150" s="393" t="s">
        <v>2382</v>
      </c>
      <c r="D150" s="397">
        <v>42579</v>
      </c>
      <c r="E150" s="393" t="s">
        <v>2487</v>
      </c>
      <c r="F150" s="393" t="s">
        <v>2315</v>
      </c>
      <c r="G150" s="393" t="s">
        <v>392</v>
      </c>
      <c r="H150" s="393" t="s">
        <v>2431</v>
      </c>
      <c r="I150" s="393" t="s">
        <v>605</v>
      </c>
      <c r="J150" s="476" t="s">
        <v>1727</v>
      </c>
      <c r="K150" s="393" t="s">
        <v>2509</v>
      </c>
      <c r="L150" s="393" t="s">
        <v>2801</v>
      </c>
      <c r="M150" s="479">
        <v>42610</v>
      </c>
      <c r="N150" s="397">
        <f t="shared" si="18"/>
        <v>42631</v>
      </c>
      <c r="O150" s="397" t="e">
        <f>#REF!</f>
        <v>#REF!</v>
      </c>
      <c r="P150" s="397"/>
      <c r="Q150" s="397"/>
      <c r="R150" s="397" t="s">
        <v>778</v>
      </c>
      <c r="S150" s="397" t="s">
        <v>778</v>
      </c>
      <c r="T150" s="397"/>
      <c r="U150" s="397">
        <v>42629</v>
      </c>
      <c r="V150" s="397">
        <v>42629</v>
      </c>
      <c r="W150" s="397"/>
      <c r="X150" s="393" t="s">
        <v>404</v>
      </c>
      <c r="Y150" s="402">
        <f t="shared" si="15"/>
        <v>19</v>
      </c>
      <c r="Z150" s="414" t="str">
        <f t="shared" si="16"/>
        <v>O</v>
      </c>
      <c r="AA150" s="393" t="s">
        <v>196</v>
      </c>
      <c r="AB150" s="450" t="e">
        <f>AVERAGE(#REF!)</f>
        <v>#REF!</v>
      </c>
      <c r="AC150" s="434"/>
      <c r="AD150" s="434"/>
    </row>
    <row r="151" spans="1:529" s="391" customFormat="1" ht="36.75" customHeight="1" x14ac:dyDescent="0.2">
      <c r="A151" s="393" t="s">
        <v>2305</v>
      </c>
      <c r="B151" s="393">
        <v>1</v>
      </c>
      <c r="C151" s="393" t="s">
        <v>2664</v>
      </c>
      <c r="D151" s="397">
        <v>42614</v>
      </c>
      <c r="E151" s="393" t="s">
        <v>2488</v>
      </c>
      <c r="F151" s="393" t="s">
        <v>2436</v>
      </c>
      <c r="G151" s="393" t="s">
        <v>392</v>
      </c>
      <c r="H151" s="393">
        <v>35</v>
      </c>
      <c r="I151" s="393" t="s">
        <v>2437</v>
      </c>
      <c r="J151" s="476" t="s">
        <v>1727</v>
      </c>
      <c r="K151" s="393" t="s">
        <v>1625</v>
      </c>
      <c r="L151" s="393" t="s">
        <v>2801</v>
      </c>
      <c r="M151" s="479">
        <v>42614</v>
      </c>
      <c r="N151" s="397">
        <f t="shared" si="18"/>
        <v>42635</v>
      </c>
      <c r="O151" s="397" t="e">
        <f>#REF!</f>
        <v>#REF!</v>
      </c>
      <c r="P151" s="397"/>
      <c r="Q151" s="397"/>
      <c r="R151" s="397" t="s">
        <v>778</v>
      </c>
      <c r="S151" s="397" t="s">
        <v>778</v>
      </c>
      <c r="T151" s="397"/>
      <c r="U151" s="397">
        <v>42618</v>
      </c>
      <c r="V151" s="397">
        <v>42619</v>
      </c>
      <c r="W151" s="397"/>
      <c r="X151" s="393" t="s">
        <v>404</v>
      </c>
      <c r="Y151" s="402">
        <f t="shared" si="15"/>
        <v>5</v>
      </c>
      <c r="Z151" s="414" t="str">
        <f t="shared" si="16"/>
        <v>O</v>
      </c>
      <c r="AA151" s="393" t="s">
        <v>197</v>
      </c>
      <c r="AB151" s="450" t="e">
        <f>AVERAGE(#REF!)</f>
        <v>#REF!</v>
      </c>
      <c r="AC151" s="434"/>
      <c r="AD151" s="434"/>
    </row>
    <row r="152" spans="1:529" s="391" customFormat="1" ht="36.75" customHeight="1" x14ac:dyDescent="0.2">
      <c r="A152" s="393" t="s">
        <v>2306</v>
      </c>
      <c r="B152" s="393">
        <v>11</v>
      </c>
      <c r="C152" s="393" t="s">
        <v>2435</v>
      </c>
      <c r="D152" s="397">
        <v>42614</v>
      </c>
      <c r="E152" s="393" t="s">
        <v>2489</v>
      </c>
      <c r="F152" s="393" t="s">
        <v>2521</v>
      </c>
      <c r="G152" s="393" t="s">
        <v>2446</v>
      </c>
      <c r="H152" s="393" t="s">
        <v>2447</v>
      </c>
      <c r="I152" s="393" t="s">
        <v>1324</v>
      </c>
      <c r="J152" s="476" t="s">
        <v>1727</v>
      </c>
      <c r="K152" s="393" t="s">
        <v>2441</v>
      </c>
      <c r="L152" s="393" t="s">
        <v>2801</v>
      </c>
      <c r="M152" s="479">
        <v>42614</v>
      </c>
      <c r="N152" s="397">
        <f t="shared" si="18"/>
        <v>42635</v>
      </c>
      <c r="O152" s="397" t="e">
        <f>#REF!</f>
        <v>#REF!</v>
      </c>
      <c r="P152" s="397"/>
      <c r="Q152" s="397"/>
      <c r="R152" s="397" t="s">
        <v>778</v>
      </c>
      <c r="S152" s="397" t="s">
        <v>778</v>
      </c>
      <c r="T152" s="397"/>
      <c r="U152" s="397">
        <v>42620</v>
      </c>
      <c r="V152" s="397"/>
      <c r="W152" s="397"/>
      <c r="X152" s="393" t="s">
        <v>1083</v>
      </c>
      <c r="Y152" s="402" t="str">
        <f t="shared" si="15"/>
        <v/>
      </c>
      <c r="Z152" s="414" t="str">
        <f t="shared" si="16"/>
        <v/>
      </c>
      <c r="AA152" s="393"/>
      <c r="AB152" s="450" t="e">
        <f>AVERAGE(#REF!)</f>
        <v>#REF!</v>
      </c>
      <c r="AC152" s="434"/>
      <c r="AD152" s="434"/>
    </row>
    <row r="153" spans="1:529" s="391" customFormat="1" ht="36.75" customHeight="1" x14ac:dyDescent="0.2">
      <c r="A153" s="393" t="s">
        <v>2307</v>
      </c>
      <c r="B153" s="393">
        <v>3</v>
      </c>
      <c r="C153" s="393" t="s">
        <v>2438</v>
      </c>
      <c r="D153" s="397">
        <v>42619</v>
      </c>
      <c r="E153" s="393" t="s">
        <v>2490</v>
      </c>
      <c r="F153" s="393" t="s">
        <v>2522</v>
      </c>
      <c r="G153" s="393" t="s">
        <v>0</v>
      </c>
      <c r="H153" s="393" t="s">
        <v>2440</v>
      </c>
      <c r="I153" s="393" t="s">
        <v>2412</v>
      </c>
      <c r="J153" s="476" t="s">
        <v>1727</v>
      </c>
      <c r="K153" s="393" t="s">
        <v>2439</v>
      </c>
      <c r="L153" s="393" t="s">
        <v>2801</v>
      </c>
      <c r="M153" s="479">
        <v>42588</v>
      </c>
      <c r="N153" s="397">
        <f t="shared" si="18"/>
        <v>42609</v>
      </c>
      <c r="O153" s="397" t="e">
        <f>#REF!</f>
        <v>#REF!</v>
      </c>
      <c r="P153" s="397"/>
      <c r="Q153" s="397"/>
      <c r="R153" s="397" t="s">
        <v>778</v>
      </c>
      <c r="S153" s="397" t="s">
        <v>778</v>
      </c>
      <c r="T153" s="397"/>
      <c r="U153" s="397">
        <v>42619</v>
      </c>
      <c r="V153" s="397"/>
      <c r="W153" s="397"/>
      <c r="X153" s="393" t="s">
        <v>1083</v>
      </c>
      <c r="Y153" s="402" t="str">
        <f t="shared" si="15"/>
        <v/>
      </c>
      <c r="Z153" s="414" t="str">
        <f t="shared" si="16"/>
        <v/>
      </c>
      <c r="AA153" s="393"/>
      <c r="AB153" s="450" t="e">
        <f>AVERAGE(#REF!)</f>
        <v>#REF!</v>
      </c>
      <c r="AC153" s="434"/>
      <c r="AD153" s="434"/>
    </row>
    <row r="154" spans="1:529" s="391" customFormat="1" ht="36.75" customHeight="1" x14ac:dyDescent="0.2">
      <c r="A154" s="393" t="s">
        <v>2308</v>
      </c>
      <c r="B154" s="393">
        <v>6</v>
      </c>
      <c r="C154" s="393" t="s">
        <v>2016</v>
      </c>
      <c r="D154" s="397">
        <v>42620</v>
      </c>
      <c r="E154" s="393" t="s">
        <v>2491</v>
      </c>
      <c r="F154" s="393" t="s">
        <v>2523</v>
      </c>
      <c r="G154" s="393" t="s">
        <v>0</v>
      </c>
      <c r="H154" s="393">
        <v>700</v>
      </c>
      <c r="I154" s="393" t="s">
        <v>1576</v>
      </c>
      <c r="J154" s="476" t="s">
        <v>1727</v>
      </c>
      <c r="K154" s="393" t="s">
        <v>1634</v>
      </c>
      <c r="L154" s="393" t="s">
        <v>2801</v>
      </c>
      <c r="M154" s="479">
        <v>42620</v>
      </c>
      <c r="N154" s="397">
        <f t="shared" si="18"/>
        <v>42641</v>
      </c>
      <c r="O154" s="397"/>
      <c r="P154" s="397"/>
      <c r="Q154" s="397"/>
      <c r="R154" s="397" t="s">
        <v>778</v>
      </c>
      <c r="S154" s="397" t="s">
        <v>778</v>
      </c>
      <c r="T154" s="397"/>
      <c r="U154" s="397">
        <v>42620</v>
      </c>
      <c r="V154" s="397">
        <v>42622</v>
      </c>
      <c r="W154" s="397"/>
      <c r="X154" s="393" t="s">
        <v>404</v>
      </c>
      <c r="Y154" s="402">
        <f t="shared" si="15"/>
        <v>2</v>
      </c>
      <c r="Z154" s="414" t="str">
        <f t="shared" si="16"/>
        <v>O</v>
      </c>
      <c r="AA154" s="393" t="s">
        <v>196</v>
      </c>
      <c r="AB154" s="450" t="e">
        <f>AVERAGE(#REF!)</f>
        <v>#REF!</v>
      </c>
      <c r="AC154" s="434"/>
      <c r="AD154" s="434"/>
    </row>
    <row r="155" spans="1:529" ht="36.75" customHeight="1" x14ac:dyDescent="0.2">
      <c r="A155" s="393" t="s">
        <v>2449</v>
      </c>
      <c r="B155" s="393">
        <v>1</v>
      </c>
      <c r="C155" s="393" t="s">
        <v>2555</v>
      </c>
      <c r="D155" s="397">
        <v>42621</v>
      </c>
      <c r="E155" s="393" t="s">
        <v>2453</v>
      </c>
      <c r="F155" s="393" t="s">
        <v>2494</v>
      </c>
      <c r="G155" s="393" t="s">
        <v>0</v>
      </c>
      <c r="H155" s="393">
        <v>730</v>
      </c>
      <c r="I155" s="393" t="s">
        <v>605</v>
      </c>
      <c r="J155" s="476" t="s">
        <v>1727</v>
      </c>
      <c r="K155" s="393" t="s">
        <v>1652</v>
      </c>
      <c r="L155" s="393" t="s">
        <v>2801</v>
      </c>
      <c r="M155" s="479">
        <v>42621</v>
      </c>
      <c r="N155" s="397">
        <f t="shared" si="18"/>
        <v>42642</v>
      </c>
      <c r="O155" s="397"/>
      <c r="P155" s="397"/>
      <c r="Q155" s="397"/>
      <c r="R155" s="397" t="s">
        <v>778</v>
      </c>
      <c r="S155" s="397" t="s">
        <v>778</v>
      </c>
      <c r="T155" s="397"/>
      <c r="U155" s="397">
        <v>42621</v>
      </c>
      <c r="V155" s="397">
        <v>42627</v>
      </c>
      <c r="W155" s="397"/>
      <c r="X155" s="393" t="s">
        <v>404</v>
      </c>
      <c r="Y155" s="402">
        <f t="shared" si="15"/>
        <v>6</v>
      </c>
      <c r="Z155" s="414" t="str">
        <f t="shared" si="16"/>
        <v>O</v>
      </c>
      <c r="AA155" s="393" t="s">
        <v>197</v>
      </c>
      <c r="AB155" s="450" t="e">
        <f>AVERAGE(#REF!)</f>
        <v>#REF!</v>
      </c>
    </row>
    <row r="156" spans="1:529" ht="36.75" customHeight="1" x14ac:dyDescent="0.2">
      <c r="A156" s="393" t="s">
        <v>2496</v>
      </c>
      <c r="B156" s="393">
        <v>1</v>
      </c>
      <c r="C156" s="393" t="s">
        <v>2016</v>
      </c>
      <c r="D156" s="397">
        <v>42626</v>
      </c>
      <c r="E156" s="393" t="s">
        <v>2497</v>
      </c>
      <c r="F156" s="393" t="s">
        <v>2572</v>
      </c>
      <c r="G156" s="393" t="s">
        <v>0</v>
      </c>
      <c r="H156" s="393" t="s">
        <v>2593</v>
      </c>
      <c r="I156" s="393" t="s">
        <v>1576</v>
      </c>
      <c r="J156" s="476" t="s">
        <v>1727</v>
      </c>
      <c r="K156" s="393" t="s">
        <v>2498</v>
      </c>
      <c r="L156" s="393" t="s">
        <v>2801</v>
      </c>
      <c r="M156" s="479">
        <v>42626</v>
      </c>
      <c r="N156" s="397">
        <f t="shared" si="18"/>
        <v>42647</v>
      </c>
      <c r="O156" s="397" t="e">
        <f>#REF!</f>
        <v>#REF!</v>
      </c>
      <c r="P156" s="397"/>
      <c r="Q156" s="397"/>
      <c r="R156" s="397" t="s">
        <v>778</v>
      </c>
      <c r="S156" s="397" t="s">
        <v>778</v>
      </c>
      <c r="T156" s="397"/>
      <c r="U156" s="397">
        <v>42670</v>
      </c>
      <c r="V156" s="397">
        <v>42681</v>
      </c>
      <c r="W156" s="397"/>
      <c r="X156" s="393" t="s">
        <v>404</v>
      </c>
      <c r="Y156" s="393">
        <f t="shared" si="15"/>
        <v>55</v>
      </c>
      <c r="Z156" s="414" t="str">
        <f t="shared" si="16"/>
        <v>N</v>
      </c>
      <c r="AA156" s="393" t="s">
        <v>197</v>
      </c>
      <c r="AB156" s="450" t="e">
        <f>AVERAGE(#REF!)</f>
        <v>#REF!</v>
      </c>
    </row>
    <row r="157" spans="1:529" ht="36.75" customHeight="1" x14ac:dyDescent="0.2">
      <c r="A157" s="393" t="s">
        <v>2501</v>
      </c>
      <c r="B157" s="393">
        <v>1</v>
      </c>
      <c r="C157" s="393" t="s">
        <v>112</v>
      </c>
      <c r="D157" s="397">
        <v>42621</v>
      </c>
      <c r="E157" s="393" t="s">
        <v>2502</v>
      </c>
      <c r="F157" s="393" t="s">
        <v>245</v>
      </c>
      <c r="G157" s="393" t="s">
        <v>0</v>
      </c>
      <c r="H157" s="393">
        <v>25</v>
      </c>
      <c r="I157" s="393" t="s">
        <v>1324</v>
      </c>
      <c r="J157" s="476" t="s">
        <v>1727</v>
      </c>
      <c r="K157" s="393" t="s">
        <v>2503</v>
      </c>
      <c r="L157" s="393" t="s">
        <v>2801</v>
      </c>
      <c r="M157" s="479">
        <v>42621</v>
      </c>
      <c r="N157" s="397">
        <f t="shared" si="18"/>
        <v>42642</v>
      </c>
      <c r="O157" s="397"/>
      <c r="P157" s="397"/>
      <c r="Q157" s="397"/>
      <c r="R157" s="397" t="s">
        <v>778</v>
      </c>
      <c r="S157" s="397" t="s">
        <v>778</v>
      </c>
      <c r="T157" s="397"/>
      <c r="U157" s="397">
        <v>42628</v>
      </c>
      <c r="V157" s="397">
        <v>42628</v>
      </c>
      <c r="W157" s="397"/>
      <c r="X157" s="393" t="s">
        <v>404</v>
      </c>
      <c r="Y157" s="402">
        <f t="shared" si="15"/>
        <v>7</v>
      </c>
      <c r="Z157" s="414" t="str">
        <f t="shared" si="16"/>
        <v>O</v>
      </c>
      <c r="AA157" s="393" t="s">
        <v>197</v>
      </c>
      <c r="AB157" s="450" t="e">
        <f>AVERAGE(#REF!)</f>
        <v>#REF!</v>
      </c>
    </row>
    <row r="158" spans="1:529" ht="36.75" customHeight="1" x14ac:dyDescent="0.2">
      <c r="A158" s="393" t="s">
        <v>2524</v>
      </c>
      <c r="B158" s="393">
        <v>1</v>
      </c>
      <c r="C158" s="393" t="s">
        <v>2545</v>
      </c>
      <c r="D158" s="397">
        <v>42625</v>
      </c>
      <c r="E158" s="393" t="s">
        <v>2525</v>
      </c>
      <c r="F158" s="393" t="s">
        <v>2621</v>
      </c>
      <c r="G158" s="393" t="s">
        <v>0</v>
      </c>
      <c r="H158" s="393">
        <v>20</v>
      </c>
      <c r="I158" s="393" t="s">
        <v>2412</v>
      </c>
      <c r="J158" s="476" t="s">
        <v>1727</v>
      </c>
      <c r="K158" s="393" t="s">
        <v>2526</v>
      </c>
      <c r="L158" s="393" t="s">
        <v>2801</v>
      </c>
      <c r="M158" s="479">
        <v>42625</v>
      </c>
      <c r="N158" s="397">
        <f t="shared" si="18"/>
        <v>42646</v>
      </c>
      <c r="O158" s="397"/>
      <c r="P158" s="397"/>
      <c r="Q158" s="397"/>
      <c r="R158" s="397" t="s">
        <v>778</v>
      </c>
      <c r="S158" s="397" t="s">
        <v>778</v>
      </c>
      <c r="T158" s="397"/>
      <c r="U158" s="397">
        <v>42633</v>
      </c>
      <c r="V158" s="397">
        <v>42633</v>
      </c>
      <c r="W158" s="397"/>
      <c r="X158" s="393" t="s">
        <v>404</v>
      </c>
      <c r="Y158" s="402">
        <f t="shared" si="15"/>
        <v>8</v>
      </c>
      <c r="Z158" s="414" t="str">
        <f t="shared" si="16"/>
        <v>O</v>
      </c>
      <c r="AA158" s="393" t="s">
        <v>197</v>
      </c>
      <c r="AB158" s="450" t="e">
        <f>AVERAGE(#REF!)</f>
        <v>#REF!</v>
      </c>
    </row>
    <row r="159" spans="1:529" ht="36.75" customHeight="1" x14ac:dyDescent="0.2">
      <c r="A159" s="393" t="s">
        <v>2527</v>
      </c>
      <c r="B159" s="393">
        <v>2</v>
      </c>
      <c r="C159" s="393" t="s">
        <v>311</v>
      </c>
      <c r="D159" s="397">
        <v>42619</v>
      </c>
      <c r="E159" s="393" t="s">
        <v>2484</v>
      </c>
      <c r="F159" s="393" t="s">
        <v>2612</v>
      </c>
      <c r="G159" s="393" t="s">
        <v>0</v>
      </c>
      <c r="H159" s="393" t="s">
        <v>2528</v>
      </c>
      <c r="I159" s="393" t="s">
        <v>2437</v>
      </c>
      <c r="J159" s="476" t="s">
        <v>2529</v>
      </c>
      <c r="K159" s="393" t="s">
        <v>2530</v>
      </c>
      <c r="L159" s="393" t="s">
        <v>2801</v>
      </c>
      <c r="M159" s="479">
        <v>42635</v>
      </c>
      <c r="N159" s="397">
        <f t="shared" si="18"/>
        <v>42656</v>
      </c>
      <c r="O159" s="397" t="e">
        <f>#REF!</f>
        <v>#REF!</v>
      </c>
      <c r="P159" s="397"/>
      <c r="Q159" s="397"/>
      <c r="R159" s="393" t="s">
        <v>778</v>
      </c>
      <c r="S159" s="393" t="s">
        <v>778</v>
      </c>
      <c r="T159" s="407"/>
      <c r="U159" s="415">
        <v>42635</v>
      </c>
      <c r="V159" s="415">
        <v>42642</v>
      </c>
      <c r="W159" s="415"/>
      <c r="X159" s="407" t="s">
        <v>404</v>
      </c>
      <c r="Y159" s="458">
        <f t="shared" si="15"/>
        <v>7</v>
      </c>
      <c r="Z159" s="414" t="str">
        <f t="shared" si="16"/>
        <v>O</v>
      </c>
      <c r="AA159" s="393" t="s">
        <v>197</v>
      </c>
      <c r="AB159" s="459" t="e">
        <f>AVERAGE(#REF!)</f>
        <v>#REF!</v>
      </c>
    </row>
    <row r="160" spans="1:529" ht="36.75" customHeight="1" x14ac:dyDescent="0.2">
      <c r="A160" s="393" t="s">
        <v>2532</v>
      </c>
      <c r="B160" s="393">
        <v>3</v>
      </c>
      <c r="C160" s="393" t="s">
        <v>2626</v>
      </c>
      <c r="D160" s="397">
        <v>42636</v>
      </c>
      <c r="E160" s="393" t="s">
        <v>2533</v>
      </c>
      <c r="F160" s="393" t="s">
        <v>2544</v>
      </c>
      <c r="G160" s="393" t="s">
        <v>392</v>
      </c>
      <c r="H160" s="393" t="s">
        <v>2542</v>
      </c>
      <c r="I160" s="393" t="s">
        <v>2412</v>
      </c>
      <c r="J160" s="476" t="s">
        <v>2543</v>
      </c>
      <c r="K160" s="393" t="s">
        <v>2556</v>
      </c>
      <c r="L160" s="393" t="s">
        <v>2801</v>
      </c>
      <c r="M160" s="479">
        <v>42636</v>
      </c>
      <c r="N160" s="397">
        <f t="shared" si="18"/>
        <v>42657</v>
      </c>
      <c r="O160" s="397"/>
      <c r="P160" s="397"/>
      <c r="Q160" s="397"/>
      <c r="R160" s="393" t="s">
        <v>778</v>
      </c>
      <c r="S160" s="393" t="s">
        <v>778</v>
      </c>
      <c r="T160" s="393"/>
      <c r="U160" s="397">
        <v>42636</v>
      </c>
      <c r="V160" s="397"/>
      <c r="W160" s="397"/>
      <c r="X160" s="393" t="s">
        <v>1083</v>
      </c>
      <c r="Y160" s="402" t="str">
        <f t="shared" si="15"/>
        <v/>
      </c>
      <c r="Z160" s="414" t="str">
        <f t="shared" si="16"/>
        <v/>
      </c>
      <c r="AA160" s="393"/>
      <c r="AB160" s="459"/>
    </row>
    <row r="161" spans="1:28" ht="36.75" customHeight="1" x14ac:dyDescent="0.2">
      <c r="A161" s="393" t="s">
        <v>2536</v>
      </c>
      <c r="B161" s="393">
        <v>1</v>
      </c>
      <c r="C161" s="393" t="s">
        <v>2534</v>
      </c>
      <c r="D161" s="397">
        <v>42629</v>
      </c>
      <c r="E161" s="393" t="s">
        <v>2535</v>
      </c>
      <c r="F161" s="393" t="s">
        <v>2315</v>
      </c>
      <c r="G161" s="393" t="s">
        <v>0</v>
      </c>
      <c r="H161" s="393" t="s">
        <v>2541</v>
      </c>
      <c r="I161" s="393" t="s">
        <v>605</v>
      </c>
      <c r="J161" s="476" t="s">
        <v>1727</v>
      </c>
      <c r="K161" s="393" t="s">
        <v>1634</v>
      </c>
      <c r="L161" s="393" t="s">
        <v>2802</v>
      </c>
      <c r="M161" s="479">
        <v>42629</v>
      </c>
      <c r="N161" s="397">
        <f t="shared" si="18"/>
        <v>42650</v>
      </c>
      <c r="O161" s="397"/>
      <c r="P161" s="397"/>
      <c r="Q161" s="397"/>
      <c r="R161" s="397" t="s">
        <v>778</v>
      </c>
      <c r="S161" s="397" t="s">
        <v>778</v>
      </c>
      <c r="T161" s="397"/>
      <c r="U161" s="397">
        <v>42636</v>
      </c>
      <c r="V161" s="415">
        <v>42636</v>
      </c>
      <c r="W161" s="415"/>
      <c r="X161" s="407" t="s">
        <v>404</v>
      </c>
      <c r="Y161" s="458">
        <f t="shared" si="15"/>
        <v>7</v>
      </c>
      <c r="Z161" s="414" t="str">
        <f t="shared" si="16"/>
        <v>O</v>
      </c>
      <c r="AA161" s="393" t="s">
        <v>197</v>
      </c>
      <c r="AB161" s="459" t="e">
        <f>AVERAGE(#REF!)</f>
        <v>#REF!</v>
      </c>
    </row>
    <row r="162" spans="1:28" ht="36.75" customHeight="1" x14ac:dyDescent="0.2">
      <c r="A162" s="393" t="s">
        <v>2537</v>
      </c>
      <c r="B162" s="393">
        <v>1</v>
      </c>
      <c r="C162" s="393" t="s">
        <v>1184</v>
      </c>
      <c r="D162" s="397">
        <v>42633</v>
      </c>
      <c r="E162" s="393" t="s">
        <v>2497</v>
      </c>
      <c r="F162" s="393" t="s">
        <v>2540</v>
      </c>
      <c r="G162" s="393" t="s">
        <v>0</v>
      </c>
      <c r="H162" s="393" t="s">
        <v>2538</v>
      </c>
      <c r="I162" s="393" t="s">
        <v>1576</v>
      </c>
      <c r="J162" s="476" t="s">
        <v>1727</v>
      </c>
      <c r="K162" s="393" t="s">
        <v>2539</v>
      </c>
      <c r="L162" s="393" t="s">
        <v>2801</v>
      </c>
      <c r="M162" s="479">
        <v>42633</v>
      </c>
      <c r="N162" s="397">
        <f t="shared" si="18"/>
        <v>42654</v>
      </c>
      <c r="O162" s="397"/>
      <c r="P162" s="397"/>
      <c r="Q162" s="397"/>
      <c r="R162" s="393" t="s">
        <v>778</v>
      </c>
      <c r="S162" s="393" t="s">
        <v>778</v>
      </c>
      <c r="T162" s="393"/>
      <c r="U162" s="397">
        <v>42639</v>
      </c>
      <c r="V162" s="397">
        <v>42664</v>
      </c>
      <c r="W162" s="415"/>
      <c r="X162" s="407" t="s">
        <v>404</v>
      </c>
      <c r="Y162" s="407">
        <f t="shared" si="15"/>
        <v>31</v>
      </c>
      <c r="Z162" s="414" t="str">
        <f t="shared" si="16"/>
        <v>N</v>
      </c>
      <c r="AA162" s="393" t="s">
        <v>197</v>
      </c>
      <c r="AB162" s="459" t="e">
        <f>AVERAGE(#REF!)</f>
        <v>#REF!</v>
      </c>
    </row>
    <row r="163" spans="1:28" ht="36.75" customHeight="1" x14ac:dyDescent="0.2">
      <c r="A163" s="393" t="s">
        <v>2546</v>
      </c>
      <c r="B163" s="393">
        <v>2</v>
      </c>
      <c r="C163" s="393" t="s">
        <v>2317</v>
      </c>
      <c r="D163" s="397">
        <v>42636</v>
      </c>
      <c r="E163" s="393" t="s">
        <v>2453</v>
      </c>
      <c r="F163" s="393" t="s">
        <v>2562</v>
      </c>
      <c r="G163" s="393" t="s">
        <v>0</v>
      </c>
      <c r="H163" s="393" t="s">
        <v>2547</v>
      </c>
      <c r="I163" s="393" t="s">
        <v>605</v>
      </c>
      <c r="J163" s="476" t="s">
        <v>1727</v>
      </c>
      <c r="K163" s="393" t="s">
        <v>2571</v>
      </c>
      <c r="L163" s="393" t="s">
        <v>2801</v>
      </c>
      <c r="M163" s="479">
        <v>42639</v>
      </c>
      <c r="N163" s="397">
        <f t="shared" si="18"/>
        <v>42660</v>
      </c>
      <c r="O163" s="397"/>
      <c r="P163" s="397"/>
      <c r="Q163" s="397"/>
      <c r="R163" s="397" t="s">
        <v>778</v>
      </c>
      <c r="S163" s="397" t="s">
        <v>778</v>
      </c>
      <c r="T163" s="397"/>
      <c r="U163" s="397">
        <v>42642</v>
      </c>
      <c r="V163" s="397">
        <v>42654</v>
      </c>
      <c r="W163" s="397"/>
      <c r="X163" s="393" t="s">
        <v>404</v>
      </c>
      <c r="Y163" s="402">
        <f t="shared" si="15"/>
        <v>15</v>
      </c>
      <c r="Z163" s="414" t="str">
        <f t="shared" si="16"/>
        <v>O</v>
      </c>
      <c r="AA163" s="393" t="s">
        <v>197</v>
      </c>
      <c r="AB163" s="450" t="e">
        <f>AVERAGE(#REF!)</f>
        <v>#REF!</v>
      </c>
    </row>
    <row r="164" spans="1:28" ht="36.75" customHeight="1" x14ac:dyDescent="0.2">
      <c r="A164" s="393" t="s">
        <v>2549</v>
      </c>
      <c r="B164" s="393">
        <v>1</v>
      </c>
      <c r="C164" s="393" t="s">
        <v>2663</v>
      </c>
      <c r="D164" s="397">
        <v>42632</v>
      </c>
      <c r="E164" s="393" t="s">
        <v>2461</v>
      </c>
      <c r="F164" s="393" t="s">
        <v>1236</v>
      </c>
      <c r="G164" s="393" t="s">
        <v>0</v>
      </c>
      <c r="H164" s="393" t="s">
        <v>2548</v>
      </c>
      <c r="I164" s="393" t="s">
        <v>2412</v>
      </c>
      <c r="J164" s="476" t="s">
        <v>2018</v>
      </c>
      <c r="K164" s="393" t="s">
        <v>2561</v>
      </c>
      <c r="L164" s="393" t="s">
        <v>2801</v>
      </c>
      <c r="M164" s="479">
        <v>42634</v>
      </c>
      <c r="N164" s="397">
        <f t="shared" si="18"/>
        <v>42655</v>
      </c>
      <c r="O164" s="397"/>
      <c r="P164" s="397"/>
      <c r="Q164" s="397"/>
      <c r="R164" s="397" t="s">
        <v>778</v>
      </c>
      <c r="S164" s="397" t="s">
        <v>778</v>
      </c>
      <c r="T164" s="397"/>
      <c r="U164" s="397">
        <v>42634</v>
      </c>
      <c r="V164" s="415">
        <v>42634</v>
      </c>
      <c r="W164" s="415"/>
      <c r="X164" s="407" t="s">
        <v>404</v>
      </c>
      <c r="Y164" s="458">
        <f t="shared" si="15"/>
        <v>0</v>
      </c>
      <c r="Z164" s="414" t="str">
        <f t="shared" si="16"/>
        <v>O</v>
      </c>
      <c r="AA164" s="393" t="s">
        <v>197</v>
      </c>
      <c r="AB164" s="459" t="e">
        <f>AVERAGE(#REF!)</f>
        <v>#REF!</v>
      </c>
    </row>
    <row r="165" spans="1:28" ht="36.75" customHeight="1" x14ac:dyDescent="0.2">
      <c r="A165" s="393" t="s">
        <v>2550</v>
      </c>
      <c r="B165" s="393">
        <v>9</v>
      </c>
      <c r="C165" s="393" t="s">
        <v>311</v>
      </c>
      <c r="D165" s="397">
        <v>42503</v>
      </c>
      <c r="E165" s="393" t="s">
        <v>2551</v>
      </c>
      <c r="F165" s="393" t="s">
        <v>2554</v>
      </c>
      <c r="G165" s="393" t="s">
        <v>0</v>
      </c>
      <c r="H165" s="393" t="s">
        <v>2557</v>
      </c>
      <c r="I165" s="393" t="s">
        <v>1576</v>
      </c>
      <c r="J165" s="476" t="s">
        <v>1727</v>
      </c>
      <c r="K165" s="393" t="s">
        <v>2552</v>
      </c>
      <c r="L165" s="393" t="s">
        <v>2802</v>
      </c>
      <c r="M165" s="479">
        <v>42503</v>
      </c>
      <c r="N165" s="397">
        <f t="shared" si="18"/>
        <v>42524</v>
      </c>
      <c r="O165" s="397"/>
      <c r="P165" s="397"/>
      <c r="Q165" s="397"/>
      <c r="R165" s="397" t="s">
        <v>778</v>
      </c>
      <c r="S165" s="397" t="s">
        <v>778</v>
      </c>
      <c r="T165" s="397"/>
      <c r="U165" s="397">
        <v>42503</v>
      </c>
      <c r="V165" s="415">
        <v>42503</v>
      </c>
      <c r="W165" s="415"/>
      <c r="X165" s="407" t="s">
        <v>404</v>
      </c>
      <c r="Y165" s="458">
        <f t="shared" si="15"/>
        <v>0</v>
      </c>
      <c r="Z165" s="414" t="str">
        <f t="shared" si="16"/>
        <v>O</v>
      </c>
      <c r="AA165" s="393" t="s">
        <v>197</v>
      </c>
      <c r="AB165" s="459" t="e">
        <f>AVERAGE(#REF!)</f>
        <v>#REF!</v>
      </c>
    </row>
    <row r="166" spans="1:28" ht="36.75" customHeight="1" x14ac:dyDescent="0.2">
      <c r="A166" s="393" t="s">
        <v>2553</v>
      </c>
      <c r="B166" s="393">
        <v>3</v>
      </c>
      <c r="C166" s="393" t="s">
        <v>2352</v>
      </c>
      <c r="D166" s="397">
        <v>42630</v>
      </c>
      <c r="E166" s="393" t="s">
        <v>2488</v>
      </c>
      <c r="F166" s="393" t="s">
        <v>1757</v>
      </c>
      <c r="G166" s="393" t="s">
        <v>0</v>
      </c>
      <c r="H166" s="393">
        <v>7.3</v>
      </c>
      <c r="I166" s="393" t="s">
        <v>2437</v>
      </c>
      <c r="J166" s="476" t="s">
        <v>1727</v>
      </c>
      <c r="K166" s="393" t="s">
        <v>2563</v>
      </c>
      <c r="L166" s="393" t="s">
        <v>2801</v>
      </c>
      <c r="M166" s="479">
        <v>42630</v>
      </c>
      <c r="N166" s="397">
        <f t="shared" si="18"/>
        <v>42651</v>
      </c>
      <c r="O166" s="397"/>
      <c r="P166" s="397"/>
      <c r="Q166" s="397"/>
      <c r="R166" s="397" t="s">
        <v>778</v>
      </c>
      <c r="S166" s="397" t="s">
        <v>778</v>
      </c>
      <c r="T166" s="397"/>
      <c r="U166" s="397">
        <v>42639</v>
      </c>
      <c r="V166" s="415">
        <v>42639</v>
      </c>
      <c r="W166" s="415"/>
      <c r="X166" s="407" t="s">
        <v>404</v>
      </c>
      <c r="Y166" s="458">
        <f t="shared" si="15"/>
        <v>9</v>
      </c>
      <c r="Z166" s="414" t="str">
        <f t="shared" si="16"/>
        <v>O</v>
      </c>
      <c r="AA166" s="393" t="s">
        <v>197</v>
      </c>
      <c r="AB166" s="459" t="e">
        <f>AVERAGE(#REF!)</f>
        <v>#REF!</v>
      </c>
    </row>
    <row r="167" spans="1:28" ht="36.75" customHeight="1" x14ac:dyDescent="0.2">
      <c r="A167" s="393" t="s">
        <v>2558</v>
      </c>
      <c r="B167" s="393">
        <v>4</v>
      </c>
      <c r="C167" s="393" t="s">
        <v>108</v>
      </c>
      <c r="D167" s="397">
        <v>42639</v>
      </c>
      <c r="E167" s="393" t="s">
        <v>2611</v>
      </c>
      <c r="F167" s="393" t="s">
        <v>1757</v>
      </c>
      <c r="G167" s="393" t="s">
        <v>0</v>
      </c>
      <c r="H167" s="393" t="s">
        <v>2559</v>
      </c>
      <c r="I167" s="393" t="s">
        <v>2437</v>
      </c>
      <c r="J167" s="476" t="s">
        <v>1727</v>
      </c>
      <c r="K167" s="393" t="s">
        <v>2560</v>
      </c>
      <c r="L167" s="393" t="s">
        <v>2801</v>
      </c>
      <c r="M167" s="479">
        <v>42639</v>
      </c>
      <c r="N167" s="397">
        <f t="shared" si="18"/>
        <v>42660</v>
      </c>
      <c r="O167" s="397"/>
      <c r="P167" s="397"/>
      <c r="Q167" s="397"/>
      <c r="R167" s="397" t="s">
        <v>778</v>
      </c>
      <c r="S167" s="397" t="s">
        <v>778</v>
      </c>
      <c r="T167" s="397"/>
      <c r="U167" s="397">
        <v>42640</v>
      </c>
      <c r="V167" s="397">
        <v>42640</v>
      </c>
      <c r="W167" s="397"/>
      <c r="X167" s="393" t="s">
        <v>404</v>
      </c>
      <c r="Y167" s="458">
        <f t="shared" si="15"/>
        <v>1</v>
      </c>
      <c r="Z167" s="414" t="str">
        <f t="shared" si="16"/>
        <v>O</v>
      </c>
      <c r="AA167" s="407" t="s">
        <v>197</v>
      </c>
      <c r="AB167" s="459" t="e">
        <f>AVERAGE(#REF!)</f>
        <v>#REF!</v>
      </c>
    </row>
    <row r="168" spans="1:28" ht="36.75" customHeight="1" x14ac:dyDescent="0.2">
      <c r="A168" s="393" t="s">
        <v>2566</v>
      </c>
      <c r="B168" s="393">
        <v>1</v>
      </c>
      <c r="C168" s="393" t="s">
        <v>2116</v>
      </c>
      <c r="D168" s="397">
        <v>42643</v>
      </c>
      <c r="E168" s="393" t="s">
        <v>2564</v>
      </c>
      <c r="F168" s="393" t="s">
        <v>2565</v>
      </c>
      <c r="G168" s="393" t="s">
        <v>0</v>
      </c>
      <c r="H168" s="393">
        <v>35</v>
      </c>
      <c r="I168" s="393" t="s">
        <v>2412</v>
      </c>
      <c r="J168" s="476" t="s">
        <v>2018</v>
      </c>
      <c r="K168" s="393" t="s">
        <v>2569</v>
      </c>
      <c r="L168" s="393" t="s">
        <v>2801</v>
      </c>
      <c r="M168" s="479">
        <v>42643</v>
      </c>
      <c r="N168" s="397">
        <f t="shared" si="18"/>
        <v>42664</v>
      </c>
      <c r="O168" s="397"/>
      <c r="P168" s="397"/>
      <c r="Q168" s="397"/>
      <c r="R168" s="397" t="s">
        <v>778</v>
      </c>
      <c r="S168" s="397" t="s">
        <v>778</v>
      </c>
      <c r="T168" s="397"/>
      <c r="U168" s="397">
        <v>42643</v>
      </c>
      <c r="V168" s="397">
        <v>42643</v>
      </c>
      <c r="W168" s="397"/>
      <c r="X168" s="393" t="s">
        <v>404</v>
      </c>
      <c r="Y168" s="458">
        <f t="shared" si="15"/>
        <v>0</v>
      </c>
      <c r="Z168" s="414" t="str">
        <f t="shared" si="16"/>
        <v>O</v>
      </c>
      <c r="AA168" s="407" t="s">
        <v>197</v>
      </c>
      <c r="AB168" s="459" t="e">
        <f>AVERAGE(#REF!)</f>
        <v>#REF!</v>
      </c>
    </row>
    <row r="169" spans="1:28" ht="36.75" customHeight="1" x14ac:dyDescent="0.2">
      <c r="A169" s="393" t="s">
        <v>2567</v>
      </c>
      <c r="B169" s="393">
        <v>1</v>
      </c>
      <c r="C169" s="393" t="s">
        <v>1398</v>
      </c>
      <c r="D169" s="397">
        <v>42646</v>
      </c>
      <c r="E169" s="393" t="s">
        <v>2568</v>
      </c>
      <c r="F169" s="393" t="s">
        <v>2642</v>
      </c>
      <c r="G169" s="393" t="s">
        <v>0</v>
      </c>
      <c r="H169" s="393">
        <v>8500</v>
      </c>
      <c r="I169" s="393" t="s">
        <v>1576</v>
      </c>
      <c r="J169" s="476" t="s">
        <v>1727</v>
      </c>
      <c r="K169" s="393" t="s">
        <v>2640</v>
      </c>
      <c r="L169" s="393" t="s">
        <v>2801</v>
      </c>
      <c r="M169" s="479">
        <v>42646</v>
      </c>
      <c r="N169" s="397">
        <f t="shared" si="18"/>
        <v>42667</v>
      </c>
      <c r="O169" s="415"/>
      <c r="P169" s="415"/>
      <c r="Q169" s="415"/>
      <c r="R169" s="407"/>
      <c r="S169" s="407"/>
      <c r="T169" s="407"/>
      <c r="U169" s="415">
        <v>42647</v>
      </c>
      <c r="V169" s="415"/>
      <c r="W169" s="415"/>
      <c r="X169" s="407" t="s">
        <v>1083</v>
      </c>
      <c r="Y169" s="458" t="str">
        <f t="shared" si="15"/>
        <v/>
      </c>
      <c r="Z169" s="414" t="str">
        <f t="shared" si="16"/>
        <v/>
      </c>
      <c r="AA169" s="407"/>
      <c r="AB169" s="459" t="e">
        <f>AVERAGE(#REF!)</f>
        <v>#REF!</v>
      </c>
    </row>
    <row r="170" spans="1:28" ht="36.75" customHeight="1" x14ac:dyDescent="0.2">
      <c r="A170" s="393" t="s">
        <v>2573</v>
      </c>
      <c r="B170" s="393">
        <v>1</v>
      </c>
      <c r="C170" s="393" t="s">
        <v>2577</v>
      </c>
      <c r="D170" s="397">
        <v>42653</v>
      </c>
      <c r="E170" s="393" t="s">
        <v>2574</v>
      </c>
      <c r="F170" s="393" t="s">
        <v>245</v>
      </c>
      <c r="G170" s="393" t="s">
        <v>0</v>
      </c>
      <c r="H170" s="393">
        <v>600</v>
      </c>
      <c r="I170" s="393" t="s">
        <v>1576</v>
      </c>
      <c r="J170" s="476" t="s">
        <v>1727</v>
      </c>
      <c r="K170" s="393" t="s">
        <v>2616</v>
      </c>
      <c r="L170" s="393" t="s">
        <v>2801</v>
      </c>
      <c r="M170" s="479">
        <v>42653</v>
      </c>
      <c r="N170" s="397">
        <f t="shared" si="18"/>
        <v>42674</v>
      </c>
      <c r="O170" s="397"/>
      <c r="P170" s="397"/>
      <c r="Q170" s="397"/>
      <c r="R170" s="393" t="s">
        <v>778</v>
      </c>
      <c r="S170" s="407" t="s">
        <v>778</v>
      </c>
      <c r="T170" s="407"/>
      <c r="U170" s="415">
        <v>42663</v>
      </c>
      <c r="V170" s="415">
        <v>42684</v>
      </c>
      <c r="W170" s="415"/>
      <c r="X170" s="407" t="s">
        <v>404</v>
      </c>
      <c r="Y170" s="458">
        <f t="shared" si="15"/>
        <v>31</v>
      </c>
      <c r="Z170" s="414" t="str">
        <f t="shared" si="16"/>
        <v>N</v>
      </c>
      <c r="AA170" s="407" t="s">
        <v>196</v>
      </c>
      <c r="AB170" s="459" t="e">
        <f>AVERAGE(#REF!)</f>
        <v>#REF!</v>
      </c>
    </row>
    <row r="171" spans="1:28" ht="36.75" customHeight="1" x14ac:dyDescent="0.2">
      <c r="A171" s="393" t="s">
        <v>2659</v>
      </c>
      <c r="B171" s="393">
        <v>1</v>
      </c>
      <c r="C171" s="393" t="s">
        <v>2438</v>
      </c>
      <c r="D171" s="397">
        <v>42657</v>
      </c>
      <c r="E171" s="393" t="s">
        <v>2579</v>
      </c>
      <c r="F171" s="393" t="s">
        <v>2576</v>
      </c>
      <c r="G171" s="393" t="s">
        <v>0</v>
      </c>
      <c r="H171" s="393">
        <v>14</v>
      </c>
      <c r="I171" s="393" t="s">
        <v>1576</v>
      </c>
      <c r="J171" s="476" t="s">
        <v>2580</v>
      </c>
      <c r="K171" s="416" t="s">
        <v>2619</v>
      </c>
      <c r="L171" s="393" t="s">
        <v>2802</v>
      </c>
      <c r="M171" s="479">
        <v>42668</v>
      </c>
      <c r="N171" s="397">
        <f t="shared" si="18"/>
        <v>42689</v>
      </c>
      <c r="O171" s="397"/>
      <c r="P171" s="397"/>
      <c r="Q171" s="397"/>
      <c r="R171" s="393" t="s">
        <v>778</v>
      </c>
      <c r="S171" s="407" t="s">
        <v>778</v>
      </c>
      <c r="T171" s="407"/>
      <c r="U171" s="415">
        <v>42668</v>
      </c>
      <c r="V171" s="415"/>
      <c r="W171" s="415"/>
      <c r="X171" s="407" t="s">
        <v>1083</v>
      </c>
      <c r="Y171" s="458" t="str">
        <f t="shared" si="15"/>
        <v/>
      </c>
      <c r="Z171" s="414" t="str">
        <f t="shared" si="16"/>
        <v/>
      </c>
      <c r="AA171" s="407"/>
      <c r="AB171" s="459" t="e">
        <f>AVERAGE(#REF!)</f>
        <v>#REF!</v>
      </c>
    </row>
    <row r="172" spans="1:28" ht="36.75" customHeight="1" x14ac:dyDescent="0.2">
      <c r="A172" s="393" t="s">
        <v>2578</v>
      </c>
      <c r="B172" s="393">
        <v>1</v>
      </c>
      <c r="C172" s="393" t="s">
        <v>2116</v>
      </c>
      <c r="D172" s="397">
        <v>42649</v>
      </c>
      <c r="E172" s="393" t="s">
        <v>2581</v>
      </c>
      <c r="F172" s="393" t="s">
        <v>2598</v>
      </c>
      <c r="G172" s="393" t="s">
        <v>0</v>
      </c>
      <c r="H172" s="393">
        <v>700</v>
      </c>
      <c r="I172" s="393" t="s">
        <v>1576</v>
      </c>
      <c r="J172" s="476" t="s">
        <v>2506</v>
      </c>
      <c r="K172" s="393" t="s">
        <v>2599</v>
      </c>
      <c r="L172" s="393" t="s">
        <v>2802</v>
      </c>
      <c r="M172" s="479">
        <v>42649</v>
      </c>
      <c r="N172" s="397">
        <f t="shared" si="18"/>
        <v>42670</v>
      </c>
      <c r="O172" s="397"/>
      <c r="P172" s="397"/>
      <c r="Q172" s="397"/>
      <c r="R172" s="393" t="s">
        <v>778</v>
      </c>
      <c r="S172" s="407" t="s">
        <v>778</v>
      </c>
      <c r="T172" s="407"/>
      <c r="U172" s="415">
        <v>42649</v>
      </c>
      <c r="V172" s="415"/>
      <c r="W172" s="415"/>
      <c r="X172" s="407" t="s">
        <v>1083</v>
      </c>
      <c r="Y172" s="458" t="str">
        <f t="shared" si="15"/>
        <v/>
      </c>
      <c r="Z172" s="414" t="str">
        <f t="shared" si="16"/>
        <v/>
      </c>
      <c r="AA172" s="407"/>
      <c r="AB172" s="459" t="e">
        <f>AVERAGE(#REF!)</f>
        <v>#REF!</v>
      </c>
    </row>
    <row r="173" spans="1:28" ht="36.75" customHeight="1" x14ac:dyDescent="0.2">
      <c r="A173" s="407" t="s">
        <v>2582</v>
      </c>
      <c r="B173" s="393">
        <v>1</v>
      </c>
      <c r="C173" s="407" t="s">
        <v>2594</v>
      </c>
      <c r="D173" s="415">
        <v>42664</v>
      </c>
      <c r="E173" s="407" t="s">
        <v>2583</v>
      </c>
      <c r="F173" s="407" t="s">
        <v>2585</v>
      </c>
      <c r="G173" s="407" t="s">
        <v>0</v>
      </c>
      <c r="H173" s="407">
        <v>1</v>
      </c>
      <c r="I173" s="407" t="s">
        <v>2437</v>
      </c>
      <c r="J173" s="474" t="s">
        <v>1727</v>
      </c>
      <c r="K173" s="393" t="s">
        <v>2584</v>
      </c>
      <c r="L173" s="393" t="s">
        <v>2801</v>
      </c>
      <c r="M173" s="480">
        <v>42664</v>
      </c>
      <c r="N173" s="397">
        <f t="shared" si="18"/>
        <v>42685</v>
      </c>
      <c r="O173" s="397"/>
      <c r="P173" s="397"/>
      <c r="Q173" s="397"/>
      <c r="R173" s="393" t="s">
        <v>778</v>
      </c>
      <c r="S173" s="393" t="s">
        <v>778</v>
      </c>
      <c r="T173" s="407"/>
      <c r="U173" s="415">
        <v>42699</v>
      </c>
      <c r="V173" s="415">
        <v>42699</v>
      </c>
      <c r="W173" s="415"/>
      <c r="X173" s="407" t="s">
        <v>404</v>
      </c>
      <c r="Y173" s="458">
        <f t="shared" si="15"/>
        <v>35</v>
      </c>
      <c r="Z173" s="414" t="str">
        <f t="shared" si="16"/>
        <v>N</v>
      </c>
      <c r="AA173" s="393" t="s">
        <v>196</v>
      </c>
      <c r="AB173" s="459" t="e">
        <f>AVERAGE(#REF!)</f>
        <v>#REF!</v>
      </c>
    </row>
    <row r="174" spans="1:28" ht="36.75" customHeight="1" x14ac:dyDescent="0.2">
      <c r="A174" s="393" t="s">
        <v>2588</v>
      </c>
      <c r="B174" s="393">
        <v>1</v>
      </c>
      <c r="C174" s="393" t="s">
        <v>2360</v>
      </c>
      <c r="D174" s="397">
        <v>42663</v>
      </c>
      <c r="E174" s="393" t="s">
        <v>2586</v>
      </c>
      <c r="F174" s="393" t="s">
        <v>2587</v>
      </c>
      <c r="G174" s="393" t="s">
        <v>0</v>
      </c>
      <c r="H174" s="393">
        <v>5700</v>
      </c>
      <c r="I174" s="393" t="s">
        <v>605</v>
      </c>
      <c r="J174" s="476" t="s">
        <v>2027</v>
      </c>
      <c r="K174" s="393" t="s">
        <v>1561</v>
      </c>
      <c r="L174" s="393" t="s">
        <v>2801</v>
      </c>
      <c r="M174" s="479">
        <v>42663</v>
      </c>
      <c r="N174" s="397">
        <f t="shared" si="18"/>
        <v>42684</v>
      </c>
      <c r="O174" s="397"/>
      <c r="P174" s="397"/>
      <c r="Q174" s="397"/>
      <c r="R174" s="393" t="s">
        <v>778</v>
      </c>
      <c r="S174" s="393" t="s">
        <v>778</v>
      </c>
      <c r="T174" s="393"/>
      <c r="U174" s="397">
        <v>42681</v>
      </c>
      <c r="V174" s="397">
        <v>42695</v>
      </c>
      <c r="W174" s="397"/>
      <c r="X174" s="393" t="s">
        <v>404</v>
      </c>
      <c r="Y174" s="402">
        <f t="shared" si="15"/>
        <v>32</v>
      </c>
      <c r="Z174" s="414" t="str">
        <f t="shared" si="16"/>
        <v>N</v>
      </c>
      <c r="AA174" s="393"/>
      <c r="AB174" s="450" t="e">
        <f>AVERAGE(#REF!)</f>
        <v>#REF!</v>
      </c>
    </row>
    <row r="175" spans="1:28" ht="36.75" customHeight="1" x14ac:dyDescent="0.2">
      <c r="A175" s="415" t="s">
        <v>2589</v>
      </c>
      <c r="B175" s="407">
        <v>3</v>
      </c>
      <c r="C175" s="415" t="s">
        <v>1710</v>
      </c>
      <c r="D175" s="415">
        <v>42646</v>
      </c>
      <c r="E175" s="415" t="s">
        <v>2590</v>
      </c>
      <c r="F175" s="415" t="s">
        <v>2609</v>
      </c>
      <c r="G175" s="415" t="s">
        <v>2610</v>
      </c>
      <c r="H175" s="415" t="s">
        <v>2591</v>
      </c>
      <c r="I175" s="415" t="s">
        <v>2437</v>
      </c>
      <c r="J175" s="487" t="s">
        <v>1727</v>
      </c>
      <c r="K175" s="397" t="s">
        <v>2608</v>
      </c>
      <c r="L175" s="397" t="s">
        <v>2801</v>
      </c>
      <c r="M175" s="480">
        <v>42646</v>
      </c>
      <c r="N175" s="397">
        <f t="shared" si="18"/>
        <v>42667</v>
      </c>
      <c r="O175" s="415"/>
      <c r="P175" s="415"/>
      <c r="Q175" s="415"/>
      <c r="R175" s="415" t="s">
        <v>778</v>
      </c>
      <c r="S175" s="415" t="s">
        <v>778</v>
      </c>
      <c r="T175" s="415"/>
      <c r="U175" s="415">
        <v>42681</v>
      </c>
      <c r="V175" s="415">
        <v>42681</v>
      </c>
      <c r="W175" s="415"/>
      <c r="X175" s="415" t="s">
        <v>404</v>
      </c>
      <c r="Y175" s="458">
        <f t="shared" si="15"/>
        <v>35</v>
      </c>
      <c r="Z175" s="414" t="str">
        <f t="shared" si="16"/>
        <v>N</v>
      </c>
      <c r="AA175" s="407" t="s">
        <v>197</v>
      </c>
      <c r="AB175" s="459" t="e">
        <f>AVERAGE(#REF!)</f>
        <v>#REF!</v>
      </c>
    </row>
    <row r="176" spans="1:28" ht="36.75" customHeight="1" x14ac:dyDescent="0.2">
      <c r="A176" s="397" t="s">
        <v>2658</v>
      </c>
      <c r="B176" s="402">
        <v>1</v>
      </c>
      <c r="C176" s="397" t="s">
        <v>112</v>
      </c>
      <c r="D176" s="397">
        <v>42669</v>
      </c>
      <c r="E176" s="397" t="s">
        <v>2597</v>
      </c>
      <c r="F176" s="397" t="s">
        <v>2595</v>
      </c>
      <c r="G176" s="397" t="s">
        <v>0</v>
      </c>
      <c r="H176" s="397" t="s">
        <v>2618</v>
      </c>
      <c r="I176" s="397" t="s">
        <v>2437</v>
      </c>
      <c r="J176" s="477" t="s">
        <v>1727</v>
      </c>
      <c r="K176" s="397" t="s">
        <v>1645</v>
      </c>
      <c r="L176" s="397" t="s">
        <v>2802</v>
      </c>
      <c r="M176" s="479">
        <v>42670</v>
      </c>
      <c r="N176" s="397">
        <f t="shared" si="18"/>
        <v>42691</v>
      </c>
      <c r="O176" s="397"/>
      <c r="P176" s="397"/>
      <c r="Q176" s="397"/>
      <c r="R176" s="397"/>
      <c r="S176" s="397"/>
      <c r="T176" s="397"/>
      <c r="U176" s="397">
        <v>42695</v>
      </c>
      <c r="V176" s="397"/>
      <c r="W176" s="397"/>
      <c r="X176" s="397" t="s">
        <v>1083</v>
      </c>
      <c r="Y176" s="402" t="str">
        <f t="shared" si="15"/>
        <v/>
      </c>
      <c r="Z176" s="393" t="str">
        <f t="shared" si="16"/>
        <v/>
      </c>
      <c r="AA176" s="397"/>
      <c r="AB176" s="450" t="e">
        <f>AVERAGE(#REF!)</f>
        <v>#REF!</v>
      </c>
    </row>
    <row r="177" spans="1:104" ht="36.75" customHeight="1" x14ac:dyDescent="0.2">
      <c r="A177" s="393" t="s">
        <v>2600</v>
      </c>
      <c r="B177" s="402">
        <v>1</v>
      </c>
      <c r="C177" s="393" t="s">
        <v>2664</v>
      </c>
      <c r="D177" s="397">
        <v>42669</v>
      </c>
      <c r="E177" s="357" t="s">
        <v>2706</v>
      </c>
      <c r="F177" s="393" t="s">
        <v>2602</v>
      </c>
      <c r="G177" s="393" t="s">
        <v>392</v>
      </c>
      <c r="H177" s="393">
        <v>50</v>
      </c>
      <c r="I177" s="393" t="s">
        <v>2437</v>
      </c>
      <c r="J177" s="476" t="s">
        <v>1727</v>
      </c>
      <c r="K177" s="393" t="s">
        <v>2601</v>
      </c>
      <c r="L177" s="393" t="s">
        <v>2801</v>
      </c>
      <c r="M177" s="479">
        <v>42669</v>
      </c>
      <c r="N177" s="397">
        <f t="shared" si="18"/>
        <v>42690</v>
      </c>
      <c r="O177" s="397"/>
      <c r="P177" s="397"/>
      <c r="Q177" s="397"/>
      <c r="R177" s="393"/>
      <c r="S177" s="393"/>
      <c r="T177" s="393"/>
      <c r="U177" s="397">
        <v>42676</v>
      </c>
      <c r="V177" s="397"/>
      <c r="W177" s="397"/>
      <c r="X177" s="393" t="s">
        <v>1083</v>
      </c>
      <c r="Y177" s="402" t="str">
        <f t="shared" si="15"/>
        <v/>
      </c>
      <c r="Z177" s="393" t="str">
        <f t="shared" si="16"/>
        <v/>
      </c>
      <c r="AA177" s="393"/>
      <c r="AB177" s="450" t="e">
        <f>AVERAGE(#REF!)</f>
        <v>#REF!</v>
      </c>
    </row>
    <row r="178" spans="1:104" ht="36.75" customHeight="1" x14ac:dyDescent="0.2">
      <c r="A178" s="393" t="s">
        <v>2603</v>
      </c>
      <c r="B178" s="402">
        <v>1</v>
      </c>
      <c r="C178" s="393" t="s">
        <v>2604</v>
      </c>
      <c r="D178" s="397">
        <v>42677</v>
      </c>
      <c r="E178" s="466" t="s">
        <v>2607</v>
      </c>
      <c r="F178" s="393" t="s">
        <v>245</v>
      </c>
      <c r="G178" s="393" t="s">
        <v>2617</v>
      </c>
      <c r="H178" s="393" t="s">
        <v>2605</v>
      </c>
      <c r="I178" s="393" t="s">
        <v>2412</v>
      </c>
      <c r="J178" s="476" t="s">
        <v>2018</v>
      </c>
      <c r="K178" s="393" t="s">
        <v>2606</v>
      </c>
      <c r="L178" s="393" t="s">
        <v>2802</v>
      </c>
      <c r="M178" s="479">
        <v>42677</v>
      </c>
      <c r="N178" s="397">
        <f t="shared" si="18"/>
        <v>42698</v>
      </c>
      <c r="O178" s="397"/>
      <c r="P178" s="397"/>
      <c r="Q178" s="397"/>
      <c r="R178" s="393" t="s">
        <v>778</v>
      </c>
      <c r="S178" s="393" t="s">
        <v>778</v>
      </c>
      <c r="T178" s="393"/>
      <c r="U178" s="397">
        <v>42677</v>
      </c>
      <c r="V178" s="397"/>
      <c r="W178" s="397"/>
      <c r="X178" s="393" t="s">
        <v>1083</v>
      </c>
      <c r="Y178" s="402" t="str">
        <f t="shared" si="15"/>
        <v/>
      </c>
      <c r="Z178" s="393" t="str">
        <f t="shared" si="16"/>
        <v/>
      </c>
      <c r="AA178" s="393"/>
      <c r="AB178" s="450" t="e">
        <f>AVERAGE(#REF!)</f>
        <v>#REF!</v>
      </c>
    </row>
    <row r="179" spans="1:104" ht="36.75" customHeight="1" x14ac:dyDescent="0.2">
      <c r="A179" s="393" t="s">
        <v>2613</v>
      </c>
      <c r="B179" s="393">
        <v>1</v>
      </c>
      <c r="C179" s="393" t="s">
        <v>112</v>
      </c>
      <c r="D179" s="397">
        <v>42681</v>
      </c>
      <c r="E179" s="357" t="s">
        <v>2614</v>
      </c>
      <c r="F179" s="393" t="s">
        <v>245</v>
      </c>
      <c r="G179" s="393" t="s">
        <v>0</v>
      </c>
      <c r="H179" s="393">
        <v>6059</v>
      </c>
      <c r="I179" s="393" t="s">
        <v>1576</v>
      </c>
      <c r="J179" s="476" t="s">
        <v>1727</v>
      </c>
      <c r="K179" s="393" t="s">
        <v>2615</v>
      </c>
      <c r="L179" s="393" t="s">
        <v>2801</v>
      </c>
      <c r="M179" s="479">
        <v>42681</v>
      </c>
      <c r="N179" s="397">
        <f t="shared" si="18"/>
        <v>42702</v>
      </c>
      <c r="O179" s="397"/>
      <c r="P179" s="397"/>
      <c r="Q179" s="397"/>
      <c r="R179" s="393" t="s">
        <v>778</v>
      </c>
      <c r="S179" s="393" t="s">
        <v>778</v>
      </c>
      <c r="T179" s="393"/>
      <c r="U179" s="397">
        <v>42684</v>
      </c>
      <c r="V179" s="397">
        <v>42685</v>
      </c>
      <c r="W179" s="397"/>
      <c r="X179" s="393" t="s">
        <v>404</v>
      </c>
      <c r="Y179" s="402">
        <f t="shared" si="15"/>
        <v>4</v>
      </c>
      <c r="Z179" s="393" t="str">
        <f t="shared" si="16"/>
        <v>O</v>
      </c>
      <c r="AA179" s="393"/>
      <c r="AB179" s="450" t="e">
        <f>AVERAGE(#REF!)</f>
        <v>#REF!</v>
      </c>
    </row>
    <row r="180" spans="1:104" ht="36.75" customHeight="1" x14ac:dyDescent="0.2">
      <c r="A180" s="393" t="s">
        <v>2627</v>
      </c>
      <c r="B180" s="393">
        <v>1</v>
      </c>
      <c r="C180" s="393" t="s">
        <v>2309</v>
      </c>
      <c r="D180" s="397">
        <v>42671</v>
      </c>
      <c r="E180" s="357" t="s">
        <v>2648</v>
      </c>
      <c r="F180" s="393" t="s">
        <v>2378</v>
      </c>
      <c r="G180" s="393" t="s">
        <v>0</v>
      </c>
      <c r="H180" s="393" t="s">
        <v>2628</v>
      </c>
      <c r="I180" s="393" t="s">
        <v>1576</v>
      </c>
      <c r="J180" s="476" t="s">
        <v>1727</v>
      </c>
      <c r="K180" s="393" t="s">
        <v>1645</v>
      </c>
      <c r="L180" s="393" t="s">
        <v>2801</v>
      </c>
      <c r="M180" s="479">
        <v>42681</v>
      </c>
      <c r="N180" s="397">
        <f t="shared" si="18"/>
        <v>42702</v>
      </c>
      <c r="O180" s="397"/>
      <c r="P180" s="397"/>
      <c r="Q180" s="397"/>
      <c r="R180" s="393"/>
      <c r="S180" s="393"/>
      <c r="T180" s="393"/>
      <c r="U180" s="397">
        <v>42706</v>
      </c>
      <c r="V180" s="397">
        <v>42723</v>
      </c>
      <c r="W180" s="397"/>
      <c r="X180" s="393" t="s">
        <v>404</v>
      </c>
      <c r="Y180" s="402">
        <f t="shared" si="15"/>
        <v>42</v>
      </c>
      <c r="Z180" s="393" t="str">
        <f t="shared" si="16"/>
        <v>N</v>
      </c>
      <c r="AA180" s="393"/>
      <c r="AB180" s="450" t="e">
        <f>AVERAGE(#REF!)</f>
        <v>#REF!</v>
      </c>
      <c r="AC180" s="460"/>
      <c r="AD180" s="460"/>
      <c r="AE180" s="460"/>
      <c r="AF180" s="460"/>
      <c r="AG180" s="460"/>
      <c r="AH180" s="460"/>
      <c r="AI180" s="460"/>
      <c r="AJ180" s="460"/>
      <c r="AK180" s="460"/>
      <c r="AL180" s="460"/>
      <c r="AM180" s="460"/>
      <c r="AN180" s="460"/>
      <c r="AO180" s="460"/>
      <c r="AP180" s="460"/>
      <c r="AQ180" s="460"/>
      <c r="AR180" s="460"/>
      <c r="AS180" s="460"/>
      <c r="AT180" s="460"/>
      <c r="AU180" s="460"/>
      <c r="AV180" s="460"/>
      <c r="AW180" s="460"/>
      <c r="AX180" s="460"/>
      <c r="AY180" s="460"/>
      <c r="AZ180" s="460"/>
      <c r="BA180" s="460"/>
      <c r="BB180" s="460"/>
      <c r="BC180" s="460"/>
      <c r="BD180" s="460"/>
      <c r="BE180" s="460"/>
      <c r="BF180" s="460"/>
      <c r="BG180" s="460"/>
      <c r="BH180" s="460"/>
      <c r="BI180" s="460"/>
      <c r="BJ180" s="460"/>
      <c r="BK180" s="460"/>
      <c r="BL180" s="460"/>
      <c r="BM180" s="460"/>
      <c r="BN180" s="460"/>
      <c r="BO180" s="460"/>
      <c r="BP180" s="460"/>
      <c r="BQ180" s="460"/>
      <c r="BR180" s="460"/>
      <c r="BS180" s="460"/>
      <c r="BT180" s="460"/>
      <c r="BU180" s="460"/>
      <c r="BV180" s="460"/>
      <c r="BW180" s="460"/>
      <c r="BX180" s="460"/>
      <c r="BY180" s="460"/>
      <c r="BZ180" s="460"/>
      <c r="CA180" s="460"/>
      <c r="CB180" s="460"/>
      <c r="CC180" s="460"/>
      <c r="CD180" s="460"/>
      <c r="CE180" s="460"/>
      <c r="CF180" s="460"/>
      <c r="CG180" s="460"/>
      <c r="CH180" s="460"/>
      <c r="CI180" s="460"/>
      <c r="CJ180" s="460"/>
      <c r="CK180" s="460"/>
      <c r="CL180" s="460"/>
      <c r="CM180" s="460"/>
      <c r="CN180" s="460"/>
      <c r="CO180" s="460"/>
      <c r="CP180" s="460"/>
      <c r="CQ180" s="460"/>
      <c r="CR180" s="460"/>
      <c r="CS180" s="460"/>
      <c r="CT180" s="460"/>
      <c r="CU180" s="460"/>
      <c r="CV180" s="460"/>
      <c r="CW180" s="460"/>
      <c r="CX180" s="460"/>
      <c r="CY180" s="460"/>
      <c r="CZ180" s="460"/>
    </row>
    <row r="181" spans="1:104" ht="36.75" customHeight="1" x14ac:dyDescent="0.2">
      <c r="A181" s="393" t="s">
        <v>2629</v>
      </c>
      <c r="B181" s="393">
        <v>1</v>
      </c>
      <c r="C181" s="393" t="s">
        <v>1103</v>
      </c>
      <c r="D181" s="397">
        <v>42691</v>
      </c>
      <c r="E181" s="357" t="s">
        <v>2630</v>
      </c>
      <c r="F181" s="393" t="s">
        <v>2641</v>
      </c>
      <c r="G181" s="393" t="s">
        <v>0</v>
      </c>
      <c r="H181" s="393">
        <v>1000</v>
      </c>
      <c r="I181" s="393" t="s">
        <v>1576</v>
      </c>
      <c r="J181" s="476" t="s">
        <v>1727</v>
      </c>
      <c r="K181" s="393" t="s">
        <v>1625</v>
      </c>
      <c r="L181" s="393" t="s">
        <v>1879</v>
      </c>
      <c r="M181" s="479"/>
      <c r="N181" s="397"/>
      <c r="O181" s="397"/>
      <c r="P181" s="397"/>
      <c r="Q181" s="397"/>
      <c r="R181" s="393"/>
      <c r="S181" s="393"/>
      <c r="T181" s="393"/>
      <c r="U181" s="397"/>
      <c r="V181" s="397"/>
      <c r="W181" s="397"/>
      <c r="X181" s="393" t="s">
        <v>2531</v>
      </c>
      <c r="Y181" s="402" t="str">
        <f t="shared" si="15"/>
        <v/>
      </c>
      <c r="Z181" s="393" t="str">
        <f t="shared" si="16"/>
        <v/>
      </c>
      <c r="AA181" s="393"/>
      <c r="AB181" s="450" t="e">
        <f>AVERAGE(#REF!)</f>
        <v>#REF!</v>
      </c>
      <c r="AC181" s="460"/>
      <c r="AD181" s="460"/>
      <c r="AE181" s="460"/>
      <c r="AF181" s="460"/>
      <c r="AG181" s="460"/>
      <c r="AH181" s="460"/>
      <c r="AI181" s="460"/>
      <c r="AJ181" s="460"/>
      <c r="AK181" s="460"/>
      <c r="AL181" s="460"/>
      <c r="AM181" s="460"/>
      <c r="AN181" s="460"/>
      <c r="AO181" s="460"/>
      <c r="AP181" s="460"/>
      <c r="AQ181" s="460"/>
      <c r="AR181" s="460"/>
      <c r="AS181" s="460"/>
      <c r="AT181" s="460"/>
      <c r="AU181" s="460"/>
      <c r="AV181" s="460"/>
      <c r="AW181" s="460"/>
      <c r="AX181" s="460"/>
      <c r="AY181" s="460"/>
      <c r="AZ181" s="460"/>
      <c r="BA181" s="460"/>
      <c r="BB181" s="460"/>
      <c r="BC181" s="460"/>
      <c r="BD181" s="460"/>
      <c r="BE181" s="460"/>
      <c r="BF181" s="460"/>
      <c r="BG181" s="460"/>
      <c r="BH181" s="460"/>
      <c r="BI181" s="460"/>
      <c r="BJ181" s="460"/>
      <c r="BK181" s="460"/>
      <c r="BL181" s="460"/>
      <c r="BM181" s="460"/>
      <c r="BN181" s="460"/>
      <c r="BO181" s="460"/>
      <c r="BP181" s="460"/>
      <c r="BQ181" s="460"/>
      <c r="BR181" s="460"/>
      <c r="BS181" s="460"/>
      <c r="BT181" s="460"/>
      <c r="BU181" s="460"/>
      <c r="BV181" s="460"/>
      <c r="BW181" s="460"/>
      <c r="BX181" s="460"/>
      <c r="BY181" s="460"/>
      <c r="BZ181" s="460"/>
      <c r="CA181" s="460"/>
      <c r="CB181" s="460"/>
      <c r="CC181" s="460"/>
      <c r="CD181" s="460"/>
      <c r="CE181" s="460"/>
      <c r="CF181" s="460"/>
      <c r="CG181" s="460"/>
      <c r="CH181" s="460"/>
      <c r="CI181" s="460"/>
      <c r="CJ181" s="460"/>
      <c r="CK181" s="460"/>
      <c r="CL181" s="460"/>
      <c r="CM181" s="460"/>
      <c r="CN181" s="460"/>
      <c r="CO181" s="460"/>
      <c r="CP181" s="460"/>
      <c r="CQ181" s="460"/>
      <c r="CR181" s="460"/>
      <c r="CS181" s="460"/>
      <c r="CT181" s="460"/>
      <c r="CU181" s="460"/>
      <c r="CV181" s="460"/>
      <c r="CW181" s="460"/>
      <c r="CX181" s="460"/>
      <c r="CY181" s="460"/>
      <c r="CZ181" s="460"/>
    </row>
    <row r="182" spans="1:104" ht="36.75" customHeight="1" x14ac:dyDescent="0.2">
      <c r="A182" s="393" t="s">
        <v>2635</v>
      </c>
      <c r="B182" s="393">
        <v>3</v>
      </c>
      <c r="C182" s="393" t="s">
        <v>2631</v>
      </c>
      <c r="D182" s="397">
        <v>42696</v>
      </c>
      <c r="E182" s="357" t="s">
        <v>2632</v>
      </c>
      <c r="F182" s="393" t="s">
        <v>2633</v>
      </c>
      <c r="G182" s="393" t="s">
        <v>0</v>
      </c>
      <c r="H182" s="393">
        <v>9</v>
      </c>
      <c r="I182" s="393" t="s">
        <v>727</v>
      </c>
      <c r="J182" s="476" t="s">
        <v>1727</v>
      </c>
      <c r="K182" s="393" t="s">
        <v>2634</v>
      </c>
      <c r="L182" s="393" t="s">
        <v>2801</v>
      </c>
      <c r="M182" s="479">
        <v>42696</v>
      </c>
      <c r="N182" s="397">
        <f>M182+21</f>
        <v>42717</v>
      </c>
      <c r="O182" s="397"/>
      <c r="P182" s="397"/>
      <c r="Q182" s="397"/>
      <c r="R182" s="393"/>
      <c r="S182" s="393"/>
      <c r="T182" s="393"/>
      <c r="U182" s="397">
        <v>42697</v>
      </c>
      <c r="V182" s="397"/>
      <c r="W182" s="397"/>
      <c r="X182" s="393" t="s">
        <v>1083</v>
      </c>
      <c r="Y182" s="402" t="str">
        <f t="shared" si="15"/>
        <v/>
      </c>
      <c r="Z182" s="393" t="str">
        <f t="shared" si="16"/>
        <v/>
      </c>
      <c r="AA182" s="393"/>
      <c r="AB182" s="450"/>
      <c r="AC182" s="460"/>
      <c r="AD182" s="460"/>
      <c r="AE182" s="460"/>
      <c r="AF182" s="460"/>
      <c r="AG182" s="460"/>
      <c r="AH182" s="460"/>
      <c r="AI182" s="460"/>
      <c r="AJ182" s="460"/>
      <c r="AK182" s="460"/>
      <c r="AL182" s="460"/>
      <c r="AM182" s="460"/>
      <c r="AN182" s="460"/>
      <c r="AO182" s="460"/>
      <c r="AP182" s="460"/>
      <c r="AQ182" s="460"/>
      <c r="AR182" s="460"/>
      <c r="AS182" s="460"/>
      <c r="AT182" s="460"/>
      <c r="AU182" s="460"/>
      <c r="AV182" s="460"/>
      <c r="AW182" s="460"/>
      <c r="AX182" s="460"/>
      <c r="AY182" s="460"/>
      <c r="AZ182" s="460"/>
      <c r="BA182" s="460"/>
      <c r="BB182" s="460"/>
      <c r="BC182" s="460"/>
      <c r="BD182" s="460"/>
      <c r="BE182" s="460"/>
      <c r="BF182" s="460"/>
      <c r="BG182" s="460"/>
      <c r="BH182" s="460"/>
      <c r="BI182" s="460"/>
      <c r="BJ182" s="460"/>
      <c r="BK182" s="460"/>
      <c r="BL182" s="460"/>
      <c r="BM182" s="460"/>
      <c r="BN182" s="460"/>
      <c r="BO182" s="460"/>
      <c r="BP182" s="460"/>
      <c r="BQ182" s="460"/>
      <c r="BR182" s="460"/>
      <c r="BS182" s="460"/>
      <c r="BT182" s="460"/>
      <c r="BU182" s="460"/>
      <c r="BV182" s="460"/>
      <c r="BW182" s="460"/>
      <c r="BX182" s="460"/>
      <c r="BY182" s="460"/>
      <c r="BZ182" s="460"/>
      <c r="CA182" s="460"/>
      <c r="CB182" s="460"/>
      <c r="CC182" s="460"/>
      <c r="CD182" s="460"/>
      <c r="CE182" s="460"/>
      <c r="CF182" s="460"/>
      <c r="CG182" s="460"/>
      <c r="CH182" s="460"/>
      <c r="CI182" s="460"/>
      <c r="CJ182" s="460"/>
      <c r="CK182" s="460"/>
      <c r="CL182" s="460"/>
      <c r="CM182" s="460"/>
      <c r="CN182" s="460"/>
      <c r="CO182" s="460"/>
      <c r="CP182" s="460"/>
      <c r="CQ182" s="460"/>
      <c r="CR182" s="460"/>
      <c r="CS182" s="460"/>
      <c r="CT182" s="460"/>
      <c r="CU182" s="460"/>
      <c r="CV182" s="460"/>
      <c r="CW182" s="460"/>
      <c r="CX182" s="460"/>
      <c r="CY182" s="460"/>
      <c r="CZ182" s="460"/>
    </row>
    <row r="183" spans="1:104" ht="45.75" customHeight="1" x14ac:dyDescent="0.2">
      <c r="A183" s="393" t="s">
        <v>2636</v>
      </c>
      <c r="B183" s="393">
        <v>1</v>
      </c>
      <c r="C183" s="393" t="s">
        <v>2116</v>
      </c>
      <c r="D183" s="397">
        <v>42696</v>
      </c>
      <c r="E183" s="357" t="s">
        <v>2637</v>
      </c>
      <c r="F183" s="393" t="s">
        <v>2638</v>
      </c>
      <c r="G183" s="393" t="s">
        <v>0</v>
      </c>
      <c r="H183" s="393">
        <v>44.4</v>
      </c>
      <c r="I183" s="393" t="s">
        <v>1324</v>
      </c>
      <c r="J183" s="476" t="s">
        <v>2018</v>
      </c>
      <c r="K183" s="393" t="s">
        <v>2639</v>
      </c>
      <c r="L183" s="393" t="s">
        <v>2802</v>
      </c>
      <c r="M183" s="479"/>
      <c r="N183" s="397"/>
      <c r="O183" s="397"/>
      <c r="P183" s="397"/>
      <c r="Q183" s="397"/>
      <c r="R183" s="393"/>
      <c r="S183" s="393"/>
      <c r="T183" s="393"/>
      <c r="U183" s="397"/>
      <c r="V183" s="397"/>
      <c r="W183" s="397"/>
      <c r="X183" s="393" t="s">
        <v>2531</v>
      </c>
      <c r="Y183" s="402" t="str">
        <f t="shared" si="15"/>
        <v/>
      </c>
      <c r="Z183" s="393" t="str">
        <f t="shared" si="16"/>
        <v/>
      </c>
      <c r="AA183" s="393"/>
      <c r="AB183" s="450" t="e">
        <f>AVERAGE(#REF!)</f>
        <v>#REF!</v>
      </c>
      <c r="AC183" s="460"/>
      <c r="AD183" s="460"/>
      <c r="AE183" s="460"/>
      <c r="AF183" s="460"/>
      <c r="AG183" s="460"/>
      <c r="AH183" s="460"/>
      <c r="AI183" s="460"/>
      <c r="AJ183" s="460"/>
      <c r="AK183" s="460"/>
      <c r="AL183" s="460"/>
      <c r="AM183" s="460"/>
      <c r="AN183" s="460"/>
      <c r="AO183" s="460"/>
      <c r="AP183" s="460"/>
      <c r="AQ183" s="460"/>
      <c r="AR183" s="460"/>
      <c r="AS183" s="460"/>
      <c r="AT183" s="460"/>
      <c r="AU183" s="460"/>
      <c r="AV183" s="460"/>
      <c r="AW183" s="460"/>
      <c r="AX183" s="460"/>
      <c r="AY183" s="460"/>
      <c r="AZ183" s="460"/>
      <c r="BA183" s="460"/>
      <c r="BB183" s="460"/>
      <c r="BC183" s="460"/>
      <c r="BD183" s="460"/>
      <c r="BE183" s="460"/>
      <c r="BF183" s="460"/>
      <c r="BG183" s="460"/>
      <c r="BH183" s="460"/>
      <c r="BI183" s="460"/>
      <c r="BJ183" s="460"/>
      <c r="BK183" s="460"/>
      <c r="BL183" s="460"/>
      <c r="BM183" s="460"/>
      <c r="BN183" s="460"/>
      <c r="BO183" s="460"/>
      <c r="BP183" s="460"/>
      <c r="BQ183" s="460"/>
      <c r="BR183" s="460"/>
      <c r="BS183" s="460"/>
      <c r="BT183" s="460"/>
      <c r="BU183" s="460"/>
      <c r="BV183" s="460"/>
      <c r="BW183" s="460"/>
      <c r="BX183" s="460"/>
      <c r="BY183" s="460"/>
      <c r="BZ183" s="460"/>
      <c r="CA183" s="460"/>
      <c r="CB183" s="460"/>
      <c r="CC183" s="460"/>
      <c r="CD183" s="460"/>
      <c r="CE183" s="460"/>
      <c r="CF183" s="460"/>
      <c r="CG183" s="460"/>
      <c r="CH183" s="460"/>
      <c r="CI183" s="460"/>
      <c r="CJ183" s="460"/>
      <c r="CK183" s="460"/>
      <c r="CL183" s="460"/>
      <c r="CM183" s="460"/>
      <c r="CN183" s="460"/>
      <c r="CO183" s="460"/>
      <c r="CP183" s="460"/>
      <c r="CQ183" s="460"/>
      <c r="CR183" s="460"/>
      <c r="CS183" s="460"/>
      <c r="CT183" s="460"/>
      <c r="CU183" s="460"/>
      <c r="CV183" s="460"/>
      <c r="CW183" s="460"/>
      <c r="CX183" s="460"/>
      <c r="CY183" s="460"/>
      <c r="CZ183" s="460"/>
    </row>
    <row r="184" spans="1:104" s="391" customFormat="1" ht="36.75" customHeight="1" x14ac:dyDescent="0.2">
      <c r="A184" s="393" t="s">
        <v>2646</v>
      </c>
      <c r="B184" s="393">
        <v>2</v>
      </c>
      <c r="C184" s="393" t="s">
        <v>123</v>
      </c>
      <c r="D184" s="397">
        <v>42703</v>
      </c>
      <c r="E184" s="357" t="s">
        <v>2643</v>
      </c>
      <c r="F184" s="393" t="s">
        <v>2315</v>
      </c>
      <c r="G184" s="393" t="s">
        <v>0</v>
      </c>
      <c r="H184" s="393" t="s">
        <v>2506</v>
      </c>
      <c r="I184" s="393" t="s">
        <v>2412</v>
      </c>
      <c r="J184" s="476" t="s">
        <v>2018</v>
      </c>
      <c r="K184" s="393" t="s">
        <v>2644</v>
      </c>
      <c r="L184" s="393" t="s">
        <v>2802</v>
      </c>
      <c r="M184" s="479">
        <v>42703</v>
      </c>
      <c r="N184" s="397">
        <f t="shared" ref="N184:N196" si="19">M184+21</f>
        <v>42724</v>
      </c>
      <c r="O184" s="397"/>
      <c r="P184" s="397"/>
      <c r="Q184" s="397"/>
      <c r="R184" s="393"/>
      <c r="S184" s="393"/>
      <c r="T184" s="393"/>
      <c r="U184" s="397">
        <v>42703</v>
      </c>
      <c r="V184" s="397"/>
      <c r="W184" s="397"/>
      <c r="X184" s="393" t="s">
        <v>1083</v>
      </c>
      <c r="Y184" s="402" t="str">
        <f t="shared" si="15"/>
        <v/>
      </c>
      <c r="Z184" s="393" t="str">
        <f t="shared" si="16"/>
        <v/>
      </c>
      <c r="AA184" s="393"/>
      <c r="AB184" s="450" t="e">
        <f>AVERAGE(#REF!)</f>
        <v>#REF!</v>
      </c>
      <c r="AC184" s="454"/>
      <c r="AD184" s="454"/>
      <c r="AE184" s="454"/>
      <c r="AF184" s="454"/>
      <c r="AG184" s="454"/>
      <c r="AH184" s="454"/>
      <c r="AI184" s="454"/>
      <c r="AJ184" s="454"/>
      <c r="AK184" s="454"/>
      <c r="AL184" s="454"/>
      <c r="AM184" s="454"/>
      <c r="AN184" s="454"/>
      <c r="AO184" s="454"/>
      <c r="AP184" s="454"/>
      <c r="AQ184" s="454"/>
      <c r="AR184" s="454"/>
      <c r="AS184" s="454"/>
      <c r="AT184" s="454"/>
      <c r="AU184" s="454"/>
      <c r="AV184" s="454"/>
      <c r="AW184" s="454"/>
      <c r="AX184" s="454"/>
      <c r="AY184" s="454"/>
      <c r="AZ184" s="454"/>
      <c r="BA184" s="454"/>
      <c r="BB184" s="454"/>
      <c r="BC184" s="454"/>
      <c r="BD184" s="454"/>
      <c r="BE184" s="454"/>
      <c r="BF184" s="454"/>
      <c r="BG184" s="454"/>
      <c r="BH184" s="454"/>
      <c r="BI184" s="454"/>
      <c r="BJ184" s="454"/>
      <c r="BK184" s="454"/>
      <c r="BL184" s="454"/>
      <c r="BM184" s="454"/>
      <c r="BN184" s="454"/>
      <c r="BO184" s="454"/>
      <c r="BP184" s="454"/>
      <c r="BQ184" s="454"/>
      <c r="BR184" s="454"/>
      <c r="BS184" s="454"/>
      <c r="BT184" s="454"/>
      <c r="BU184" s="454"/>
      <c r="BV184" s="454"/>
      <c r="BW184" s="454"/>
      <c r="BX184" s="454"/>
      <c r="BY184" s="454"/>
      <c r="BZ184" s="454"/>
      <c r="CA184" s="454"/>
      <c r="CB184" s="454"/>
      <c r="CC184" s="454"/>
      <c r="CD184" s="454"/>
      <c r="CE184" s="454"/>
      <c r="CF184" s="454"/>
      <c r="CG184" s="454"/>
      <c r="CH184" s="454"/>
      <c r="CI184" s="454"/>
      <c r="CJ184" s="454"/>
      <c r="CK184" s="454"/>
      <c r="CL184" s="454"/>
      <c r="CM184" s="454"/>
      <c r="CN184" s="454"/>
      <c r="CO184" s="454"/>
      <c r="CP184" s="454"/>
      <c r="CQ184" s="454"/>
      <c r="CR184" s="454"/>
      <c r="CS184" s="454"/>
      <c r="CT184" s="454"/>
      <c r="CU184" s="454"/>
      <c r="CV184" s="454"/>
      <c r="CW184" s="454"/>
      <c r="CX184" s="454"/>
      <c r="CY184" s="454"/>
      <c r="CZ184" s="454"/>
    </row>
    <row r="185" spans="1:104" ht="36.75" customHeight="1" x14ac:dyDescent="0.2">
      <c r="A185" s="393" t="s">
        <v>2645</v>
      </c>
      <c r="B185" s="393">
        <v>1</v>
      </c>
      <c r="C185" s="393" t="s">
        <v>1130</v>
      </c>
      <c r="D185" s="397">
        <v>42703</v>
      </c>
      <c r="E185" s="357" t="s">
        <v>2479</v>
      </c>
      <c r="F185" s="393" t="s">
        <v>2674</v>
      </c>
      <c r="G185" s="393" t="s">
        <v>0</v>
      </c>
      <c r="H185" s="393" t="s">
        <v>2647</v>
      </c>
      <c r="I185" s="393" t="s">
        <v>1576</v>
      </c>
      <c r="J185" s="476" t="s">
        <v>1727</v>
      </c>
      <c r="K185" s="393" t="s">
        <v>2675</v>
      </c>
      <c r="L185" s="393" t="s">
        <v>2801</v>
      </c>
      <c r="M185" s="479">
        <v>42703</v>
      </c>
      <c r="N185" s="397">
        <f t="shared" si="19"/>
        <v>42724</v>
      </c>
      <c r="O185" s="397"/>
      <c r="P185" s="397"/>
      <c r="Q185" s="397"/>
      <c r="R185" s="393"/>
      <c r="S185" s="393"/>
      <c r="T185" s="393"/>
      <c r="U185" s="397">
        <v>42712</v>
      </c>
      <c r="V185" s="397">
        <v>42713</v>
      </c>
      <c r="W185" s="397"/>
      <c r="X185" s="393" t="s">
        <v>404</v>
      </c>
      <c r="Y185" s="402">
        <f t="shared" si="15"/>
        <v>10</v>
      </c>
      <c r="Z185" s="393" t="str">
        <f t="shared" si="16"/>
        <v>O</v>
      </c>
      <c r="AA185" s="393"/>
      <c r="AB185" s="450" t="e">
        <f>AVERAGE(#REF!)</f>
        <v>#REF!</v>
      </c>
      <c r="AC185" s="460"/>
      <c r="AD185" s="460"/>
      <c r="AE185" s="460"/>
      <c r="AF185" s="460"/>
      <c r="AG185" s="460"/>
      <c r="AH185" s="460"/>
      <c r="AI185" s="460"/>
      <c r="AJ185" s="460"/>
      <c r="AK185" s="460"/>
      <c r="AL185" s="460"/>
      <c r="AM185" s="460"/>
      <c r="AN185" s="460"/>
      <c r="AO185" s="460"/>
      <c r="AP185" s="460"/>
      <c r="AQ185" s="460"/>
      <c r="AR185" s="460"/>
      <c r="AS185" s="460"/>
      <c r="AT185" s="460"/>
      <c r="AU185" s="460"/>
      <c r="AV185" s="460"/>
      <c r="AW185" s="460"/>
      <c r="AX185" s="460"/>
      <c r="AY185" s="460"/>
      <c r="AZ185" s="460"/>
      <c r="BA185" s="460"/>
      <c r="BB185" s="460"/>
      <c r="BC185" s="460"/>
      <c r="BD185" s="460"/>
      <c r="BE185" s="460"/>
      <c r="BF185" s="460"/>
      <c r="BG185" s="460"/>
      <c r="BH185" s="460"/>
      <c r="BI185" s="460"/>
      <c r="BJ185" s="460"/>
      <c r="BK185" s="460"/>
      <c r="BL185" s="460"/>
      <c r="BM185" s="460"/>
      <c r="BN185" s="460"/>
      <c r="BO185" s="460"/>
      <c r="BP185" s="460"/>
      <c r="BQ185" s="460"/>
      <c r="BR185" s="460"/>
      <c r="BS185" s="460"/>
      <c r="BT185" s="460"/>
      <c r="BU185" s="460"/>
      <c r="BV185" s="460"/>
      <c r="BW185" s="460"/>
      <c r="BX185" s="460"/>
      <c r="BY185" s="460"/>
      <c r="BZ185" s="460"/>
      <c r="CA185" s="460"/>
      <c r="CB185" s="460"/>
      <c r="CC185" s="460"/>
      <c r="CD185" s="460"/>
      <c r="CE185" s="460"/>
      <c r="CF185" s="460"/>
      <c r="CG185" s="460"/>
      <c r="CH185" s="460"/>
      <c r="CI185" s="460"/>
      <c r="CJ185" s="460"/>
      <c r="CK185" s="460"/>
      <c r="CL185" s="460"/>
      <c r="CM185" s="460"/>
      <c r="CN185" s="460"/>
      <c r="CO185" s="460"/>
      <c r="CP185" s="460"/>
      <c r="CQ185" s="460"/>
      <c r="CR185" s="460"/>
      <c r="CS185" s="460"/>
      <c r="CT185" s="460"/>
      <c r="CU185" s="460"/>
      <c r="CV185" s="460"/>
      <c r="CW185" s="460"/>
      <c r="CX185" s="460"/>
      <c r="CY185" s="460"/>
      <c r="CZ185" s="460"/>
    </row>
    <row r="186" spans="1:104" ht="56.25" customHeight="1" x14ac:dyDescent="0.2">
      <c r="A186" s="393" t="s">
        <v>2649</v>
      </c>
      <c r="B186" s="393">
        <v>1</v>
      </c>
      <c r="C186" s="393" t="s">
        <v>2116</v>
      </c>
      <c r="D186" s="397">
        <v>42698</v>
      </c>
      <c r="E186" s="357" t="s">
        <v>2656</v>
      </c>
      <c r="F186" s="393" t="s">
        <v>2657</v>
      </c>
      <c r="G186" s="393" t="s">
        <v>0</v>
      </c>
      <c r="H186" s="393">
        <v>670</v>
      </c>
      <c r="I186" s="393" t="s">
        <v>1576</v>
      </c>
      <c r="J186" s="476" t="s">
        <v>1727</v>
      </c>
      <c r="K186" s="393" t="s">
        <v>2661</v>
      </c>
      <c r="L186" s="393"/>
      <c r="M186" s="479">
        <v>42698</v>
      </c>
      <c r="N186" s="397">
        <f t="shared" si="19"/>
        <v>42719</v>
      </c>
      <c r="O186" s="397"/>
      <c r="P186" s="397"/>
      <c r="Q186" s="397"/>
      <c r="R186" s="393"/>
      <c r="S186" s="393"/>
      <c r="T186" s="393"/>
      <c r="U186" s="397">
        <v>42709</v>
      </c>
      <c r="V186" s="397">
        <v>42723</v>
      </c>
      <c r="W186" s="397"/>
      <c r="X186" s="393" t="s">
        <v>404</v>
      </c>
      <c r="Y186" s="402">
        <f t="shared" si="15"/>
        <v>25</v>
      </c>
      <c r="Z186" s="393" t="str">
        <f t="shared" si="16"/>
        <v>N</v>
      </c>
      <c r="AA186" s="393"/>
      <c r="AB186" s="450" t="e">
        <f>AVERAGE(#REF!)</f>
        <v>#REF!</v>
      </c>
      <c r="AC186" s="460"/>
      <c r="AD186" s="460"/>
      <c r="AE186" s="460"/>
      <c r="AF186" s="460"/>
      <c r="AG186" s="460"/>
      <c r="AH186" s="460"/>
      <c r="AI186" s="460"/>
      <c r="AJ186" s="460"/>
      <c r="AK186" s="460"/>
      <c r="AL186" s="460"/>
      <c r="AM186" s="460"/>
      <c r="AN186" s="460"/>
      <c r="AO186" s="460"/>
      <c r="AP186" s="460"/>
      <c r="AQ186" s="460"/>
      <c r="AR186" s="460"/>
      <c r="AS186" s="460"/>
      <c r="AT186" s="460"/>
      <c r="AU186" s="460"/>
      <c r="AV186" s="460"/>
      <c r="AW186" s="460"/>
      <c r="AX186" s="460"/>
      <c r="AY186" s="460"/>
      <c r="AZ186" s="460"/>
      <c r="BA186" s="460"/>
      <c r="BB186" s="460"/>
      <c r="BC186" s="460"/>
      <c r="BD186" s="460"/>
      <c r="BE186" s="460"/>
      <c r="BF186" s="460"/>
      <c r="BG186" s="460"/>
      <c r="BH186" s="460"/>
      <c r="BI186" s="460"/>
      <c r="BJ186" s="460"/>
      <c r="BK186" s="460"/>
      <c r="BL186" s="460"/>
      <c r="BM186" s="460"/>
      <c r="BN186" s="460"/>
      <c r="BO186" s="460"/>
      <c r="BP186" s="460"/>
      <c r="BQ186" s="460"/>
      <c r="BR186" s="460"/>
      <c r="BS186" s="460"/>
      <c r="BT186" s="460"/>
      <c r="BU186" s="460"/>
      <c r="BV186" s="460"/>
      <c r="BW186" s="460"/>
      <c r="BX186" s="460"/>
      <c r="BY186" s="460"/>
      <c r="BZ186" s="460"/>
      <c r="CA186" s="460"/>
      <c r="CB186" s="460"/>
      <c r="CC186" s="460"/>
      <c r="CD186" s="460"/>
      <c r="CE186" s="460"/>
      <c r="CF186" s="460"/>
      <c r="CG186" s="460"/>
      <c r="CH186" s="460"/>
      <c r="CI186" s="460"/>
      <c r="CJ186" s="460"/>
      <c r="CK186" s="460"/>
      <c r="CL186" s="460"/>
      <c r="CM186" s="460"/>
      <c r="CN186" s="460"/>
      <c r="CO186" s="460"/>
      <c r="CP186" s="460"/>
      <c r="CQ186" s="460"/>
      <c r="CR186" s="460"/>
      <c r="CS186" s="460"/>
      <c r="CT186" s="460"/>
      <c r="CU186" s="460"/>
      <c r="CV186" s="460"/>
      <c r="CW186" s="460"/>
      <c r="CX186" s="460"/>
      <c r="CY186" s="460"/>
      <c r="CZ186" s="460"/>
    </row>
    <row r="187" spans="1:104" s="434" customFormat="1" ht="36.75" customHeight="1" x14ac:dyDescent="0.2">
      <c r="A187" s="393" t="s">
        <v>2650</v>
      </c>
      <c r="B187" s="393">
        <v>1</v>
      </c>
      <c r="C187" s="357" t="s">
        <v>2716</v>
      </c>
      <c r="D187" s="397">
        <v>42703</v>
      </c>
      <c r="E187" s="393" t="s">
        <v>2451</v>
      </c>
      <c r="F187" s="397" t="s">
        <v>313</v>
      </c>
      <c r="G187" s="397" t="s">
        <v>204</v>
      </c>
      <c r="H187" s="393" t="s">
        <v>204</v>
      </c>
      <c r="I187" s="393" t="s">
        <v>204</v>
      </c>
      <c r="J187" s="477" t="s">
        <v>204</v>
      </c>
      <c r="K187" s="467" t="s">
        <v>2651</v>
      </c>
      <c r="L187" s="393"/>
      <c r="M187" s="479">
        <v>42703</v>
      </c>
      <c r="N187" s="397">
        <f t="shared" si="19"/>
        <v>42724</v>
      </c>
      <c r="O187" s="397"/>
      <c r="P187" s="397"/>
      <c r="Q187" s="397"/>
      <c r="R187" s="393"/>
      <c r="S187" s="450"/>
      <c r="T187" s="450"/>
      <c r="U187" s="397">
        <v>42734</v>
      </c>
      <c r="V187" s="397">
        <v>42727</v>
      </c>
      <c r="W187" s="397"/>
      <c r="X187" s="393" t="s">
        <v>404</v>
      </c>
      <c r="Y187" s="402">
        <f t="shared" si="15"/>
        <v>24</v>
      </c>
      <c r="Z187" s="393" t="str">
        <f t="shared" si="16"/>
        <v>N</v>
      </c>
      <c r="AA187" s="393"/>
      <c r="AB187" s="450" t="e">
        <f>AVERAGE(#REF!)</f>
        <v>#REF!</v>
      </c>
      <c r="AC187" s="444"/>
      <c r="AD187" s="444"/>
      <c r="AE187" s="444"/>
      <c r="AF187" s="444"/>
      <c r="AG187" s="444"/>
      <c r="AH187" s="444"/>
      <c r="AI187" s="444"/>
      <c r="AJ187" s="444"/>
      <c r="AK187" s="444"/>
      <c r="AL187" s="444"/>
      <c r="AM187" s="444"/>
      <c r="AN187" s="444"/>
      <c r="AO187" s="444"/>
      <c r="AP187" s="444"/>
      <c r="AQ187" s="444"/>
      <c r="AR187" s="444"/>
      <c r="AS187" s="444"/>
      <c r="AT187" s="444"/>
      <c r="AU187" s="444"/>
      <c r="AV187" s="444"/>
      <c r="AW187" s="444"/>
      <c r="AX187" s="444"/>
      <c r="AY187" s="444"/>
      <c r="AZ187" s="444"/>
      <c r="BA187" s="444"/>
      <c r="BB187" s="444"/>
      <c r="BC187" s="444"/>
      <c r="BD187" s="444"/>
      <c r="BE187" s="444"/>
      <c r="BF187" s="444"/>
      <c r="BG187" s="444"/>
      <c r="BH187" s="444"/>
      <c r="BI187" s="444"/>
      <c r="BJ187" s="444"/>
      <c r="BK187" s="444"/>
      <c r="BL187" s="444"/>
      <c r="BM187" s="444"/>
      <c r="BN187" s="444"/>
      <c r="BO187" s="444"/>
      <c r="BP187" s="444"/>
      <c r="BQ187" s="444"/>
      <c r="BR187" s="444"/>
      <c r="BS187" s="444"/>
      <c r="BT187" s="444"/>
      <c r="BU187" s="444"/>
      <c r="BV187" s="444"/>
      <c r="BW187" s="444"/>
      <c r="BX187" s="444"/>
      <c r="BY187" s="444"/>
      <c r="BZ187" s="444"/>
      <c r="CA187" s="444"/>
      <c r="CB187" s="444"/>
      <c r="CC187" s="444"/>
      <c r="CD187" s="444"/>
      <c r="CE187" s="444"/>
      <c r="CF187" s="444"/>
      <c r="CG187" s="444"/>
      <c r="CH187" s="444"/>
      <c r="CI187" s="444"/>
      <c r="CJ187" s="444"/>
      <c r="CK187" s="444"/>
      <c r="CL187" s="444"/>
      <c r="CM187" s="444"/>
      <c r="CN187" s="444"/>
      <c r="CO187" s="444"/>
      <c r="CP187" s="444"/>
      <c r="CQ187" s="444"/>
      <c r="CR187" s="444"/>
      <c r="CS187" s="444"/>
      <c r="CT187" s="444"/>
      <c r="CU187" s="444"/>
      <c r="CV187" s="444"/>
      <c r="CW187" s="444"/>
      <c r="CX187" s="444"/>
      <c r="CY187" s="444"/>
      <c r="CZ187" s="444"/>
    </row>
    <row r="188" spans="1:104" ht="36.75" customHeight="1" x14ac:dyDescent="0.2">
      <c r="A188" s="393" t="s">
        <v>2652</v>
      </c>
      <c r="B188" s="393">
        <v>3</v>
      </c>
      <c r="C188" s="393" t="s">
        <v>2317</v>
      </c>
      <c r="D188" s="397">
        <v>42713</v>
      </c>
      <c r="E188" s="357" t="s">
        <v>2653</v>
      </c>
      <c r="F188" s="393" t="s">
        <v>2654</v>
      </c>
      <c r="G188" s="393" t="s">
        <v>0</v>
      </c>
      <c r="H188" s="393">
        <v>50</v>
      </c>
      <c r="I188" s="393" t="s">
        <v>1576</v>
      </c>
      <c r="J188" s="476" t="s">
        <v>1727</v>
      </c>
      <c r="K188" s="393" t="s">
        <v>2785</v>
      </c>
      <c r="L188" s="393" t="s">
        <v>2801</v>
      </c>
      <c r="M188" s="479">
        <v>42713</v>
      </c>
      <c r="N188" s="397">
        <f t="shared" si="19"/>
        <v>42734</v>
      </c>
      <c r="O188" s="397"/>
      <c r="P188" s="397"/>
      <c r="Q188" s="397"/>
      <c r="R188" s="393"/>
      <c r="S188" s="393"/>
      <c r="T188" s="393"/>
      <c r="U188" s="397"/>
      <c r="V188" s="397"/>
      <c r="W188" s="397"/>
      <c r="X188" s="393" t="s">
        <v>2499</v>
      </c>
      <c r="Y188" s="402" t="str">
        <f t="shared" si="15"/>
        <v/>
      </c>
      <c r="Z188" s="393" t="str">
        <f t="shared" si="16"/>
        <v/>
      </c>
      <c r="AA188" s="393"/>
      <c r="AB188" s="450" t="e">
        <f>AVERAGE(#REF!)</f>
        <v>#REF!</v>
      </c>
      <c r="AC188" s="460"/>
      <c r="AD188" s="460"/>
      <c r="AE188" s="460"/>
      <c r="AF188" s="460"/>
      <c r="AG188" s="460"/>
      <c r="AH188" s="460"/>
      <c r="AI188" s="460"/>
      <c r="AJ188" s="460"/>
      <c r="AK188" s="460"/>
      <c r="AL188" s="460"/>
      <c r="AM188" s="460"/>
      <c r="AN188" s="460"/>
      <c r="AO188" s="460"/>
      <c r="AP188" s="460"/>
      <c r="AQ188" s="460"/>
      <c r="AR188" s="460"/>
      <c r="AS188" s="460"/>
      <c r="AT188" s="460"/>
      <c r="AU188" s="460"/>
      <c r="AV188" s="460"/>
      <c r="AW188" s="460"/>
      <c r="AX188" s="460"/>
      <c r="AY188" s="460"/>
      <c r="AZ188" s="460"/>
      <c r="BA188" s="460"/>
      <c r="BB188" s="460"/>
      <c r="BC188" s="460"/>
      <c r="BD188" s="460"/>
      <c r="BE188" s="460"/>
      <c r="BF188" s="460"/>
      <c r="BG188" s="460"/>
      <c r="BH188" s="460"/>
      <c r="BI188" s="460"/>
      <c r="BJ188" s="460"/>
      <c r="BK188" s="460"/>
      <c r="BL188" s="460"/>
      <c r="BM188" s="460"/>
      <c r="BN188" s="460"/>
      <c r="BO188" s="460"/>
      <c r="BP188" s="460"/>
      <c r="BQ188" s="460"/>
      <c r="BR188" s="460"/>
      <c r="BS188" s="460"/>
      <c r="BT188" s="460"/>
      <c r="BU188" s="460"/>
      <c r="BV188" s="460"/>
      <c r="BW188" s="460"/>
      <c r="BX188" s="460"/>
      <c r="BY188" s="460"/>
      <c r="BZ188" s="460"/>
      <c r="CA188" s="460"/>
      <c r="CB188" s="460"/>
      <c r="CC188" s="460"/>
      <c r="CD188" s="460"/>
      <c r="CE188" s="460"/>
      <c r="CF188" s="460"/>
      <c r="CG188" s="460"/>
      <c r="CH188" s="460"/>
      <c r="CI188" s="460"/>
      <c r="CJ188" s="460"/>
      <c r="CK188" s="460"/>
      <c r="CL188" s="460"/>
      <c r="CM188" s="460"/>
      <c r="CN188" s="460"/>
      <c r="CO188" s="460"/>
      <c r="CP188" s="460"/>
      <c r="CQ188" s="460"/>
      <c r="CR188" s="460"/>
      <c r="CS188" s="460"/>
      <c r="CT188" s="460"/>
      <c r="CU188" s="460"/>
      <c r="CV188" s="460"/>
      <c r="CW188" s="460"/>
      <c r="CX188" s="460"/>
      <c r="CY188" s="460"/>
      <c r="CZ188" s="460"/>
    </row>
    <row r="189" spans="1:104" ht="36.75" customHeight="1" x14ac:dyDescent="0.2">
      <c r="A189" s="393" t="s">
        <v>2655</v>
      </c>
      <c r="B189" s="393">
        <v>2</v>
      </c>
      <c r="C189" s="357" t="s">
        <v>2317</v>
      </c>
      <c r="D189" s="397">
        <v>42713</v>
      </c>
      <c r="E189" s="393" t="s">
        <v>2453</v>
      </c>
      <c r="F189" s="393" t="s">
        <v>2654</v>
      </c>
      <c r="G189" s="393" t="s">
        <v>0</v>
      </c>
      <c r="H189" s="393">
        <v>150</v>
      </c>
      <c r="I189" s="393" t="s">
        <v>1576</v>
      </c>
      <c r="J189" s="476" t="s">
        <v>1727</v>
      </c>
      <c r="K189" s="393" t="s">
        <v>2660</v>
      </c>
      <c r="L189" s="393" t="s">
        <v>2801</v>
      </c>
      <c r="M189" s="479">
        <v>42713</v>
      </c>
      <c r="N189" s="397">
        <f t="shared" si="19"/>
        <v>42734</v>
      </c>
      <c r="O189" s="397"/>
      <c r="P189" s="397"/>
      <c r="Q189" s="397"/>
      <c r="R189" s="393"/>
      <c r="S189" s="393"/>
      <c r="T189" s="393"/>
      <c r="U189" s="397">
        <v>42720</v>
      </c>
      <c r="V189" s="397">
        <v>42720</v>
      </c>
      <c r="W189" s="397"/>
      <c r="X189" s="393" t="s">
        <v>404</v>
      </c>
      <c r="Y189" s="402">
        <f t="shared" si="15"/>
        <v>7</v>
      </c>
      <c r="Z189" s="393" t="str">
        <f t="shared" si="16"/>
        <v>O</v>
      </c>
      <c r="AA189" s="393" t="s">
        <v>196</v>
      </c>
      <c r="AB189" s="450" t="e">
        <f>AVERAGE(#REF!)</f>
        <v>#REF!</v>
      </c>
      <c r="AC189" s="460"/>
      <c r="AD189" s="460"/>
      <c r="AE189" s="460"/>
      <c r="AF189" s="460"/>
      <c r="AG189" s="460"/>
      <c r="AH189" s="460"/>
      <c r="AI189" s="460"/>
      <c r="AJ189" s="460"/>
      <c r="AK189" s="460"/>
      <c r="AL189" s="460"/>
      <c r="AM189" s="460"/>
      <c r="AN189" s="460"/>
      <c r="AO189" s="460"/>
      <c r="AP189" s="460"/>
      <c r="AQ189" s="460"/>
      <c r="AR189" s="460"/>
      <c r="AS189" s="460"/>
      <c r="AT189" s="460"/>
      <c r="AU189" s="460"/>
      <c r="AV189" s="460"/>
      <c r="AW189" s="460"/>
      <c r="AX189" s="460"/>
      <c r="AY189" s="460"/>
      <c r="AZ189" s="460"/>
      <c r="BA189" s="460"/>
      <c r="BB189" s="460"/>
      <c r="BC189" s="460"/>
      <c r="BD189" s="460"/>
      <c r="BE189" s="460"/>
      <c r="BF189" s="460"/>
      <c r="BG189" s="460"/>
      <c r="BH189" s="460"/>
      <c r="BI189" s="460"/>
      <c r="BJ189" s="460"/>
      <c r="BK189" s="460"/>
      <c r="BL189" s="460"/>
      <c r="BM189" s="460"/>
      <c r="BN189" s="460"/>
      <c r="BO189" s="460"/>
      <c r="BP189" s="460"/>
      <c r="BQ189" s="460"/>
      <c r="BR189" s="460"/>
      <c r="BS189" s="460"/>
      <c r="BT189" s="460"/>
      <c r="BU189" s="460"/>
      <c r="BV189" s="460"/>
      <c r="BW189" s="460"/>
      <c r="BX189" s="460"/>
      <c r="BY189" s="460"/>
      <c r="BZ189" s="460"/>
      <c r="CA189" s="460"/>
      <c r="CB189" s="460"/>
      <c r="CC189" s="460"/>
      <c r="CD189" s="460"/>
      <c r="CE189" s="460"/>
      <c r="CF189" s="460"/>
      <c r="CG189" s="460"/>
      <c r="CH189" s="460"/>
      <c r="CI189" s="460"/>
      <c r="CJ189" s="460"/>
      <c r="CK189" s="460"/>
      <c r="CL189" s="460"/>
      <c r="CM189" s="460"/>
      <c r="CN189" s="460"/>
      <c r="CO189" s="460"/>
      <c r="CP189" s="460"/>
      <c r="CQ189" s="460"/>
      <c r="CR189" s="460"/>
      <c r="CS189" s="460"/>
      <c r="CT189" s="460"/>
      <c r="CU189" s="460"/>
      <c r="CV189" s="460"/>
      <c r="CW189" s="460"/>
      <c r="CX189" s="460"/>
      <c r="CY189" s="460"/>
      <c r="CZ189" s="460"/>
    </row>
    <row r="190" spans="1:104" ht="36.75" customHeight="1" x14ac:dyDescent="0.2">
      <c r="A190" s="393" t="s">
        <v>2667</v>
      </c>
      <c r="B190" s="393">
        <v>2</v>
      </c>
      <c r="C190" s="393" t="s">
        <v>2352</v>
      </c>
      <c r="D190" s="397">
        <v>42725</v>
      </c>
      <c r="E190" s="393" t="s">
        <v>2668</v>
      </c>
      <c r="F190" s="393" t="s">
        <v>245</v>
      </c>
      <c r="G190" s="393" t="s">
        <v>0</v>
      </c>
      <c r="H190" s="393">
        <v>25</v>
      </c>
      <c r="I190" s="393" t="s">
        <v>2676</v>
      </c>
      <c r="J190" s="476" t="s">
        <v>1727</v>
      </c>
      <c r="K190" s="393" t="s">
        <v>2669</v>
      </c>
      <c r="L190" s="393" t="s">
        <v>2801</v>
      </c>
      <c r="M190" s="479">
        <v>42725</v>
      </c>
      <c r="N190" s="397">
        <f t="shared" si="19"/>
        <v>42746</v>
      </c>
      <c r="O190" s="397"/>
      <c r="P190" s="397"/>
      <c r="Q190" s="397"/>
      <c r="R190" s="393"/>
      <c r="S190" s="393"/>
      <c r="T190" s="393"/>
      <c r="U190" s="397">
        <v>42727</v>
      </c>
      <c r="V190" s="397">
        <v>42727</v>
      </c>
      <c r="W190" s="397"/>
      <c r="X190" s="393" t="s">
        <v>404</v>
      </c>
      <c r="Y190" s="402">
        <f t="shared" si="15"/>
        <v>2</v>
      </c>
      <c r="Z190" s="393" t="str">
        <f t="shared" si="16"/>
        <v>O</v>
      </c>
      <c r="AA190" s="393"/>
      <c r="AB190" s="450" t="e">
        <f>AVERAGE(#REF!)</f>
        <v>#REF!</v>
      </c>
      <c r="AC190" s="460"/>
      <c r="AD190" s="460"/>
      <c r="AE190" s="460"/>
      <c r="AF190" s="460"/>
      <c r="AG190" s="460"/>
      <c r="AH190" s="460"/>
      <c r="AI190" s="460"/>
      <c r="AJ190" s="460"/>
      <c r="AK190" s="460"/>
      <c r="AL190" s="460"/>
      <c r="AM190" s="460"/>
      <c r="AN190" s="460"/>
      <c r="AO190" s="460"/>
      <c r="AP190" s="460"/>
      <c r="AQ190" s="460"/>
      <c r="AR190" s="460"/>
      <c r="AS190" s="460"/>
      <c r="AT190" s="460"/>
      <c r="AU190" s="460"/>
      <c r="AV190" s="460"/>
      <c r="AW190" s="460"/>
      <c r="AX190" s="460"/>
      <c r="AY190" s="460"/>
      <c r="AZ190" s="460"/>
      <c r="BA190" s="460"/>
      <c r="BB190" s="460"/>
      <c r="BC190" s="460"/>
      <c r="BD190" s="460"/>
      <c r="BE190" s="460"/>
      <c r="BF190" s="460"/>
      <c r="BG190" s="460"/>
      <c r="BH190" s="460"/>
      <c r="BI190" s="460"/>
      <c r="BJ190" s="460"/>
      <c r="BK190" s="460"/>
      <c r="BL190" s="460"/>
      <c r="BM190" s="460"/>
      <c r="BN190" s="460"/>
      <c r="BO190" s="460"/>
      <c r="BP190" s="460"/>
      <c r="BQ190" s="460"/>
      <c r="BR190" s="460"/>
      <c r="BS190" s="460"/>
      <c r="BT190" s="460"/>
      <c r="BU190" s="460"/>
      <c r="BV190" s="460"/>
      <c r="BW190" s="460"/>
      <c r="BX190" s="460"/>
      <c r="BY190" s="460"/>
      <c r="BZ190" s="460"/>
      <c r="CA190" s="460"/>
      <c r="CB190" s="460"/>
      <c r="CC190" s="460"/>
      <c r="CD190" s="460"/>
      <c r="CE190" s="460"/>
      <c r="CF190" s="460"/>
      <c r="CG190" s="460"/>
      <c r="CH190" s="460"/>
      <c r="CI190" s="460"/>
      <c r="CJ190" s="460"/>
      <c r="CK190" s="460"/>
      <c r="CL190" s="460"/>
      <c r="CM190" s="460"/>
      <c r="CN190" s="460"/>
      <c r="CO190" s="460"/>
      <c r="CP190" s="460"/>
      <c r="CQ190" s="460"/>
      <c r="CR190" s="460"/>
      <c r="CS190" s="460"/>
      <c r="CT190" s="460"/>
      <c r="CU190" s="460"/>
      <c r="CV190" s="460"/>
      <c r="CW190" s="460"/>
      <c r="CX190" s="460"/>
      <c r="CY190" s="460"/>
      <c r="CZ190" s="460"/>
    </row>
    <row r="191" spans="1:104" ht="38.25" customHeight="1" x14ac:dyDescent="0.2">
      <c r="A191" s="393" t="s">
        <v>2697</v>
      </c>
      <c r="B191" s="393">
        <v>2</v>
      </c>
      <c r="C191" s="393" t="s">
        <v>2317</v>
      </c>
      <c r="D191" s="397">
        <v>42739</v>
      </c>
      <c r="E191" s="393" t="s">
        <v>2786</v>
      </c>
      <c r="F191" s="393" t="s">
        <v>245</v>
      </c>
      <c r="G191" s="393" t="s">
        <v>204</v>
      </c>
      <c r="H191" s="393">
        <v>30</v>
      </c>
      <c r="I191" s="393" t="s">
        <v>1576</v>
      </c>
      <c r="J191" s="476" t="s">
        <v>1727</v>
      </c>
      <c r="K191" s="393" t="s">
        <v>2787</v>
      </c>
      <c r="L191" s="350"/>
      <c r="M191" s="479">
        <v>42739</v>
      </c>
      <c r="N191" s="397">
        <f t="shared" si="19"/>
        <v>42760</v>
      </c>
      <c r="O191" s="397"/>
      <c r="P191" s="397"/>
      <c r="Q191" s="397"/>
      <c r="R191" s="393"/>
      <c r="S191" s="393"/>
      <c r="T191" s="393"/>
      <c r="U191" s="397">
        <v>42741</v>
      </c>
      <c r="V191" s="397">
        <v>42741</v>
      </c>
      <c r="W191" s="397"/>
      <c r="X191" s="393" t="s">
        <v>404</v>
      </c>
      <c r="Y191" s="402">
        <f t="shared" si="15"/>
        <v>2</v>
      </c>
      <c r="Z191" s="393" t="str">
        <f t="shared" si="16"/>
        <v>O</v>
      </c>
      <c r="AA191" s="393"/>
      <c r="AB191" s="450" t="e">
        <f>AVERAGE(#REF!)</f>
        <v>#REF!</v>
      </c>
      <c r="AC191" s="460"/>
      <c r="AD191" s="460"/>
      <c r="AE191" s="460"/>
      <c r="AF191" s="460"/>
      <c r="AG191" s="460"/>
      <c r="AH191" s="460"/>
      <c r="AI191" s="460"/>
      <c r="AJ191" s="460"/>
      <c r="AK191" s="460"/>
      <c r="AL191" s="460"/>
      <c r="AM191" s="460"/>
      <c r="AN191" s="460"/>
      <c r="AO191" s="460"/>
      <c r="AP191" s="460"/>
      <c r="AQ191" s="460"/>
      <c r="AR191" s="460"/>
      <c r="AS191" s="460"/>
      <c r="AT191" s="460"/>
      <c r="AU191" s="460"/>
      <c r="AV191" s="460"/>
      <c r="AW191" s="460"/>
      <c r="AX191" s="460"/>
      <c r="AY191" s="460"/>
      <c r="AZ191" s="460"/>
      <c r="BA191" s="460"/>
      <c r="BB191" s="460"/>
      <c r="BC191" s="460"/>
      <c r="BD191" s="460"/>
      <c r="BE191" s="460"/>
      <c r="BF191" s="460"/>
      <c r="BG191" s="460"/>
      <c r="BH191" s="460"/>
      <c r="BI191" s="460"/>
      <c r="BJ191" s="460"/>
      <c r="BK191" s="460"/>
      <c r="BL191" s="460"/>
      <c r="BM191" s="460"/>
      <c r="BN191" s="460"/>
      <c r="BO191" s="460"/>
      <c r="BP191" s="460"/>
      <c r="BQ191" s="460"/>
      <c r="BR191" s="460"/>
      <c r="BS191" s="460"/>
      <c r="BT191" s="460"/>
      <c r="BU191" s="460"/>
      <c r="BV191" s="460"/>
      <c r="BW191" s="460"/>
      <c r="BX191" s="460"/>
      <c r="BY191" s="460"/>
      <c r="BZ191" s="460"/>
      <c r="CA191" s="460"/>
      <c r="CB191" s="460"/>
      <c r="CC191" s="460"/>
      <c r="CD191" s="460"/>
      <c r="CE191" s="460"/>
      <c r="CF191" s="460"/>
      <c r="CG191" s="460"/>
      <c r="CH191" s="460"/>
      <c r="CI191" s="460"/>
      <c r="CJ191" s="460"/>
      <c r="CK191" s="460"/>
      <c r="CL191" s="460"/>
      <c r="CM191" s="460"/>
      <c r="CN191" s="460"/>
      <c r="CO191" s="460"/>
      <c r="CP191" s="460"/>
      <c r="CQ191" s="460"/>
      <c r="CR191" s="460"/>
      <c r="CS191" s="460"/>
      <c r="CT191" s="460"/>
      <c r="CU191" s="460"/>
      <c r="CV191" s="460"/>
      <c r="CW191" s="460"/>
      <c r="CX191" s="460"/>
      <c r="CY191" s="460"/>
      <c r="CZ191" s="460"/>
    </row>
    <row r="192" spans="1:104" ht="36.75" customHeight="1" x14ac:dyDescent="0.2">
      <c r="A192" s="393" t="s">
        <v>2698</v>
      </c>
      <c r="B192" s="393">
        <v>1</v>
      </c>
      <c r="C192" s="393" t="s">
        <v>586</v>
      </c>
      <c r="D192" s="397">
        <v>42738</v>
      </c>
      <c r="E192" s="393" t="s">
        <v>2670</v>
      </c>
      <c r="F192" s="393" t="s">
        <v>2671</v>
      </c>
      <c r="G192" s="393" t="s">
        <v>0</v>
      </c>
      <c r="H192" s="393" t="s">
        <v>2685</v>
      </c>
      <c r="I192" s="393" t="s">
        <v>2412</v>
      </c>
      <c r="J192" s="476" t="s">
        <v>2018</v>
      </c>
      <c r="K192" s="393" t="s">
        <v>2686</v>
      </c>
      <c r="L192" s="350" t="s">
        <v>2820</v>
      </c>
      <c r="M192" s="479">
        <v>42738</v>
      </c>
      <c r="N192" s="397">
        <f t="shared" si="19"/>
        <v>42759</v>
      </c>
      <c r="O192" s="397"/>
      <c r="P192" s="397"/>
      <c r="Q192" s="397"/>
      <c r="R192" s="409"/>
      <c r="S192" s="409"/>
      <c r="T192" s="409"/>
      <c r="U192" s="446">
        <v>42738</v>
      </c>
      <c r="V192" s="515"/>
      <c r="W192" s="446"/>
      <c r="X192" s="409" t="s">
        <v>1083</v>
      </c>
      <c r="Y192" s="402" t="str">
        <f t="shared" si="15"/>
        <v/>
      </c>
      <c r="Z192" s="393" t="str">
        <f t="shared" si="16"/>
        <v/>
      </c>
      <c r="AA192" s="409"/>
      <c r="AB192" s="468" t="e">
        <f>AVERAGE(#REF!)</f>
        <v>#REF!</v>
      </c>
      <c r="AC192" s="460"/>
      <c r="AD192" s="460"/>
      <c r="AE192" s="460"/>
      <c r="AF192" s="460"/>
      <c r="AG192" s="460"/>
      <c r="AH192" s="460"/>
      <c r="AI192" s="460"/>
      <c r="AJ192" s="460"/>
      <c r="AK192" s="460"/>
      <c r="AL192" s="460"/>
      <c r="AM192" s="460"/>
      <c r="AN192" s="460"/>
      <c r="AO192" s="460"/>
      <c r="AP192" s="460"/>
      <c r="AQ192" s="460"/>
      <c r="AR192" s="460"/>
      <c r="AS192" s="460"/>
      <c r="AT192" s="460"/>
      <c r="AU192" s="460"/>
      <c r="AV192" s="460"/>
      <c r="AW192" s="460"/>
      <c r="AX192" s="460"/>
      <c r="AY192" s="460"/>
      <c r="AZ192" s="460"/>
      <c r="BA192" s="460"/>
      <c r="BB192" s="460"/>
      <c r="BC192" s="460"/>
      <c r="BD192" s="460"/>
      <c r="BE192" s="460"/>
      <c r="BF192" s="460"/>
      <c r="BG192" s="460"/>
      <c r="BH192" s="460"/>
      <c r="BI192" s="460"/>
      <c r="BJ192" s="460"/>
      <c r="BK192" s="460"/>
      <c r="BL192" s="460"/>
      <c r="BM192" s="460"/>
      <c r="BN192" s="460"/>
      <c r="BO192" s="460"/>
      <c r="BP192" s="460"/>
      <c r="BQ192" s="460"/>
      <c r="BR192" s="460"/>
      <c r="BS192" s="460"/>
      <c r="BT192" s="460"/>
      <c r="BU192" s="460"/>
      <c r="BV192" s="460"/>
      <c r="BW192" s="460"/>
      <c r="BX192" s="460"/>
      <c r="BY192" s="460"/>
      <c r="BZ192" s="460"/>
      <c r="CA192" s="460"/>
      <c r="CB192" s="460"/>
      <c r="CC192" s="460"/>
      <c r="CD192" s="460"/>
      <c r="CE192" s="460"/>
      <c r="CF192" s="460"/>
      <c r="CG192" s="460"/>
      <c r="CH192" s="460"/>
      <c r="CI192" s="460"/>
      <c r="CJ192" s="460"/>
      <c r="CK192" s="460"/>
      <c r="CL192" s="460"/>
      <c r="CM192" s="460"/>
      <c r="CN192" s="460"/>
      <c r="CO192" s="460"/>
      <c r="CP192" s="460"/>
      <c r="CQ192" s="460"/>
      <c r="CR192" s="460"/>
      <c r="CS192" s="460"/>
      <c r="CT192" s="460"/>
      <c r="CU192" s="460"/>
      <c r="CV192" s="460"/>
      <c r="CW192" s="460"/>
      <c r="CX192" s="460"/>
      <c r="CY192" s="460"/>
      <c r="CZ192" s="460"/>
    </row>
    <row r="193" spans="1:106" s="425" customFormat="1" ht="36.75" customHeight="1" x14ac:dyDescent="0.2">
      <c r="A193" s="393" t="s">
        <v>2699</v>
      </c>
      <c r="B193" s="393">
        <v>5</v>
      </c>
      <c r="C193" s="393" t="s">
        <v>2715</v>
      </c>
      <c r="D193" s="397">
        <v>42744</v>
      </c>
      <c r="E193" s="393" t="s">
        <v>2673</v>
      </c>
      <c r="F193" s="393" t="s">
        <v>204</v>
      </c>
      <c r="G193" s="393"/>
      <c r="H193" s="393"/>
      <c r="I193" s="393"/>
      <c r="J193" s="393"/>
      <c r="K193" s="393" t="s">
        <v>2679</v>
      </c>
      <c r="L193" s="410" t="s">
        <v>1879</v>
      </c>
      <c r="M193" s="397">
        <v>42744</v>
      </c>
      <c r="N193" s="397">
        <f t="shared" si="19"/>
        <v>42765</v>
      </c>
      <c r="O193" s="397"/>
      <c r="P193" s="397"/>
      <c r="Q193" s="397"/>
      <c r="R193" s="393"/>
      <c r="S193" s="393"/>
      <c r="T193" s="393"/>
      <c r="U193" s="397">
        <v>42744</v>
      </c>
      <c r="V193" s="397">
        <v>42744</v>
      </c>
      <c r="W193" s="397"/>
      <c r="X193" s="409" t="s">
        <v>404</v>
      </c>
      <c r="Y193" s="402">
        <f t="shared" si="15"/>
        <v>0</v>
      </c>
      <c r="Z193" s="393" t="str">
        <f t="shared" si="16"/>
        <v>O</v>
      </c>
      <c r="AA193" s="393"/>
      <c r="AB193" s="489" t="e">
        <f>AVERAGE(#REF!)</f>
        <v>#REF!</v>
      </c>
      <c r="AC193" s="461"/>
      <c r="AD193" s="461"/>
      <c r="AE193" s="461"/>
      <c r="AF193" s="461"/>
      <c r="AG193" s="461"/>
      <c r="AH193" s="641" t="s">
        <v>3195</v>
      </c>
      <c r="AI193" s="641"/>
      <c r="AJ193" s="641"/>
      <c r="AK193" s="461"/>
      <c r="AL193" s="461"/>
      <c r="AM193" s="461"/>
      <c r="AN193" s="461"/>
      <c r="AO193" s="461"/>
      <c r="AP193" s="461"/>
      <c r="AQ193" s="641" t="s">
        <v>3195</v>
      </c>
      <c r="AR193" s="641"/>
      <c r="AS193" s="641"/>
      <c r="AT193" s="461"/>
      <c r="AU193" s="461"/>
      <c r="AV193" s="461"/>
      <c r="AW193" s="461"/>
      <c r="AX193" s="461"/>
      <c r="AY193" s="461"/>
      <c r="AZ193" s="461"/>
      <c r="BA193" s="461"/>
      <c r="BB193" s="461"/>
      <c r="BC193" s="461"/>
      <c r="BD193" s="461"/>
      <c r="BE193" s="461"/>
      <c r="BF193" s="461"/>
      <c r="BG193" s="461"/>
      <c r="BH193" s="461"/>
      <c r="BI193" s="461"/>
      <c r="BJ193" s="461"/>
      <c r="BK193" s="461"/>
      <c r="BL193" s="461"/>
      <c r="BM193" s="461"/>
      <c r="BN193" s="461"/>
      <c r="BO193" s="461"/>
      <c r="BP193" s="461"/>
      <c r="BQ193" s="461"/>
      <c r="BR193" s="461"/>
      <c r="BS193" s="461"/>
      <c r="BT193" s="461"/>
      <c r="BU193" s="461"/>
      <c r="BV193" s="461"/>
      <c r="BW193" s="461"/>
      <c r="BX193" s="461"/>
      <c r="BY193" s="461"/>
      <c r="BZ193" s="461"/>
      <c r="CA193" s="461"/>
      <c r="CB193" s="461"/>
      <c r="CC193" s="461"/>
      <c r="CD193" s="461"/>
      <c r="CE193" s="461"/>
      <c r="CF193" s="461"/>
      <c r="CG193" s="461"/>
      <c r="CH193" s="461"/>
      <c r="CI193" s="461"/>
      <c r="CJ193" s="461"/>
      <c r="CK193" s="461"/>
      <c r="CL193" s="461"/>
      <c r="CM193" s="461"/>
      <c r="CN193" s="461"/>
      <c r="CO193" s="461"/>
      <c r="CP193" s="461"/>
      <c r="CQ193" s="461"/>
      <c r="CR193" s="461"/>
      <c r="CS193" s="461"/>
      <c r="CT193" s="461"/>
      <c r="CU193" s="461"/>
      <c r="CV193" s="461"/>
      <c r="CW193" s="461"/>
      <c r="CX193" s="461"/>
      <c r="CY193" s="461"/>
      <c r="CZ193" s="461"/>
    </row>
    <row r="194" spans="1:106" s="391" customFormat="1" ht="36.75" customHeight="1" x14ac:dyDescent="0.2">
      <c r="A194" s="393" t="s">
        <v>2763</v>
      </c>
      <c r="B194" s="393">
        <v>1</v>
      </c>
      <c r="C194" s="393" t="s">
        <v>3188</v>
      </c>
      <c r="D194" s="397">
        <v>42379</v>
      </c>
      <c r="E194" s="393" t="s">
        <v>2677</v>
      </c>
      <c r="F194" s="393" t="s">
        <v>2678</v>
      </c>
      <c r="G194" s="393" t="s">
        <v>0</v>
      </c>
      <c r="H194" s="393">
        <v>40</v>
      </c>
      <c r="I194" s="393" t="s">
        <v>2412</v>
      </c>
      <c r="J194" s="476" t="s">
        <v>1727</v>
      </c>
      <c r="K194" s="393" t="s">
        <v>2526</v>
      </c>
      <c r="L194" s="350"/>
      <c r="M194" s="479">
        <v>42745</v>
      </c>
      <c r="N194" s="397">
        <f t="shared" si="19"/>
        <v>42766</v>
      </c>
      <c r="O194" s="397"/>
      <c r="P194" s="397"/>
      <c r="Q194" s="397"/>
      <c r="R194" s="393"/>
      <c r="S194" s="393"/>
      <c r="T194" s="393"/>
      <c r="U194" s="397">
        <v>42745</v>
      </c>
      <c r="V194" s="469"/>
      <c r="W194" s="397"/>
      <c r="X194" s="409" t="s">
        <v>1083</v>
      </c>
      <c r="Y194" s="402" t="str">
        <f t="shared" ref="Y194:Y257" si="20">IF(V194&lt;&gt;"",V194-M194,"")</f>
        <v/>
      </c>
      <c r="Z194" s="393" t="str">
        <f t="shared" ref="Z194:Z257" si="21">IF(V194&lt;&gt;"",IF(Y194&lt;22,"O","N"),"")</f>
        <v/>
      </c>
      <c r="AA194" s="393"/>
      <c r="AB194" s="450" t="e">
        <f>AVERAGE(#REF!)</f>
        <v>#REF!</v>
      </c>
      <c r="AC194" s="506" t="s">
        <v>2794</v>
      </c>
      <c r="AD194" s="507" t="s">
        <v>3194</v>
      </c>
      <c r="AE194" s="507" t="s">
        <v>2099</v>
      </c>
      <c r="AF194" s="507"/>
      <c r="AG194" s="507" t="s">
        <v>2098</v>
      </c>
      <c r="AH194" s="507" t="s">
        <v>3194</v>
      </c>
      <c r="AI194" s="507" t="s">
        <v>2099</v>
      </c>
      <c r="AJ194" s="507" t="s">
        <v>2098</v>
      </c>
      <c r="AK194" s="507" t="s">
        <v>2622</v>
      </c>
      <c r="AL194" s="507" t="s">
        <v>2081</v>
      </c>
      <c r="AM194" s="507"/>
      <c r="AN194" s="507" t="s">
        <v>2097</v>
      </c>
      <c r="AO194" s="507" t="s">
        <v>2082</v>
      </c>
      <c r="AP194" s="507" t="s">
        <v>2096</v>
      </c>
      <c r="AQ194" s="530" t="s">
        <v>2081</v>
      </c>
      <c r="AR194" s="530" t="s">
        <v>2097</v>
      </c>
      <c r="AS194" s="472"/>
      <c r="AT194" s="454"/>
      <c r="AU194" s="454"/>
      <c r="AV194" s="454"/>
      <c r="AW194" s="454"/>
      <c r="AX194" s="454"/>
      <c r="AY194" s="454"/>
      <c r="AZ194" s="454"/>
      <c r="BA194" s="454"/>
      <c r="BB194" s="454"/>
      <c r="BC194" s="454"/>
      <c r="BD194" s="454"/>
      <c r="BE194" s="454"/>
      <c r="BF194" s="454"/>
      <c r="BG194" s="454"/>
      <c r="BH194" s="454"/>
      <c r="BI194" s="454"/>
      <c r="BJ194" s="454"/>
      <c r="BK194" s="454"/>
      <c r="BL194" s="454"/>
      <c r="BM194" s="454"/>
      <c r="BN194" s="454"/>
      <c r="BO194" s="454"/>
      <c r="BP194" s="454"/>
      <c r="BQ194" s="454"/>
      <c r="BR194" s="454"/>
      <c r="BS194" s="454"/>
      <c r="BT194" s="454"/>
      <c r="BU194" s="454"/>
      <c r="BV194" s="454"/>
      <c r="BW194" s="454"/>
      <c r="BX194" s="454"/>
      <c r="BY194" s="454"/>
      <c r="BZ194" s="454"/>
      <c r="CA194" s="454"/>
      <c r="CB194" s="454"/>
      <c r="CC194" s="454"/>
      <c r="CD194" s="454"/>
      <c r="CE194" s="454"/>
      <c r="CF194" s="454"/>
      <c r="CG194" s="454"/>
      <c r="CH194" s="454"/>
      <c r="CI194" s="454"/>
      <c r="CJ194" s="454"/>
      <c r="CK194" s="454"/>
      <c r="CL194" s="454"/>
      <c r="CM194" s="454"/>
      <c r="CN194" s="454"/>
      <c r="CO194" s="454"/>
      <c r="CP194" s="454"/>
      <c r="CQ194" s="454"/>
      <c r="CR194" s="454"/>
      <c r="CS194" s="454"/>
      <c r="CT194" s="454"/>
      <c r="CU194" s="454"/>
      <c r="CV194" s="454"/>
      <c r="CW194" s="454"/>
      <c r="CX194" s="454"/>
      <c r="CY194" s="454"/>
      <c r="CZ194" s="454"/>
      <c r="DA194" s="454"/>
      <c r="DB194" s="454"/>
    </row>
    <row r="195" spans="1:106" ht="44.25" customHeight="1" x14ac:dyDescent="0.2">
      <c r="A195" s="393" t="s">
        <v>2763</v>
      </c>
      <c r="B195" s="393">
        <v>1</v>
      </c>
      <c r="C195" s="393" t="s">
        <v>2854</v>
      </c>
      <c r="D195" s="397">
        <v>42811</v>
      </c>
      <c r="E195" s="357" t="s">
        <v>2855</v>
      </c>
      <c r="F195" s="393" t="s">
        <v>2856</v>
      </c>
      <c r="G195" s="393" t="s">
        <v>0</v>
      </c>
      <c r="H195" s="393" t="s">
        <v>2857</v>
      </c>
      <c r="I195" s="393" t="s">
        <v>1324</v>
      </c>
      <c r="J195" s="393" t="s">
        <v>1727</v>
      </c>
      <c r="K195" s="393">
        <v>10.5</v>
      </c>
      <c r="L195" s="410" t="s">
        <v>2820</v>
      </c>
      <c r="M195" s="397">
        <v>42811</v>
      </c>
      <c r="N195" s="446">
        <f t="shared" si="19"/>
        <v>42832</v>
      </c>
      <c r="O195" s="446"/>
      <c r="P195" s="446"/>
      <c r="Q195" s="446"/>
      <c r="R195" s="393"/>
      <c r="S195" s="393"/>
      <c r="T195" s="393"/>
      <c r="U195" s="397">
        <v>42811</v>
      </c>
      <c r="V195" s="469"/>
      <c r="W195" s="397"/>
      <c r="X195" s="393" t="s">
        <v>1083</v>
      </c>
      <c r="Y195" s="402" t="str">
        <f t="shared" si="20"/>
        <v/>
      </c>
      <c r="Z195" s="393" t="str">
        <f t="shared" si="21"/>
        <v/>
      </c>
      <c r="AA195" s="393"/>
      <c r="AB195" s="489" t="e">
        <f>AVERAGE(#REF!)</f>
        <v>#REF!</v>
      </c>
      <c r="AC195" s="507" t="s">
        <v>2084</v>
      </c>
      <c r="AD195" s="508" t="e">
        <f t="shared" ref="AD195:AD206" si="22">SUMPRODUCT((TEXT("1/"&amp;MONTH($V$191:$V$331),"mmmm")=$AC195)*($V$191:$V$331&lt;&gt;""))</f>
        <v>#VALUE!</v>
      </c>
      <c r="AE195" s="508" t="e">
        <f t="shared" ref="AE195:AE206" si="23">SUMPRODUCT((TEXT("1/"&amp;MONTH($V$191:$V$331),"mmmm")=$AC195)*($V$191:$V$331&lt;&gt;"")*($Z$191:$Z$331="O"))</f>
        <v>#VALUE!</v>
      </c>
      <c r="AF195" s="508"/>
      <c r="AG195" s="509" t="e">
        <f>IF(AE195=0,0,AE195/AD195)</f>
        <v>#VALUE!</v>
      </c>
      <c r="AH195" s="528">
        <v>9</v>
      </c>
      <c r="AI195" s="529" t="e">
        <f>AE195</f>
        <v>#VALUE!</v>
      </c>
      <c r="AJ195" s="509" t="e">
        <f>IF(AI195=0,0,AI195/AH195)</f>
        <v>#VALUE!</v>
      </c>
      <c r="AK195" s="510">
        <v>0.9</v>
      </c>
      <c r="AL195" s="511" t="e">
        <f t="shared" ref="AL195:AL206" si="24">SUMPRODUCT((TEXT("1/"&amp;MONTH($V$191:$V$331),"mmmm")=$AC195)*($V$191:$V$331&lt;&gt;"")*($AA$191:$AA$331="OUI"))</f>
        <v>#VALUE!</v>
      </c>
      <c r="AM195" s="511"/>
      <c r="AN195" s="512" t="e">
        <f t="shared" ref="AN195:AN206" si="25">AL195/AD195</f>
        <v>#VALUE!</v>
      </c>
      <c r="AO195" s="511" t="e">
        <f t="shared" ref="AO195:AO206" si="26">SUMPRODUCT((TEXT("1/"&amp;MONTH($V$191:$V$331),"mmmm")=$AC195)*($V$191:$V$331&lt;&gt;"")*($AA$191:$AA$331="NON"))</f>
        <v>#VALUE!</v>
      </c>
      <c r="AP195" s="510" t="e">
        <f t="shared" ref="AP195:AP206" si="27">AO195/AD195</f>
        <v>#VALUE!</v>
      </c>
      <c r="AQ195" s="460" t="e">
        <f>AL195</f>
        <v>#VALUE!</v>
      </c>
      <c r="AR195" s="512" t="e">
        <f>AP195/AH195</f>
        <v>#VALUE!</v>
      </c>
      <c r="AS195" s="460"/>
      <c r="AT195" s="460"/>
      <c r="AU195" s="460"/>
      <c r="AV195" s="460"/>
      <c r="AW195" s="460"/>
      <c r="AX195" s="460"/>
      <c r="AY195" s="460"/>
      <c r="AZ195" s="460"/>
      <c r="BA195" s="460"/>
      <c r="BB195" s="460"/>
      <c r="BC195" s="460"/>
      <c r="BD195" s="460"/>
      <c r="BE195" s="460"/>
      <c r="BF195" s="460"/>
      <c r="BG195" s="460"/>
      <c r="BH195" s="460"/>
      <c r="BI195" s="460"/>
      <c r="BJ195" s="460"/>
      <c r="BK195" s="460"/>
      <c r="BL195" s="460"/>
      <c r="BM195" s="460"/>
      <c r="BN195" s="460"/>
      <c r="BO195" s="460"/>
      <c r="BP195" s="460"/>
      <c r="BQ195" s="460"/>
      <c r="BR195" s="460"/>
      <c r="BS195" s="460"/>
      <c r="BT195" s="460"/>
      <c r="BU195" s="460"/>
      <c r="BV195" s="460"/>
      <c r="BW195" s="460"/>
      <c r="BX195" s="460"/>
      <c r="BY195" s="460"/>
      <c r="BZ195" s="460"/>
      <c r="CA195" s="460"/>
      <c r="CB195" s="460"/>
      <c r="CC195" s="460"/>
      <c r="CD195" s="460"/>
      <c r="CE195" s="460"/>
      <c r="CF195" s="460"/>
      <c r="CG195" s="460"/>
      <c r="CH195" s="460"/>
      <c r="CI195" s="460"/>
      <c r="CJ195" s="460"/>
      <c r="CK195" s="460"/>
      <c r="CL195" s="460"/>
      <c r="CM195" s="460"/>
      <c r="CN195" s="460"/>
      <c r="CO195" s="460"/>
      <c r="CP195" s="460"/>
      <c r="CQ195" s="460"/>
      <c r="CR195" s="460"/>
      <c r="CS195" s="460"/>
      <c r="CT195" s="460"/>
      <c r="CU195" s="460"/>
      <c r="CV195" s="460"/>
      <c r="CW195" s="460"/>
      <c r="CX195" s="460"/>
      <c r="CY195" s="460"/>
      <c r="CZ195" s="460"/>
      <c r="DA195" s="460"/>
      <c r="DB195" s="460"/>
    </row>
    <row r="196" spans="1:106" ht="45" customHeight="1" x14ac:dyDescent="0.2">
      <c r="A196" s="393" t="s">
        <v>2700</v>
      </c>
      <c r="B196" s="393">
        <v>2</v>
      </c>
      <c r="C196" s="393" t="s">
        <v>2684</v>
      </c>
      <c r="D196" s="397">
        <v>42751</v>
      </c>
      <c r="E196" s="393" t="s">
        <v>2680</v>
      </c>
      <c r="F196" s="393" t="s">
        <v>2681</v>
      </c>
      <c r="G196" s="393" t="s">
        <v>0</v>
      </c>
      <c r="H196" s="393">
        <v>30</v>
      </c>
      <c r="I196" s="393" t="s">
        <v>2682</v>
      </c>
      <c r="J196" s="393" t="s">
        <v>1727</v>
      </c>
      <c r="K196" s="393" t="s">
        <v>2683</v>
      </c>
      <c r="L196" s="410"/>
      <c r="M196" s="397">
        <v>42751</v>
      </c>
      <c r="N196" s="397">
        <f t="shared" si="19"/>
        <v>42772</v>
      </c>
      <c r="O196" s="397"/>
      <c r="P196" s="397"/>
      <c r="Q196" s="397"/>
      <c r="R196" s="393"/>
      <c r="S196" s="393"/>
      <c r="T196" s="393"/>
      <c r="U196" s="397">
        <v>42755</v>
      </c>
      <c r="V196" s="397">
        <v>42755</v>
      </c>
      <c r="W196" s="397"/>
      <c r="X196" s="409" t="s">
        <v>2531</v>
      </c>
      <c r="Y196" s="402">
        <f t="shared" si="20"/>
        <v>4</v>
      </c>
      <c r="Z196" s="393" t="str">
        <f t="shared" si="21"/>
        <v>O</v>
      </c>
      <c r="AA196" s="393"/>
      <c r="AB196" s="489" t="e">
        <f>AVERAGE(#REF!)</f>
        <v>#REF!</v>
      </c>
      <c r="AC196" s="507" t="s">
        <v>2085</v>
      </c>
      <c r="AD196" s="508" t="e">
        <f t="shared" si="22"/>
        <v>#VALUE!</v>
      </c>
      <c r="AE196" s="508" t="e">
        <f t="shared" si="23"/>
        <v>#VALUE!</v>
      </c>
      <c r="AF196" s="508"/>
      <c r="AG196" s="509" t="e">
        <f t="shared" ref="AG196:AG206" si="28">IF(AE196=0,0,AE196/AD196)</f>
        <v>#VALUE!</v>
      </c>
      <c r="AH196" s="529" t="e">
        <f>AH195+AD196</f>
        <v>#VALUE!</v>
      </c>
      <c r="AI196" s="529" t="e">
        <f>AI195+AE196</f>
        <v>#VALUE!</v>
      </c>
      <c r="AJ196" s="509" t="e">
        <f t="shared" ref="AJ196:AJ200" si="29">IF(AI196=0,0,AI196/AH196)</f>
        <v>#VALUE!</v>
      </c>
      <c r="AK196" s="510">
        <v>0.9</v>
      </c>
      <c r="AL196" s="511" t="e">
        <f t="shared" si="24"/>
        <v>#VALUE!</v>
      </c>
      <c r="AM196" s="511"/>
      <c r="AN196" s="512" t="e">
        <f t="shared" si="25"/>
        <v>#VALUE!</v>
      </c>
      <c r="AO196" s="511" t="e">
        <f t="shared" si="26"/>
        <v>#VALUE!</v>
      </c>
      <c r="AP196" s="510" t="e">
        <f t="shared" si="27"/>
        <v>#VALUE!</v>
      </c>
      <c r="AQ196" s="460" t="e">
        <f>AQ195+AL196</f>
        <v>#VALUE!</v>
      </c>
      <c r="AR196" s="512" t="e">
        <f>AQ196/AH196</f>
        <v>#VALUE!</v>
      </c>
      <c r="AS196" s="460"/>
      <c r="AT196" s="460"/>
      <c r="AU196" s="460"/>
      <c r="AV196" s="460"/>
      <c r="AW196" s="460"/>
      <c r="AX196" s="460"/>
      <c r="AY196" s="460"/>
      <c r="AZ196" s="460"/>
      <c r="BA196" s="460"/>
      <c r="BB196" s="460"/>
      <c r="BC196" s="460"/>
      <c r="BD196" s="460"/>
      <c r="BE196" s="460"/>
      <c r="BF196" s="460"/>
      <c r="BG196" s="460"/>
      <c r="BH196" s="460"/>
      <c r="BI196" s="460"/>
      <c r="BJ196" s="460"/>
      <c r="BK196" s="460"/>
      <c r="BL196" s="460"/>
      <c r="BM196" s="460"/>
      <c r="BN196" s="460"/>
      <c r="BO196" s="460"/>
      <c r="BP196" s="460"/>
      <c r="BQ196" s="460"/>
      <c r="BR196" s="460"/>
      <c r="BS196" s="460"/>
      <c r="BT196" s="460"/>
      <c r="BU196" s="460"/>
      <c r="BV196" s="460"/>
      <c r="BW196" s="460"/>
      <c r="BX196" s="460"/>
      <c r="BY196" s="460"/>
      <c r="BZ196" s="460"/>
      <c r="CA196" s="460"/>
      <c r="CB196" s="460"/>
      <c r="CC196" s="460"/>
      <c r="CD196" s="460"/>
      <c r="CE196" s="460"/>
      <c r="CF196" s="460"/>
      <c r="CG196" s="460"/>
      <c r="CH196" s="460"/>
      <c r="CI196" s="460"/>
      <c r="CJ196" s="460"/>
      <c r="CK196" s="460"/>
      <c r="CL196" s="460"/>
      <c r="CM196" s="460"/>
      <c r="CN196" s="460"/>
      <c r="CO196" s="460"/>
      <c r="CP196" s="460"/>
      <c r="CQ196" s="460"/>
      <c r="CR196" s="460"/>
      <c r="CS196" s="460"/>
      <c r="CT196" s="460"/>
      <c r="CU196" s="460"/>
      <c r="CV196" s="460"/>
      <c r="CW196" s="460"/>
      <c r="CX196" s="460"/>
      <c r="CY196" s="460"/>
      <c r="CZ196" s="460"/>
      <c r="DA196" s="460"/>
      <c r="DB196" s="460"/>
    </row>
    <row r="197" spans="1:106" ht="35.25" customHeight="1" x14ac:dyDescent="0.2">
      <c r="A197" s="393" t="s">
        <v>2962</v>
      </c>
      <c r="B197" s="393">
        <v>1</v>
      </c>
      <c r="C197" s="393" t="s">
        <v>1184</v>
      </c>
      <c r="D197" s="397">
        <v>42831</v>
      </c>
      <c r="E197" s="357" t="s">
        <v>2935</v>
      </c>
      <c r="F197" s="393" t="s">
        <v>2936</v>
      </c>
      <c r="G197" s="393" t="s">
        <v>0</v>
      </c>
      <c r="H197" s="393" t="s">
        <v>2937</v>
      </c>
      <c r="I197" s="393" t="s">
        <v>1576</v>
      </c>
      <c r="J197" s="393" t="s">
        <v>1727</v>
      </c>
      <c r="K197" s="393" t="s">
        <v>2967</v>
      </c>
      <c r="L197" s="414" t="s">
        <v>2801</v>
      </c>
      <c r="M197" s="397">
        <v>42831</v>
      </c>
      <c r="N197" s="446"/>
      <c r="O197" s="446" t="s">
        <v>2973</v>
      </c>
      <c r="P197" s="446"/>
      <c r="Q197" s="446"/>
      <c r="R197" s="393"/>
      <c r="S197" s="393"/>
      <c r="T197" s="393"/>
      <c r="U197" s="397"/>
      <c r="V197" s="397"/>
      <c r="W197" s="397"/>
      <c r="X197" s="393" t="s">
        <v>2531</v>
      </c>
      <c r="Y197" s="402" t="str">
        <f t="shared" si="20"/>
        <v/>
      </c>
      <c r="Z197" s="393" t="str">
        <f t="shared" si="21"/>
        <v/>
      </c>
      <c r="AA197" s="393"/>
      <c r="AB197" s="493" t="e">
        <f>AVERAGE(#REF!)</f>
        <v>#REF!</v>
      </c>
      <c r="AC197" s="507" t="s">
        <v>2086</v>
      </c>
      <c r="AD197" s="508" t="e">
        <f t="shared" si="22"/>
        <v>#VALUE!</v>
      </c>
      <c r="AE197" s="508" t="e">
        <f t="shared" si="23"/>
        <v>#VALUE!</v>
      </c>
      <c r="AF197" s="508"/>
      <c r="AG197" s="509" t="e">
        <f t="shared" si="28"/>
        <v>#VALUE!</v>
      </c>
      <c r="AH197" s="529" t="e">
        <f>AH196+AD197</f>
        <v>#VALUE!</v>
      </c>
      <c r="AI197" s="529" t="e">
        <f>AI196+AE197</f>
        <v>#VALUE!</v>
      </c>
      <c r="AJ197" s="509" t="e">
        <f t="shared" si="29"/>
        <v>#VALUE!</v>
      </c>
      <c r="AK197" s="510">
        <v>0.9</v>
      </c>
      <c r="AL197" s="511" t="e">
        <f t="shared" si="24"/>
        <v>#VALUE!</v>
      </c>
      <c r="AM197" s="511"/>
      <c r="AN197" s="512" t="e">
        <f t="shared" si="25"/>
        <v>#VALUE!</v>
      </c>
      <c r="AO197" s="511" t="e">
        <f t="shared" si="26"/>
        <v>#VALUE!</v>
      </c>
      <c r="AP197" s="510" t="e">
        <f t="shared" si="27"/>
        <v>#VALUE!</v>
      </c>
      <c r="AQ197" s="460" t="e">
        <f t="shared" ref="AQ197:AQ206" si="30">AQ196+AL197</f>
        <v>#VALUE!</v>
      </c>
      <c r="AR197" s="512" t="e">
        <f t="shared" ref="AR197:AR204" si="31">AQ197/AH197</f>
        <v>#VALUE!</v>
      </c>
      <c r="AS197" s="460"/>
      <c r="AT197" s="460"/>
      <c r="AU197" s="460"/>
      <c r="AV197" s="460"/>
      <c r="AW197" s="460"/>
      <c r="AX197" s="460"/>
      <c r="AY197" s="460"/>
      <c r="AZ197" s="460"/>
      <c r="BA197" s="460"/>
      <c r="BB197" s="460"/>
      <c r="BC197" s="460"/>
      <c r="BD197" s="460"/>
      <c r="BE197" s="460"/>
      <c r="BF197" s="460"/>
      <c r="BG197" s="460"/>
      <c r="BH197" s="460"/>
      <c r="BI197" s="460"/>
      <c r="BJ197" s="460"/>
      <c r="BK197" s="460"/>
      <c r="BL197" s="460"/>
      <c r="BM197" s="460"/>
      <c r="BN197" s="460"/>
      <c r="BO197" s="460"/>
      <c r="BP197" s="460"/>
      <c r="BQ197" s="460"/>
      <c r="BR197" s="460"/>
      <c r="BS197" s="460"/>
      <c r="BT197" s="460"/>
      <c r="BU197" s="460"/>
      <c r="BV197" s="460"/>
      <c r="BW197" s="460"/>
      <c r="BX197" s="460"/>
      <c r="BY197" s="460"/>
      <c r="BZ197" s="460"/>
      <c r="CA197" s="460"/>
      <c r="CB197" s="460"/>
      <c r="CC197" s="460"/>
      <c r="CD197" s="460"/>
      <c r="CE197" s="460"/>
      <c r="CF197" s="460"/>
      <c r="CG197" s="460"/>
      <c r="CH197" s="460"/>
      <c r="CI197" s="460"/>
      <c r="CJ197" s="460"/>
      <c r="CK197" s="460"/>
      <c r="CL197" s="460"/>
      <c r="CM197" s="460"/>
      <c r="CN197" s="460"/>
      <c r="CO197" s="460"/>
      <c r="CP197" s="460"/>
      <c r="CQ197" s="460"/>
      <c r="CR197" s="460"/>
      <c r="CS197" s="460"/>
      <c r="CT197" s="460"/>
      <c r="CU197" s="460"/>
      <c r="CV197" s="460"/>
      <c r="CW197" s="460"/>
      <c r="CX197" s="460"/>
      <c r="CY197" s="460"/>
      <c r="CZ197" s="460"/>
      <c r="DA197" s="460"/>
      <c r="DB197" s="460"/>
    </row>
    <row r="198" spans="1:106" ht="31.5" customHeight="1" x14ac:dyDescent="0.2">
      <c r="A198" s="393" t="s">
        <v>2750</v>
      </c>
      <c r="B198" s="393"/>
      <c r="C198" s="393" t="s">
        <v>2751</v>
      </c>
      <c r="D198" s="397">
        <v>42751</v>
      </c>
      <c r="E198" s="393" t="s">
        <v>2752</v>
      </c>
      <c r="F198" s="393" t="s">
        <v>2753</v>
      </c>
      <c r="G198" s="393"/>
      <c r="H198" s="393"/>
      <c r="I198" s="393"/>
      <c r="J198" s="393"/>
      <c r="K198" s="393" t="s">
        <v>2754</v>
      </c>
      <c r="L198" s="410" t="s">
        <v>2820</v>
      </c>
      <c r="M198" s="397">
        <v>42751</v>
      </c>
      <c r="N198" s="397">
        <f>M198+21</f>
        <v>42772</v>
      </c>
      <c r="O198" s="397"/>
      <c r="P198" s="397"/>
      <c r="Q198" s="397"/>
      <c r="R198" s="393"/>
      <c r="S198" s="393"/>
      <c r="T198" s="393"/>
      <c r="U198" s="397">
        <v>42751</v>
      </c>
      <c r="V198" s="469"/>
      <c r="W198" s="397"/>
      <c r="X198" s="393" t="s">
        <v>1083</v>
      </c>
      <c r="Y198" s="402" t="str">
        <f t="shared" si="20"/>
        <v/>
      </c>
      <c r="Z198" s="393" t="str">
        <f t="shared" si="21"/>
        <v/>
      </c>
      <c r="AA198" s="393"/>
      <c r="AB198" s="489" t="e">
        <f>AVERAGE(#REF!)</f>
        <v>#REF!</v>
      </c>
      <c r="AC198" s="507" t="s">
        <v>2087</v>
      </c>
      <c r="AD198" s="508" t="e">
        <f t="shared" si="22"/>
        <v>#VALUE!</v>
      </c>
      <c r="AE198" s="508" t="e">
        <f t="shared" si="23"/>
        <v>#VALUE!</v>
      </c>
      <c r="AF198" s="508"/>
      <c r="AG198" s="509" t="e">
        <f t="shared" si="28"/>
        <v>#VALUE!</v>
      </c>
      <c r="AH198" s="529" t="e">
        <f t="shared" ref="AH198:AH200" si="32">AH197+AD198</f>
        <v>#VALUE!</v>
      </c>
      <c r="AI198" s="529" t="e">
        <f t="shared" ref="AI198:AI200" si="33">AI197+AE198</f>
        <v>#VALUE!</v>
      </c>
      <c r="AJ198" s="509" t="e">
        <f t="shared" si="29"/>
        <v>#VALUE!</v>
      </c>
      <c r="AK198" s="510">
        <v>0.9</v>
      </c>
      <c r="AL198" s="511" t="e">
        <f t="shared" si="24"/>
        <v>#VALUE!</v>
      </c>
      <c r="AM198" s="511"/>
      <c r="AN198" s="512" t="e">
        <f t="shared" si="25"/>
        <v>#VALUE!</v>
      </c>
      <c r="AO198" s="511" t="e">
        <f t="shared" si="26"/>
        <v>#VALUE!</v>
      </c>
      <c r="AP198" s="510" t="e">
        <f>AO198/AD198</f>
        <v>#VALUE!</v>
      </c>
      <c r="AQ198" s="460" t="e">
        <f t="shared" si="30"/>
        <v>#VALUE!</v>
      </c>
      <c r="AR198" s="512" t="e">
        <f t="shared" si="31"/>
        <v>#VALUE!</v>
      </c>
      <c r="AS198" s="460"/>
      <c r="AT198" s="460"/>
      <c r="AU198" s="460"/>
      <c r="AV198" s="460"/>
      <c r="AW198" s="460"/>
      <c r="AX198" s="460"/>
      <c r="AY198" s="460"/>
      <c r="AZ198" s="460"/>
      <c r="BA198" s="460"/>
      <c r="BB198" s="460"/>
      <c r="BC198" s="460"/>
      <c r="BD198" s="460"/>
      <c r="BE198" s="460"/>
      <c r="BF198" s="460"/>
      <c r="BG198" s="460"/>
      <c r="BH198" s="460"/>
      <c r="BI198" s="460"/>
      <c r="BJ198" s="460"/>
      <c r="BK198" s="460"/>
      <c r="BL198" s="460"/>
      <c r="BM198" s="460"/>
      <c r="BN198" s="460"/>
      <c r="BO198" s="460"/>
      <c r="BP198" s="460"/>
      <c r="BQ198" s="460"/>
      <c r="BR198" s="460"/>
      <c r="BS198" s="460"/>
      <c r="BT198" s="460"/>
      <c r="BU198" s="460"/>
      <c r="BV198" s="460"/>
      <c r="BW198" s="460"/>
      <c r="BX198" s="460"/>
      <c r="BY198" s="460"/>
      <c r="BZ198" s="460"/>
      <c r="CA198" s="460"/>
      <c r="CB198" s="460"/>
      <c r="CC198" s="460"/>
      <c r="CD198" s="460"/>
      <c r="CE198" s="460"/>
      <c r="CF198" s="460"/>
      <c r="CG198" s="460"/>
      <c r="CH198" s="460"/>
      <c r="CI198" s="460"/>
      <c r="CJ198" s="460"/>
      <c r="CK198" s="460"/>
      <c r="CL198" s="460"/>
      <c r="CM198" s="460"/>
      <c r="CN198" s="460"/>
      <c r="CO198" s="460"/>
      <c r="CP198" s="460"/>
      <c r="CQ198" s="460"/>
      <c r="CR198" s="460"/>
      <c r="CS198" s="460"/>
      <c r="CT198" s="460"/>
      <c r="CU198" s="460"/>
      <c r="CV198" s="460"/>
      <c r="CW198" s="460"/>
      <c r="CX198" s="460"/>
      <c r="CY198" s="460"/>
      <c r="CZ198" s="460"/>
      <c r="DA198" s="460"/>
      <c r="DB198" s="460"/>
    </row>
    <row r="199" spans="1:106" ht="31.5" customHeight="1" x14ac:dyDescent="0.2">
      <c r="A199" s="393" t="s">
        <v>2701</v>
      </c>
      <c r="B199" s="393">
        <v>1</v>
      </c>
      <c r="C199" s="393" t="s">
        <v>2714</v>
      </c>
      <c r="D199" s="397">
        <v>42751</v>
      </c>
      <c r="E199" s="393" t="s">
        <v>2688</v>
      </c>
      <c r="F199" s="393" t="s">
        <v>2689</v>
      </c>
      <c r="G199" s="393" t="s">
        <v>0</v>
      </c>
      <c r="H199" s="393" t="s">
        <v>2690</v>
      </c>
      <c r="I199" s="393" t="s">
        <v>204</v>
      </c>
      <c r="J199" s="393" t="s">
        <v>1727</v>
      </c>
      <c r="K199" s="393" t="s">
        <v>2691</v>
      </c>
      <c r="L199" s="410" t="s">
        <v>2820</v>
      </c>
      <c r="M199" s="397">
        <v>42751</v>
      </c>
      <c r="N199" s="397">
        <f>M199+21</f>
        <v>42772</v>
      </c>
      <c r="O199" s="397"/>
      <c r="P199" s="397"/>
      <c r="Q199" s="397"/>
      <c r="R199" s="393" t="s">
        <v>778</v>
      </c>
      <c r="S199" s="393" t="s">
        <v>778</v>
      </c>
      <c r="T199" s="393"/>
      <c r="U199" s="397">
        <v>42752</v>
      </c>
      <c r="V199" s="397">
        <v>42752</v>
      </c>
      <c r="W199" s="469"/>
      <c r="X199" s="409" t="s">
        <v>404</v>
      </c>
      <c r="Y199" s="402">
        <f t="shared" si="20"/>
        <v>1</v>
      </c>
      <c r="Z199" s="393" t="str">
        <f t="shared" si="21"/>
        <v>O</v>
      </c>
      <c r="AA199" s="393"/>
      <c r="AB199" s="489" t="e">
        <f>AVERAGE(#REF!)</f>
        <v>#REF!</v>
      </c>
      <c r="AC199" s="507" t="s">
        <v>2088</v>
      </c>
      <c r="AD199" s="508" t="e">
        <f t="shared" si="22"/>
        <v>#VALUE!</v>
      </c>
      <c r="AE199" s="508" t="e">
        <f t="shared" si="23"/>
        <v>#VALUE!</v>
      </c>
      <c r="AF199" s="508"/>
      <c r="AG199" s="509" t="e">
        <f t="shared" si="28"/>
        <v>#VALUE!</v>
      </c>
      <c r="AH199" s="529" t="e">
        <f t="shared" si="32"/>
        <v>#VALUE!</v>
      </c>
      <c r="AI199" s="529" t="e">
        <f t="shared" si="33"/>
        <v>#VALUE!</v>
      </c>
      <c r="AJ199" s="509" t="e">
        <f t="shared" si="29"/>
        <v>#VALUE!</v>
      </c>
      <c r="AK199" s="510">
        <v>0.9</v>
      </c>
      <c r="AL199" s="511" t="e">
        <f t="shared" si="24"/>
        <v>#VALUE!</v>
      </c>
      <c r="AM199" s="511"/>
      <c r="AN199" s="512" t="e">
        <f>AL199/AD199</f>
        <v>#VALUE!</v>
      </c>
      <c r="AO199" s="511" t="e">
        <f t="shared" si="26"/>
        <v>#VALUE!</v>
      </c>
      <c r="AP199" s="510" t="e">
        <f t="shared" si="27"/>
        <v>#VALUE!</v>
      </c>
      <c r="AQ199" s="460" t="e">
        <f t="shared" si="30"/>
        <v>#VALUE!</v>
      </c>
      <c r="AR199" s="512" t="e">
        <f t="shared" si="31"/>
        <v>#VALUE!</v>
      </c>
      <c r="AS199" s="460"/>
      <c r="AT199" s="460"/>
      <c r="AU199" s="460"/>
      <c r="AV199" s="460"/>
      <c r="AW199" s="460"/>
      <c r="AX199" s="460"/>
      <c r="AY199" s="460"/>
      <c r="AZ199" s="460"/>
      <c r="BA199" s="460"/>
      <c r="BB199" s="460"/>
      <c r="BC199" s="460"/>
      <c r="BD199" s="460"/>
      <c r="BE199" s="460"/>
      <c r="BF199" s="460"/>
      <c r="BG199" s="460"/>
      <c r="BH199" s="460"/>
      <c r="BI199" s="460"/>
      <c r="BJ199" s="460"/>
      <c r="BK199" s="460"/>
      <c r="BL199" s="460"/>
      <c r="BM199" s="460"/>
      <c r="BN199" s="460"/>
      <c r="BO199" s="460"/>
      <c r="BP199" s="460"/>
      <c r="BQ199" s="460"/>
      <c r="BR199" s="460"/>
      <c r="BS199" s="460"/>
      <c r="BT199" s="460"/>
      <c r="BU199" s="460"/>
      <c r="BV199" s="460"/>
      <c r="BW199" s="460"/>
      <c r="BX199" s="460"/>
      <c r="BY199" s="460"/>
      <c r="BZ199" s="460"/>
      <c r="CA199" s="460"/>
      <c r="CB199" s="460"/>
      <c r="CC199" s="460"/>
      <c r="CD199" s="460"/>
      <c r="CE199" s="460"/>
      <c r="CF199" s="460"/>
      <c r="CG199" s="460"/>
      <c r="CH199" s="460"/>
      <c r="CI199" s="460"/>
      <c r="CJ199" s="460"/>
      <c r="CK199" s="460"/>
      <c r="CL199" s="460"/>
      <c r="CM199" s="460"/>
      <c r="CN199" s="460"/>
      <c r="CO199" s="460"/>
      <c r="CP199" s="460"/>
      <c r="CQ199" s="460"/>
      <c r="CR199" s="460"/>
      <c r="CS199" s="460"/>
      <c r="CT199" s="460"/>
      <c r="CU199" s="460"/>
      <c r="CV199" s="460"/>
      <c r="CW199" s="460"/>
      <c r="CX199" s="460"/>
      <c r="CY199" s="460"/>
      <c r="CZ199" s="460"/>
      <c r="DA199" s="460"/>
      <c r="DB199" s="460"/>
    </row>
    <row r="200" spans="1:106" s="391" customFormat="1" ht="36.75" customHeight="1" x14ac:dyDescent="0.2">
      <c r="A200" s="393" t="s">
        <v>2976</v>
      </c>
      <c r="B200" s="393">
        <v>1</v>
      </c>
      <c r="C200" s="393" t="s">
        <v>1019</v>
      </c>
      <c r="D200" s="397">
        <v>42753</v>
      </c>
      <c r="E200" s="393" t="s">
        <v>2648</v>
      </c>
      <c r="F200" s="393"/>
      <c r="G200" s="393"/>
      <c r="H200" s="393"/>
      <c r="I200" s="393"/>
      <c r="J200" s="393"/>
      <c r="K200" s="393"/>
      <c r="L200" s="414"/>
      <c r="M200" s="397"/>
      <c r="N200" s="397"/>
      <c r="O200" s="446"/>
      <c r="P200" s="446"/>
      <c r="Q200" s="446"/>
      <c r="R200" s="393"/>
      <c r="S200" s="393"/>
      <c r="T200" s="393"/>
      <c r="U200" s="397"/>
      <c r="V200" s="397"/>
      <c r="W200" s="397"/>
      <c r="X200" s="393" t="s">
        <v>2531</v>
      </c>
      <c r="Y200" s="402" t="str">
        <f t="shared" si="20"/>
        <v/>
      </c>
      <c r="Z200" s="393" t="str">
        <f t="shared" si="21"/>
        <v/>
      </c>
      <c r="AA200" s="393"/>
      <c r="AB200" s="489" t="e">
        <f>AVERAGE(#REF!)</f>
        <v>#REF!</v>
      </c>
      <c r="AC200" s="507" t="s">
        <v>2089</v>
      </c>
      <c r="AD200" s="508" t="e">
        <f t="shared" si="22"/>
        <v>#VALUE!</v>
      </c>
      <c r="AE200" s="508" t="e">
        <f t="shared" si="23"/>
        <v>#VALUE!</v>
      </c>
      <c r="AF200" s="508"/>
      <c r="AG200" s="509" t="e">
        <f t="shared" si="28"/>
        <v>#VALUE!</v>
      </c>
      <c r="AH200" s="529" t="e">
        <f t="shared" si="32"/>
        <v>#VALUE!</v>
      </c>
      <c r="AI200" s="529" t="e">
        <f t="shared" si="33"/>
        <v>#VALUE!</v>
      </c>
      <c r="AJ200" s="509" t="e">
        <f t="shared" si="29"/>
        <v>#VALUE!</v>
      </c>
      <c r="AK200" s="510">
        <v>0.9</v>
      </c>
      <c r="AL200" s="511" t="e">
        <f t="shared" si="24"/>
        <v>#VALUE!</v>
      </c>
      <c r="AM200" s="511"/>
      <c r="AN200" s="512" t="e">
        <f t="shared" si="25"/>
        <v>#VALUE!</v>
      </c>
      <c r="AO200" s="511" t="e">
        <f t="shared" si="26"/>
        <v>#VALUE!</v>
      </c>
      <c r="AP200" s="510" t="e">
        <f t="shared" si="27"/>
        <v>#VALUE!</v>
      </c>
      <c r="AQ200" s="460" t="e">
        <f>AQ199+AL200</f>
        <v>#VALUE!</v>
      </c>
      <c r="AR200" s="512" t="e">
        <f>AQ200/AH200</f>
        <v>#VALUE!</v>
      </c>
      <c r="AS200" s="454"/>
      <c r="AT200" s="454"/>
      <c r="AU200" s="454"/>
      <c r="AV200" s="454"/>
      <c r="AW200" s="454"/>
      <c r="AX200" s="454"/>
      <c r="AY200" s="454"/>
      <c r="AZ200" s="454"/>
      <c r="BA200" s="454"/>
      <c r="BB200" s="454"/>
      <c r="BC200" s="454"/>
      <c r="BD200" s="454"/>
      <c r="BE200" s="454"/>
      <c r="BF200" s="454"/>
      <c r="BG200" s="454"/>
      <c r="BH200" s="454"/>
      <c r="BI200" s="454"/>
      <c r="BJ200" s="454"/>
      <c r="BK200" s="454"/>
      <c r="BL200" s="454"/>
      <c r="BM200" s="454"/>
      <c r="BN200" s="454"/>
      <c r="BO200" s="454"/>
      <c r="BP200" s="454"/>
      <c r="BQ200" s="454"/>
      <c r="BR200" s="454"/>
      <c r="BS200" s="454"/>
      <c r="BT200" s="454"/>
      <c r="BU200" s="454"/>
      <c r="BV200" s="454"/>
      <c r="BW200" s="454"/>
      <c r="BX200" s="454"/>
      <c r="BY200" s="454"/>
      <c r="BZ200" s="454"/>
      <c r="CA200" s="454"/>
      <c r="CB200" s="454"/>
      <c r="CC200" s="454"/>
      <c r="CD200" s="454"/>
      <c r="CE200" s="454"/>
      <c r="CF200" s="454"/>
      <c r="CG200" s="454"/>
      <c r="CH200" s="454"/>
      <c r="CI200" s="454"/>
      <c r="CJ200" s="454"/>
      <c r="CK200" s="454"/>
      <c r="CL200" s="454"/>
      <c r="CM200" s="454"/>
      <c r="CN200" s="454"/>
      <c r="CO200" s="454"/>
      <c r="CP200" s="454"/>
      <c r="CQ200" s="454"/>
      <c r="CR200" s="454"/>
      <c r="CS200" s="454"/>
      <c r="CT200" s="454"/>
      <c r="CU200" s="454"/>
      <c r="CV200" s="454"/>
      <c r="CW200" s="454"/>
      <c r="CX200" s="454"/>
      <c r="CY200" s="454"/>
      <c r="CZ200" s="454"/>
      <c r="DA200" s="454"/>
      <c r="DB200" s="454"/>
    </row>
    <row r="201" spans="1:106" ht="30.75" customHeight="1" x14ac:dyDescent="0.2">
      <c r="A201" s="393" t="s">
        <v>2702</v>
      </c>
      <c r="B201" s="393">
        <v>21</v>
      </c>
      <c r="C201" s="393" t="s">
        <v>2696</v>
      </c>
      <c r="D201" s="397">
        <v>42752</v>
      </c>
      <c r="E201" s="357" t="s">
        <v>2488</v>
      </c>
      <c r="F201" s="393" t="s">
        <v>2694</v>
      </c>
      <c r="G201" s="393" t="s">
        <v>204</v>
      </c>
      <c r="H201" s="393" t="s">
        <v>2506</v>
      </c>
      <c r="I201" s="393" t="s">
        <v>149</v>
      </c>
      <c r="J201" s="393" t="s">
        <v>2506</v>
      </c>
      <c r="K201" s="393" t="s">
        <v>2506</v>
      </c>
      <c r="L201" s="410"/>
      <c r="M201" s="397">
        <v>42752</v>
      </c>
      <c r="N201" s="397">
        <f t="shared" ref="N201:N215" si="34">M201+21</f>
        <v>42773</v>
      </c>
      <c r="O201" s="397"/>
      <c r="P201" s="397"/>
      <c r="Q201" s="397"/>
      <c r="R201" s="393"/>
      <c r="S201" s="393"/>
      <c r="T201" s="393"/>
      <c r="U201" s="397">
        <v>42760</v>
      </c>
      <c r="V201" s="397">
        <v>42760</v>
      </c>
      <c r="W201" s="397"/>
      <c r="X201" s="409" t="s">
        <v>404</v>
      </c>
      <c r="Y201" s="402">
        <f t="shared" si="20"/>
        <v>8</v>
      </c>
      <c r="Z201" s="393" t="str">
        <f t="shared" si="21"/>
        <v>O</v>
      </c>
      <c r="AA201" s="393"/>
      <c r="AB201" s="489" t="e">
        <f>AVERAGE(#REF!)</f>
        <v>#REF!</v>
      </c>
      <c r="AC201" s="507" t="s">
        <v>2090</v>
      </c>
      <c r="AD201" s="508" t="e">
        <f t="shared" si="22"/>
        <v>#VALUE!</v>
      </c>
      <c r="AE201" s="508" t="e">
        <f t="shared" si="23"/>
        <v>#VALUE!</v>
      </c>
      <c r="AF201" s="508"/>
      <c r="AG201" s="509" t="e">
        <f t="shared" si="28"/>
        <v>#VALUE!</v>
      </c>
      <c r="AH201" s="529" t="e">
        <f t="shared" ref="AH201:AH202" si="35">AH200+AD201</f>
        <v>#VALUE!</v>
      </c>
      <c r="AI201" s="529" t="e">
        <f t="shared" ref="AI201:AI203" si="36">AI200+AE201</f>
        <v>#VALUE!</v>
      </c>
      <c r="AJ201" s="509" t="e">
        <f t="shared" ref="AJ201:AJ203" si="37">IF(AI201=0,0,AI201/AH201)</f>
        <v>#VALUE!</v>
      </c>
      <c r="AK201" s="510">
        <v>0.9</v>
      </c>
      <c r="AL201" s="511" t="e">
        <f t="shared" si="24"/>
        <v>#VALUE!</v>
      </c>
      <c r="AM201" s="511"/>
      <c r="AN201" s="512" t="e">
        <f t="shared" si="25"/>
        <v>#VALUE!</v>
      </c>
      <c r="AO201" s="511" t="e">
        <f t="shared" si="26"/>
        <v>#VALUE!</v>
      </c>
      <c r="AP201" s="510" t="e">
        <f t="shared" si="27"/>
        <v>#VALUE!</v>
      </c>
      <c r="AQ201" s="460" t="e">
        <f t="shared" si="30"/>
        <v>#VALUE!</v>
      </c>
      <c r="AR201" s="512" t="e">
        <f t="shared" si="31"/>
        <v>#VALUE!</v>
      </c>
      <c r="AS201" s="460"/>
      <c r="AT201" s="460"/>
      <c r="AU201" s="460"/>
      <c r="AV201" s="460"/>
      <c r="AW201" s="460"/>
      <c r="AX201" s="460"/>
      <c r="AY201" s="460"/>
      <c r="AZ201" s="460"/>
      <c r="BA201" s="460"/>
      <c r="BB201" s="460"/>
      <c r="BC201" s="460"/>
      <c r="BD201" s="460"/>
      <c r="BE201" s="460"/>
      <c r="BF201" s="460"/>
      <c r="BG201" s="460"/>
      <c r="BH201" s="460"/>
      <c r="BI201" s="460"/>
      <c r="BJ201" s="460"/>
      <c r="BK201" s="460"/>
      <c r="BL201" s="460"/>
      <c r="BM201" s="460"/>
      <c r="BN201" s="460"/>
      <c r="BO201" s="460"/>
      <c r="BP201" s="460"/>
      <c r="BQ201" s="460"/>
      <c r="BR201" s="460"/>
      <c r="BS201" s="460"/>
      <c r="BT201" s="460"/>
      <c r="BU201" s="460"/>
      <c r="BV201" s="460"/>
      <c r="BW201" s="460"/>
      <c r="BX201" s="460"/>
      <c r="BY201" s="460"/>
      <c r="BZ201" s="460"/>
      <c r="CA201" s="460"/>
      <c r="CB201" s="460"/>
      <c r="CC201" s="460"/>
      <c r="CD201" s="460"/>
      <c r="CE201" s="460"/>
      <c r="CF201" s="460"/>
      <c r="CG201" s="460"/>
      <c r="CH201" s="460"/>
      <c r="CI201" s="460"/>
      <c r="CJ201" s="460"/>
      <c r="CK201" s="460"/>
      <c r="CL201" s="460"/>
      <c r="CM201" s="460"/>
      <c r="CN201" s="460"/>
      <c r="CO201" s="460"/>
      <c r="CP201" s="460"/>
      <c r="CQ201" s="460"/>
      <c r="CR201" s="460"/>
      <c r="CS201" s="460"/>
      <c r="CT201" s="460"/>
      <c r="CU201" s="460"/>
      <c r="CV201" s="460"/>
      <c r="CW201" s="460"/>
      <c r="CX201" s="460"/>
      <c r="CY201" s="460"/>
      <c r="CZ201" s="460"/>
      <c r="DA201" s="460"/>
      <c r="DB201" s="460"/>
    </row>
    <row r="202" spans="1:106" ht="35.25" customHeight="1" x14ac:dyDescent="0.2">
      <c r="A202" s="393" t="s">
        <v>2703</v>
      </c>
      <c r="B202" s="393">
        <v>5</v>
      </c>
      <c r="C202" s="393" t="s">
        <v>2352</v>
      </c>
      <c r="D202" s="397">
        <v>42754</v>
      </c>
      <c r="E202" s="357" t="s">
        <v>2692</v>
      </c>
      <c r="F202" s="393" t="s">
        <v>204</v>
      </c>
      <c r="G202" s="393" t="s">
        <v>0</v>
      </c>
      <c r="H202" s="393" t="s">
        <v>2506</v>
      </c>
      <c r="I202" s="393" t="s">
        <v>149</v>
      </c>
      <c r="J202" s="393" t="s">
        <v>1727</v>
      </c>
      <c r="K202" s="393" t="s">
        <v>2506</v>
      </c>
      <c r="L202" s="410" t="s">
        <v>1879</v>
      </c>
      <c r="M202" s="397">
        <v>42754</v>
      </c>
      <c r="N202" s="397">
        <f t="shared" si="34"/>
        <v>42775</v>
      </c>
      <c r="O202" s="397"/>
      <c r="P202" s="397"/>
      <c r="Q202" s="397"/>
      <c r="R202" s="393"/>
      <c r="S202" s="393"/>
      <c r="T202" s="393"/>
      <c r="U202" s="397">
        <v>42762</v>
      </c>
      <c r="V202" s="397">
        <v>42762</v>
      </c>
      <c r="W202" s="397"/>
      <c r="X202" s="409" t="s">
        <v>404</v>
      </c>
      <c r="Y202" s="402">
        <f t="shared" si="20"/>
        <v>8</v>
      </c>
      <c r="Z202" s="393" t="str">
        <f t="shared" si="21"/>
        <v>O</v>
      </c>
      <c r="AA202" s="393"/>
      <c r="AB202" s="489" t="e">
        <f>AVERAGE(#REF!)</f>
        <v>#REF!</v>
      </c>
      <c r="AC202" s="507" t="s">
        <v>2091</v>
      </c>
      <c r="AD202" s="508" t="e">
        <f t="shared" si="22"/>
        <v>#VALUE!</v>
      </c>
      <c r="AE202" s="508" t="e">
        <f t="shared" si="23"/>
        <v>#VALUE!</v>
      </c>
      <c r="AF202" s="508"/>
      <c r="AG202" s="509" t="e">
        <f t="shared" si="28"/>
        <v>#VALUE!</v>
      </c>
      <c r="AH202" s="529" t="e">
        <f t="shared" si="35"/>
        <v>#VALUE!</v>
      </c>
      <c r="AI202" s="529" t="e">
        <f t="shared" si="36"/>
        <v>#VALUE!</v>
      </c>
      <c r="AJ202" s="509" t="e">
        <f t="shared" si="37"/>
        <v>#VALUE!</v>
      </c>
      <c r="AK202" s="510">
        <v>0.9</v>
      </c>
      <c r="AL202" s="511" t="e">
        <f t="shared" si="24"/>
        <v>#VALUE!</v>
      </c>
      <c r="AM202" s="511"/>
      <c r="AN202" s="512" t="e">
        <f>AL202/AD202</f>
        <v>#VALUE!</v>
      </c>
      <c r="AO202" s="511" t="e">
        <f t="shared" si="26"/>
        <v>#VALUE!</v>
      </c>
      <c r="AP202" s="510" t="e">
        <f t="shared" si="27"/>
        <v>#VALUE!</v>
      </c>
      <c r="AQ202" s="460" t="e">
        <f t="shared" si="30"/>
        <v>#VALUE!</v>
      </c>
      <c r="AR202" s="512" t="e">
        <f>AQ202/AH202</f>
        <v>#VALUE!</v>
      </c>
      <c r="AS202" s="460"/>
      <c r="AT202" s="460"/>
      <c r="AU202" s="460"/>
      <c r="AV202" s="460"/>
      <c r="AW202" s="460"/>
      <c r="AX202" s="460"/>
      <c r="AY202" s="460"/>
      <c r="AZ202" s="460"/>
      <c r="BA202" s="460"/>
      <c r="BB202" s="460"/>
      <c r="BC202" s="460"/>
      <c r="BD202" s="460"/>
      <c r="BE202" s="460"/>
      <c r="BF202" s="460"/>
      <c r="BG202" s="460"/>
      <c r="BH202" s="460"/>
      <c r="BI202" s="460"/>
      <c r="BJ202" s="460"/>
      <c r="BK202" s="460"/>
      <c r="BL202" s="460"/>
      <c r="BM202" s="460"/>
      <c r="BN202" s="460"/>
      <c r="BO202" s="460"/>
      <c r="BP202" s="460"/>
      <c r="BQ202" s="460"/>
      <c r="BR202" s="460"/>
      <c r="BS202" s="460"/>
      <c r="BT202" s="460"/>
      <c r="BU202" s="460"/>
      <c r="BV202" s="460"/>
      <c r="BW202" s="460"/>
      <c r="BX202" s="460"/>
      <c r="BY202" s="460"/>
      <c r="BZ202" s="460"/>
      <c r="CA202" s="460"/>
      <c r="CB202" s="460"/>
      <c r="CC202" s="460"/>
      <c r="CD202" s="460"/>
      <c r="CE202" s="460"/>
      <c r="CF202" s="460"/>
      <c r="CG202" s="460"/>
      <c r="CH202" s="460"/>
      <c r="CI202" s="460"/>
      <c r="CJ202" s="460"/>
      <c r="CK202" s="460"/>
      <c r="CL202" s="460"/>
      <c r="CM202" s="460"/>
      <c r="CN202" s="460"/>
      <c r="CO202" s="460"/>
      <c r="CP202" s="460"/>
      <c r="CQ202" s="460"/>
      <c r="CR202" s="460"/>
      <c r="CS202" s="460"/>
      <c r="CT202" s="460"/>
      <c r="CU202" s="460"/>
      <c r="CV202" s="460"/>
      <c r="CW202" s="460"/>
      <c r="CX202" s="460"/>
      <c r="CY202" s="460"/>
      <c r="CZ202" s="460"/>
      <c r="DA202" s="460"/>
      <c r="DB202" s="460"/>
    </row>
    <row r="203" spans="1:106" ht="32.25" customHeight="1" x14ac:dyDescent="0.2">
      <c r="A203" s="393" t="s">
        <v>2704</v>
      </c>
      <c r="B203" s="393">
        <v>1</v>
      </c>
      <c r="C203" s="393" t="s">
        <v>131</v>
      </c>
      <c r="D203" s="397">
        <v>42758</v>
      </c>
      <c r="E203" s="357" t="s">
        <v>2742</v>
      </c>
      <c r="F203" s="393" t="s">
        <v>204</v>
      </c>
      <c r="G203" s="393" t="s">
        <v>0</v>
      </c>
      <c r="H203" s="393">
        <v>1700</v>
      </c>
      <c r="I203" s="393" t="s">
        <v>149</v>
      </c>
      <c r="J203" s="476" t="s">
        <v>2693</v>
      </c>
      <c r="K203" s="393" t="s">
        <v>2506</v>
      </c>
      <c r="L203" s="350" t="s">
        <v>2820</v>
      </c>
      <c r="M203" s="479">
        <v>42758</v>
      </c>
      <c r="N203" s="397">
        <f t="shared" si="34"/>
        <v>42779</v>
      </c>
      <c r="O203" s="397"/>
      <c r="P203" s="397"/>
      <c r="Q203" s="397"/>
      <c r="R203" s="393"/>
      <c r="S203" s="393"/>
      <c r="T203" s="393"/>
      <c r="U203" s="397">
        <v>42759</v>
      </c>
      <c r="V203" s="397">
        <v>42759</v>
      </c>
      <c r="W203" s="397"/>
      <c r="X203" s="409" t="s">
        <v>404</v>
      </c>
      <c r="Y203" s="402">
        <f t="shared" si="20"/>
        <v>1</v>
      </c>
      <c r="Z203" s="393" t="str">
        <f t="shared" si="21"/>
        <v>O</v>
      </c>
      <c r="AA203" s="393"/>
      <c r="AB203" s="450" t="e">
        <f>AVERAGE(#REF!)</f>
        <v>#REF!</v>
      </c>
      <c r="AC203" s="507" t="s">
        <v>2092</v>
      </c>
      <c r="AD203" s="508" t="e">
        <f t="shared" si="22"/>
        <v>#VALUE!</v>
      </c>
      <c r="AE203" s="508" t="e">
        <f t="shared" si="23"/>
        <v>#VALUE!</v>
      </c>
      <c r="AF203" s="508"/>
      <c r="AG203" s="509" t="e">
        <f t="shared" si="28"/>
        <v>#VALUE!</v>
      </c>
      <c r="AH203" s="529" t="e">
        <f>AH202+AD203</f>
        <v>#VALUE!</v>
      </c>
      <c r="AI203" s="529" t="e">
        <f t="shared" si="36"/>
        <v>#VALUE!</v>
      </c>
      <c r="AJ203" s="509" t="e">
        <f t="shared" si="37"/>
        <v>#VALUE!</v>
      </c>
      <c r="AK203" s="510">
        <v>0.9</v>
      </c>
      <c r="AL203" s="511" t="e">
        <f t="shared" si="24"/>
        <v>#VALUE!</v>
      </c>
      <c r="AM203" s="511"/>
      <c r="AN203" s="512" t="e">
        <f t="shared" si="25"/>
        <v>#VALUE!</v>
      </c>
      <c r="AO203" s="511" t="e">
        <f t="shared" si="26"/>
        <v>#VALUE!</v>
      </c>
      <c r="AP203" s="510" t="e">
        <f>AO203/AD203</f>
        <v>#VALUE!</v>
      </c>
      <c r="AQ203" s="460" t="e">
        <f t="shared" si="30"/>
        <v>#VALUE!</v>
      </c>
      <c r="AR203" s="512" t="e">
        <f t="shared" si="31"/>
        <v>#VALUE!</v>
      </c>
      <c r="AS203" s="460"/>
      <c r="AT203" s="460"/>
      <c r="AU203" s="460"/>
      <c r="AV203" s="460"/>
      <c r="AW203" s="460"/>
      <c r="AX203" s="460"/>
      <c r="AY203" s="460"/>
      <c r="AZ203" s="460"/>
      <c r="BA203" s="460"/>
      <c r="BB203" s="460"/>
      <c r="BC203" s="460"/>
      <c r="BD203" s="460"/>
      <c r="BE203" s="460"/>
      <c r="BF203" s="460"/>
      <c r="BG203" s="460"/>
      <c r="BH203" s="460"/>
      <c r="BI203" s="460"/>
      <c r="BJ203" s="460"/>
      <c r="BK203" s="460"/>
      <c r="BL203" s="460"/>
      <c r="BM203" s="460"/>
      <c r="BN203" s="460"/>
      <c r="BO203" s="460"/>
      <c r="BP203" s="460"/>
      <c r="BQ203" s="460"/>
      <c r="BR203" s="460"/>
      <c r="BS203" s="460"/>
      <c r="BT203" s="460"/>
      <c r="BU203" s="460"/>
      <c r="BV203" s="460"/>
      <c r="BW203" s="460"/>
      <c r="BX203" s="460"/>
      <c r="BY203" s="460"/>
      <c r="BZ203" s="460"/>
      <c r="CA203" s="460"/>
      <c r="CB203" s="460"/>
      <c r="CC203" s="460"/>
      <c r="CD203" s="460"/>
      <c r="CE203" s="460"/>
      <c r="CF203" s="460"/>
      <c r="CG203" s="460"/>
      <c r="CH203" s="460"/>
      <c r="CI203" s="460"/>
      <c r="CJ203" s="460"/>
      <c r="CK203" s="460"/>
      <c r="CL203" s="460"/>
      <c r="CM203" s="460"/>
      <c r="CN203" s="460"/>
      <c r="CO203" s="460"/>
      <c r="CP203" s="460"/>
      <c r="CQ203" s="460"/>
      <c r="CR203" s="460"/>
      <c r="CS203" s="460"/>
      <c r="CT203" s="460"/>
      <c r="CU203" s="460"/>
      <c r="CV203" s="460"/>
      <c r="CW203" s="460"/>
      <c r="CX203" s="460"/>
      <c r="CY203" s="460"/>
      <c r="CZ203" s="460"/>
      <c r="DA203" s="460"/>
      <c r="DB203" s="460"/>
    </row>
    <row r="204" spans="1:106" ht="34.5" customHeight="1" x14ac:dyDescent="0.2">
      <c r="A204" s="393" t="s">
        <v>2705</v>
      </c>
      <c r="B204" s="393">
        <v>1</v>
      </c>
      <c r="C204" s="393" t="s">
        <v>2370</v>
      </c>
      <c r="D204" s="397">
        <v>42738</v>
      </c>
      <c r="E204" s="357" t="s">
        <v>2672</v>
      </c>
      <c r="F204" s="393" t="s">
        <v>245</v>
      </c>
      <c r="G204" s="393"/>
      <c r="H204" s="393"/>
      <c r="I204" s="393"/>
      <c r="J204" s="476"/>
      <c r="K204" s="393" t="s">
        <v>2695</v>
      </c>
      <c r="L204" s="350"/>
      <c r="M204" s="479">
        <v>42738</v>
      </c>
      <c r="N204" s="397">
        <f t="shared" si="34"/>
        <v>42759</v>
      </c>
      <c r="O204" s="397"/>
      <c r="P204" s="397"/>
      <c r="Q204" s="397"/>
      <c r="R204" s="393"/>
      <c r="S204" s="393"/>
      <c r="T204" s="393"/>
      <c r="U204" s="397">
        <v>42744</v>
      </c>
      <c r="V204" s="397">
        <v>42744</v>
      </c>
      <c r="W204" s="397"/>
      <c r="X204" s="409" t="s">
        <v>404</v>
      </c>
      <c r="Y204" s="402">
        <f t="shared" si="20"/>
        <v>6</v>
      </c>
      <c r="Z204" s="393" t="str">
        <f t="shared" si="21"/>
        <v>O</v>
      </c>
      <c r="AA204" s="393"/>
      <c r="AB204" s="450" t="e">
        <f>AVERAGE(#REF!)</f>
        <v>#REF!</v>
      </c>
      <c r="AC204" s="507" t="s">
        <v>2093</v>
      </c>
      <c r="AD204" s="508" t="e">
        <f t="shared" si="22"/>
        <v>#VALUE!</v>
      </c>
      <c r="AE204" s="508" t="e">
        <f t="shared" si="23"/>
        <v>#VALUE!</v>
      </c>
      <c r="AF204" s="508"/>
      <c r="AG204" s="509" t="e">
        <f t="shared" si="28"/>
        <v>#VALUE!</v>
      </c>
      <c r="AH204" s="529" t="e">
        <f>AH203+AD204</f>
        <v>#VALUE!</v>
      </c>
      <c r="AI204" s="529" t="e">
        <f t="shared" ref="AI204" si="38">AI203+AE204</f>
        <v>#VALUE!</v>
      </c>
      <c r="AJ204" s="509" t="e">
        <f t="shared" ref="AJ204" si="39">IF(AI204=0,0,AI204/AH204)</f>
        <v>#VALUE!</v>
      </c>
      <c r="AK204" s="510">
        <v>0.9</v>
      </c>
      <c r="AL204" s="511" t="e">
        <f t="shared" si="24"/>
        <v>#VALUE!</v>
      </c>
      <c r="AM204" s="511"/>
      <c r="AN204" s="512" t="e">
        <f t="shared" si="25"/>
        <v>#VALUE!</v>
      </c>
      <c r="AO204" s="511" t="e">
        <f t="shared" si="26"/>
        <v>#VALUE!</v>
      </c>
      <c r="AP204" s="510" t="e">
        <f t="shared" si="27"/>
        <v>#VALUE!</v>
      </c>
      <c r="AQ204" s="460" t="e">
        <f t="shared" si="30"/>
        <v>#VALUE!</v>
      </c>
      <c r="AR204" s="512" t="e">
        <f t="shared" si="31"/>
        <v>#VALUE!</v>
      </c>
      <c r="AS204" s="460"/>
      <c r="AT204" s="460"/>
      <c r="AU204" s="460"/>
      <c r="AV204" s="460"/>
      <c r="AW204" s="460"/>
      <c r="AX204" s="460"/>
      <c r="AY204" s="460"/>
      <c r="AZ204" s="460"/>
      <c r="BA204" s="460"/>
      <c r="BB204" s="460"/>
      <c r="BC204" s="460"/>
      <c r="BD204" s="460"/>
      <c r="BE204" s="460"/>
      <c r="BF204" s="460"/>
      <c r="BG204" s="460"/>
      <c r="BH204" s="460"/>
      <c r="BI204" s="460"/>
      <c r="BJ204" s="460"/>
      <c r="BK204" s="460"/>
      <c r="BL204" s="460"/>
      <c r="BM204" s="460"/>
      <c r="BN204" s="460"/>
      <c r="BO204" s="460"/>
      <c r="BP204" s="460"/>
      <c r="BQ204" s="460"/>
      <c r="BR204" s="460"/>
      <c r="BS204" s="460"/>
      <c r="BT204" s="460"/>
      <c r="BU204" s="460"/>
      <c r="BV204" s="460"/>
      <c r="BW204" s="460"/>
      <c r="BX204" s="460"/>
      <c r="BY204" s="460"/>
      <c r="BZ204" s="460"/>
      <c r="CA204" s="460"/>
      <c r="CB204" s="460"/>
      <c r="CC204" s="460"/>
      <c r="CD204" s="460"/>
      <c r="CE204" s="460"/>
      <c r="CF204" s="460"/>
      <c r="CG204" s="460"/>
      <c r="CH204" s="460"/>
      <c r="CI204" s="460"/>
      <c r="CJ204" s="460"/>
      <c r="CK204" s="460"/>
      <c r="CL204" s="460"/>
      <c r="CM204" s="460"/>
      <c r="CN204" s="460"/>
      <c r="CO204" s="460"/>
      <c r="CP204" s="460"/>
      <c r="CQ204" s="460"/>
      <c r="CR204" s="460"/>
      <c r="CS204" s="460"/>
      <c r="CT204" s="460"/>
      <c r="CU204" s="460"/>
      <c r="CV204" s="460"/>
      <c r="CW204" s="460"/>
      <c r="CX204" s="460"/>
      <c r="CY204" s="460"/>
      <c r="CZ204" s="460"/>
      <c r="DA204" s="460"/>
      <c r="DB204" s="460"/>
    </row>
    <row r="205" spans="1:106" ht="33" customHeight="1" x14ac:dyDescent="0.2">
      <c r="A205" s="393" t="s">
        <v>2709</v>
      </c>
      <c r="B205" s="393">
        <v>1</v>
      </c>
      <c r="C205" s="393" t="s">
        <v>2317</v>
      </c>
      <c r="D205" s="397">
        <v>42760</v>
      </c>
      <c r="E205" s="357" t="s">
        <v>2708</v>
      </c>
      <c r="F205" s="393" t="s">
        <v>2712</v>
      </c>
      <c r="G205" s="393" t="s">
        <v>0</v>
      </c>
      <c r="H205" s="393"/>
      <c r="I205" s="393" t="s">
        <v>149</v>
      </c>
      <c r="J205" s="476" t="s">
        <v>1727</v>
      </c>
      <c r="K205" s="393" t="s">
        <v>2707</v>
      </c>
      <c r="L205" s="350" t="s">
        <v>1879</v>
      </c>
      <c r="M205" s="479">
        <v>42760</v>
      </c>
      <c r="N205" s="397">
        <f t="shared" si="34"/>
        <v>42781</v>
      </c>
      <c r="O205" s="397"/>
      <c r="P205" s="397"/>
      <c r="Q205" s="397"/>
      <c r="R205" s="393"/>
      <c r="S205" s="393"/>
      <c r="T205" s="393"/>
      <c r="U205" s="397">
        <v>42767</v>
      </c>
      <c r="V205" s="397">
        <v>42767</v>
      </c>
      <c r="W205" s="397"/>
      <c r="X205" s="409" t="s">
        <v>404</v>
      </c>
      <c r="Y205" s="402">
        <f t="shared" si="20"/>
        <v>7</v>
      </c>
      <c r="Z205" s="393" t="str">
        <f t="shared" si="21"/>
        <v>O</v>
      </c>
      <c r="AA205" s="393" t="s">
        <v>196</v>
      </c>
      <c r="AB205" s="450" t="e">
        <f>AVERAGE(#REF!)</f>
        <v>#REF!</v>
      </c>
      <c r="AC205" s="507" t="s">
        <v>2094</v>
      </c>
      <c r="AD205" s="508" t="e">
        <f t="shared" si="22"/>
        <v>#VALUE!</v>
      </c>
      <c r="AE205" s="508" t="e">
        <f t="shared" si="23"/>
        <v>#VALUE!</v>
      </c>
      <c r="AF205" s="508"/>
      <c r="AG205" s="509" t="e">
        <f t="shared" si="28"/>
        <v>#VALUE!</v>
      </c>
      <c r="AH205" s="529"/>
      <c r="AI205" s="529"/>
      <c r="AJ205" s="509"/>
      <c r="AK205" s="510">
        <v>0.9</v>
      </c>
      <c r="AL205" s="511" t="e">
        <f t="shared" si="24"/>
        <v>#VALUE!</v>
      </c>
      <c r="AM205" s="511"/>
      <c r="AN205" s="512" t="e">
        <f t="shared" si="25"/>
        <v>#VALUE!</v>
      </c>
      <c r="AO205" s="511" t="e">
        <f t="shared" si="26"/>
        <v>#VALUE!</v>
      </c>
      <c r="AP205" s="510" t="e">
        <f t="shared" si="27"/>
        <v>#VALUE!</v>
      </c>
      <c r="AQ205" s="460" t="e">
        <f t="shared" si="30"/>
        <v>#VALUE!</v>
      </c>
      <c r="AR205" s="460"/>
      <c r="AS205" s="460"/>
      <c r="AT205" s="460"/>
      <c r="AU205" s="460"/>
      <c r="AV205" s="460"/>
      <c r="AW205" s="460"/>
      <c r="AX205" s="460"/>
      <c r="AY205" s="460"/>
      <c r="AZ205" s="460"/>
      <c r="BA205" s="460"/>
      <c r="BB205" s="460"/>
      <c r="BC205" s="460"/>
      <c r="BD205" s="460"/>
      <c r="BE205" s="460"/>
      <c r="BF205" s="460"/>
      <c r="BG205" s="460"/>
      <c r="BH205" s="460"/>
      <c r="BI205" s="460"/>
      <c r="BJ205" s="460"/>
      <c r="BK205" s="460"/>
      <c r="BL205" s="460"/>
      <c r="BM205" s="460"/>
      <c r="BN205" s="460"/>
      <c r="BO205" s="460"/>
      <c r="BP205" s="460"/>
      <c r="BQ205" s="460"/>
      <c r="BR205" s="460"/>
      <c r="BS205" s="460"/>
      <c r="BT205" s="460"/>
      <c r="BU205" s="460"/>
      <c r="BV205" s="460"/>
      <c r="BW205" s="460"/>
      <c r="BX205" s="460"/>
      <c r="BY205" s="460"/>
      <c r="BZ205" s="460"/>
      <c r="CA205" s="460"/>
      <c r="CB205" s="460"/>
      <c r="CC205" s="460"/>
      <c r="CD205" s="460"/>
      <c r="CE205" s="460"/>
      <c r="CF205" s="460"/>
      <c r="CG205" s="460"/>
      <c r="CH205" s="460"/>
      <c r="CI205" s="460"/>
      <c r="CJ205" s="460"/>
      <c r="CK205" s="460"/>
      <c r="CL205" s="460"/>
      <c r="CM205" s="460"/>
      <c r="CN205" s="460"/>
      <c r="CO205" s="460"/>
      <c r="CP205" s="460"/>
      <c r="CQ205" s="460"/>
      <c r="CR205" s="460"/>
      <c r="CS205" s="460"/>
      <c r="CT205" s="460"/>
      <c r="CU205" s="460"/>
      <c r="CV205" s="460"/>
      <c r="CW205" s="460"/>
      <c r="CX205" s="460"/>
      <c r="CY205" s="460"/>
      <c r="CZ205" s="460"/>
      <c r="DA205" s="460"/>
      <c r="DB205" s="460"/>
    </row>
    <row r="206" spans="1:106" ht="36" customHeight="1" thickBot="1" x14ac:dyDescent="0.25">
      <c r="A206" s="393" t="s">
        <v>2711</v>
      </c>
      <c r="B206" s="393">
        <v>1</v>
      </c>
      <c r="C206" s="393" t="s">
        <v>2713</v>
      </c>
      <c r="D206" s="397">
        <v>42760</v>
      </c>
      <c r="E206" s="357" t="s">
        <v>2710</v>
      </c>
      <c r="F206" s="393" t="s">
        <v>2348</v>
      </c>
      <c r="G206" s="393" t="s">
        <v>0</v>
      </c>
      <c r="H206" s="393" t="s">
        <v>2728</v>
      </c>
      <c r="I206" s="393" t="s">
        <v>149</v>
      </c>
      <c r="J206" s="476" t="s">
        <v>1727</v>
      </c>
      <c r="K206" s="393" t="s">
        <v>2799</v>
      </c>
      <c r="L206" s="350" t="s">
        <v>1879</v>
      </c>
      <c r="M206" s="479">
        <v>42760</v>
      </c>
      <c r="N206" s="397">
        <f t="shared" si="34"/>
        <v>42781</v>
      </c>
      <c r="O206" s="397"/>
      <c r="P206" s="397"/>
      <c r="Q206" s="397"/>
      <c r="R206" s="393"/>
      <c r="S206" s="393"/>
      <c r="T206" s="393"/>
      <c r="U206" s="397">
        <v>42769</v>
      </c>
      <c r="V206" s="397">
        <v>42769</v>
      </c>
      <c r="W206" s="397"/>
      <c r="X206" s="409" t="s">
        <v>404</v>
      </c>
      <c r="Y206" s="402">
        <f t="shared" si="20"/>
        <v>9</v>
      </c>
      <c r="Z206" s="393" t="str">
        <f t="shared" si="21"/>
        <v>O</v>
      </c>
      <c r="AA206" s="393"/>
      <c r="AB206" s="450" t="e">
        <f>AVERAGE(#REF!)</f>
        <v>#REF!</v>
      </c>
      <c r="AC206" s="507" t="s">
        <v>2095</v>
      </c>
      <c r="AD206" s="508" t="e">
        <f t="shared" si="22"/>
        <v>#VALUE!</v>
      </c>
      <c r="AE206" s="508" t="e">
        <f t="shared" si="23"/>
        <v>#VALUE!</v>
      </c>
      <c r="AF206" s="513"/>
      <c r="AG206" s="509" t="e">
        <f t="shared" si="28"/>
        <v>#VALUE!</v>
      </c>
      <c r="AH206" s="529"/>
      <c r="AI206" s="529"/>
      <c r="AJ206" s="509"/>
      <c r="AK206" s="510">
        <v>0.9</v>
      </c>
      <c r="AL206" s="511" t="e">
        <f t="shared" si="24"/>
        <v>#VALUE!</v>
      </c>
      <c r="AM206" s="513"/>
      <c r="AN206" s="512" t="e">
        <f t="shared" si="25"/>
        <v>#VALUE!</v>
      </c>
      <c r="AO206" s="511" t="e">
        <f t="shared" si="26"/>
        <v>#VALUE!</v>
      </c>
      <c r="AP206" s="510" t="e">
        <f t="shared" si="27"/>
        <v>#VALUE!</v>
      </c>
      <c r="AQ206" s="460" t="e">
        <f t="shared" si="30"/>
        <v>#VALUE!</v>
      </c>
      <c r="AR206" s="460"/>
      <c r="AS206" s="460"/>
      <c r="AT206" s="460"/>
      <c r="AU206" s="460"/>
      <c r="AV206" s="460"/>
      <c r="AW206" s="460"/>
      <c r="AX206" s="460"/>
      <c r="AY206" s="460"/>
      <c r="AZ206" s="460"/>
      <c r="BA206" s="460"/>
      <c r="BB206" s="460"/>
      <c r="BC206" s="460"/>
      <c r="BD206" s="460"/>
      <c r="BE206" s="460"/>
      <c r="BF206" s="460"/>
      <c r="BG206" s="460"/>
      <c r="BH206" s="460"/>
      <c r="BI206" s="460"/>
      <c r="BJ206" s="460"/>
      <c r="BK206" s="460"/>
      <c r="BL206" s="460"/>
      <c r="BM206" s="460"/>
      <c r="BN206" s="460"/>
      <c r="BO206" s="460"/>
      <c r="BP206" s="460"/>
      <c r="BQ206" s="460"/>
      <c r="BR206" s="460"/>
      <c r="BS206" s="460"/>
      <c r="BT206" s="460"/>
      <c r="BU206" s="460"/>
      <c r="BV206" s="460"/>
      <c r="BW206" s="460"/>
      <c r="BX206" s="460"/>
      <c r="BY206" s="460"/>
      <c r="BZ206" s="460"/>
      <c r="CA206" s="460"/>
      <c r="CB206" s="460"/>
      <c r="CC206" s="460"/>
      <c r="CD206" s="460"/>
      <c r="CE206" s="460"/>
      <c r="CF206" s="460"/>
      <c r="CG206" s="460"/>
      <c r="CH206" s="460"/>
      <c r="CI206" s="460"/>
      <c r="CJ206" s="460"/>
      <c r="CK206" s="460"/>
      <c r="CL206" s="460"/>
      <c r="CM206" s="460"/>
      <c r="CN206" s="460"/>
      <c r="CO206" s="460"/>
      <c r="CP206" s="460"/>
      <c r="CQ206" s="460"/>
      <c r="CR206" s="460"/>
      <c r="CS206" s="460"/>
      <c r="CT206" s="460"/>
      <c r="CU206" s="460"/>
      <c r="CV206" s="460"/>
      <c r="CW206" s="460"/>
      <c r="CX206" s="460"/>
      <c r="CY206" s="460"/>
      <c r="CZ206" s="460"/>
      <c r="DA206" s="460"/>
      <c r="DB206" s="460"/>
    </row>
    <row r="207" spans="1:106" s="425" customFormat="1" ht="36" customHeight="1" thickBot="1" x14ac:dyDescent="0.25">
      <c r="A207" s="409" t="s">
        <v>2717</v>
      </c>
      <c r="B207" s="409">
        <v>1</v>
      </c>
      <c r="C207" s="409" t="s">
        <v>2060</v>
      </c>
      <c r="D207" s="446">
        <v>42766</v>
      </c>
      <c r="E207" s="409" t="s">
        <v>3190</v>
      </c>
      <c r="F207" s="409" t="s">
        <v>313</v>
      </c>
      <c r="G207" s="409" t="s">
        <v>0</v>
      </c>
      <c r="H207" s="409">
        <v>100</v>
      </c>
      <c r="I207" s="409" t="s">
        <v>2412</v>
      </c>
      <c r="J207" s="441" t="s">
        <v>1727</v>
      </c>
      <c r="K207" s="393" t="s">
        <v>2707</v>
      </c>
      <c r="L207" s="350" t="s">
        <v>1879</v>
      </c>
      <c r="M207" s="478">
        <v>42766</v>
      </c>
      <c r="N207" s="446">
        <f t="shared" si="34"/>
        <v>42787</v>
      </c>
      <c r="O207" s="446"/>
      <c r="P207" s="446"/>
      <c r="Q207" s="446"/>
      <c r="R207" s="409" t="s">
        <v>778</v>
      </c>
      <c r="S207" s="409" t="s">
        <v>778</v>
      </c>
      <c r="T207" s="409"/>
      <c r="U207" s="446">
        <v>42767</v>
      </c>
      <c r="V207" s="446">
        <v>42780</v>
      </c>
      <c r="W207" s="446"/>
      <c r="X207" s="409" t="s">
        <v>404</v>
      </c>
      <c r="Y207" s="447">
        <f t="shared" si="20"/>
        <v>14</v>
      </c>
      <c r="Z207" s="393" t="str">
        <f t="shared" si="21"/>
        <v>O</v>
      </c>
      <c r="AA207" s="409"/>
      <c r="AB207" s="468" t="e">
        <f>AVERAGE(#REF!)</f>
        <v>#REF!</v>
      </c>
      <c r="AC207" s="434" t="s">
        <v>2625</v>
      </c>
      <c r="AD207" s="505"/>
      <c r="AE207" s="462" t="e">
        <f>SUM(AE195:AE206)</f>
        <v>#VALUE!</v>
      </c>
      <c r="AF207" s="420" t="s">
        <v>2623</v>
      </c>
      <c r="AG207" s="463" t="e">
        <f>AE207/#REF!</f>
        <v>#VALUE!</v>
      </c>
      <c r="AH207" s="527"/>
      <c r="AI207" s="527"/>
      <c r="AJ207" s="391"/>
      <c r="AK207" s="391"/>
      <c r="AL207" s="391"/>
      <c r="AM207" s="391" t="s">
        <v>2624</v>
      </c>
      <c r="AN207" s="391" t="e">
        <f>AL207/#REF!</f>
        <v>#REF!</v>
      </c>
      <c r="AO207" s="391"/>
      <c r="AP207" s="391"/>
      <c r="AQ207" s="461"/>
      <c r="AR207" s="461"/>
      <c r="AS207" s="461"/>
      <c r="AT207" s="461"/>
      <c r="AU207" s="461"/>
      <c r="AV207" s="461"/>
      <c r="AW207" s="461"/>
      <c r="AX207" s="461"/>
      <c r="AY207" s="461"/>
      <c r="AZ207" s="461"/>
      <c r="BA207" s="461"/>
      <c r="BB207" s="461"/>
      <c r="BC207" s="461"/>
      <c r="BD207" s="461"/>
      <c r="BE207" s="461"/>
      <c r="BF207" s="461"/>
      <c r="BG207" s="461"/>
      <c r="BH207" s="461"/>
      <c r="BI207" s="461"/>
      <c r="BJ207" s="461"/>
      <c r="BK207" s="461"/>
      <c r="BL207" s="461"/>
      <c r="BM207" s="461"/>
      <c r="BN207" s="461"/>
      <c r="BO207" s="461"/>
      <c r="BP207" s="461"/>
      <c r="BQ207" s="461"/>
      <c r="BR207" s="461"/>
      <c r="BS207" s="461"/>
      <c r="BT207" s="461"/>
      <c r="BU207" s="461"/>
      <c r="BV207" s="461"/>
      <c r="BW207" s="461"/>
      <c r="BX207" s="461"/>
      <c r="BY207" s="461"/>
      <c r="BZ207" s="461"/>
      <c r="CA207" s="461"/>
      <c r="CB207" s="461"/>
      <c r="CC207" s="461"/>
      <c r="CD207" s="461"/>
      <c r="CE207" s="461"/>
      <c r="CF207" s="461"/>
      <c r="CG207" s="461"/>
      <c r="CH207" s="461"/>
      <c r="CI207" s="461"/>
      <c r="CJ207" s="461"/>
      <c r="CK207" s="461"/>
      <c r="CL207" s="461"/>
      <c r="CM207" s="461"/>
      <c r="CN207" s="461"/>
      <c r="CO207" s="461"/>
      <c r="CP207" s="461"/>
      <c r="CQ207" s="461"/>
      <c r="CR207" s="461"/>
      <c r="CS207" s="461"/>
      <c r="CT207" s="461"/>
      <c r="CU207" s="461"/>
      <c r="CV207" s="461"/>
      <c r="CW207" s="461"/>
      <c r="CX207" s="461"/>
      <c r="CY207" s="461"/>
      <c r="CZ207" s="461"/>
      <c r="DA207" s="461"/>
      <c r="DB207" s="461"/>
    </row>
    <row r="208" spans="1:106" ht="42.75" customHeight="1" x14ac:dyDescent="0.2">
      <c r="A208" s="393" t="s">
        <v>2718</v>
      </c>
      <c r="B208" s="393">
        <v>1</v>
      </c>
      <c r="C208" s="393" t="s">
        <v>2719</v>
      </c>
      <c r="D208" s="397">
        <v>42765</v>
      </c>
      <c r="E208" s="357" t="s">
        <v>2687</v>
      </c>
      <c r="F208" s="393" t="s">
        <v>2506</v>
      </c>
      <c r="G208" s="393" t="s">
        <v>0</v>
      </c>
      <c r="H208" s="393" t="s">
        <v>2506</v>
      </c>
      <c r="I208" s="393"/>
      <c r="J208" s="476" t="s">
        <v>2506</v>
      </c>
      <c r="K208" s="393" t="s">
        <v>2720</v>
      </c>
      <c r="L208" s="350" t="s">
        <v>2820</v>
      </c>
      <c r="M208" s="479">
        <v>42765</v>
      </c>
      <c r="N208" s="446">
        <f t="shared" si="34"/>
        <v>42786</v>
      </c>
      <c r="O208" s="446"/>
      <c r="P208" s="446"/>
      <c r="Q208" s="446"/>
      <c r="R208" s="393"/>
      <c r="S208" s="393"/>
      <c r="T208" s="393"/>
      <c r="U208" s="397">
        <v>42768</v>
      </c>
      <c r="V208" s="397"/>
      <c r="W208" s="397"/>
      <c r="X208" s="409" t="s">
        <v>1083</v>
      </c>
      <c r="Y208" s="402" t="str">
        <f t="shared" si="20"/>
        <v/>
      </c>
      <c r="Z208" s="393" t="str">
        <f t="shared" si="21"/>
        <v/>
      </c>
      <c r="AA208" s="393"/>
      <c r="AB208" s="450" t="e">
        <f>AVERAGE(#REF!)</f>
        <v>#REF!</v>
      </c>
      <c r="AQ208" s="460"/>
      <c r="AR208" s="460"/>
      <c r="AS208" s="460"/>
      <c r="AT208" s="460"/>
      <c r="AU208" s="460"/>
      <c r="AV208" s="460"/>
      <c r="AW208" s="460"/>
      <c r="AX208" s="460"/>
      <c r="AY208" s="460"/>
      <c r="AZ208" s="460"/>
      <c r="BA208" s="460"/>
      <c r="BB208" s="460"/>
      <c r="BC208" s="460"/>
      <c r="BD208" s="460"/>
      <c r="BE208" s="460"/>
      <c r="BF208" s="460"/>
      <c r="BG208" s="460"/>
      <c r="BH208" s="460"/>
      <c r="BI208" s="460"/>
      <c r="BJ208" s="460"/>
      <c r="BK208" s="460"/>
      <c r="BL208" s="460"/>
      <c r="BM208" s="460"/>
      <c r="BN208" s="460"/>
      <c r="BO208" s="460"/>
      <c r="BP208" s="460"/>
      <c r="BQ208" s="460"/>
      <c r="BR208" s="460"/>
      <c r="BS208" s="460"/>
      <c r="BT208" s="460"/>
      <c r="BU208" s="460"/>
      <c r="BV208" s="460"/>
      <c r="BW208" s="460"/>
      <c r="BX208" s="460"/>
      <c r="BY208" s="460"/>
      <c r="BZ208" s="460"/>
      <c r="CA208" s="460"/>
      <c r="CB208" s="460"/>
      <c r="CC208" s="460"/>
      <c r="CD208" s="460"/>
      <c r="CE208" s="460"/>
      <c r="CF208" s="460"/>
      <c r="CG208" s="460"/>
      <c r="CH208" s="460"/>
      <c r="CI208" s="460"/>
      <c r="CJ208" s="460"/>
      <c r="CK208" s="460"/>
      <c r="CL208" s="460"/>
      <c r="CM208" s="460"/>
      <c r="CN208" s="460"/>
      <c r="CO208" s="460"/>
      <c r="CP208" s="460"/>
      <c r="CQ208" s="460"/>
      <c r="CR208" s="460"/>
      <c r="CS208" s="460"/>
      <c r="CT208" s="460"/>
      <c r="CU208" s="460"/>
      <c r="CV208" s="460"/>
      <c r="CW208" s="460"/>
      <c r="CX208" s="460"/>
      <c r="CY208" s="460"/>
      <c r="CZ208" s="460"/>
      <c r="DA208" s="460"/>
      <c r="DB208" s="460"/>
    </row>
    <row r="209" spans="1:106" ht="36" customHeight="1" x14ac:dyDescent="0.2">
      <c r="A209" s="393" t="s">
        <v>2741</v>
      </c>
      <c r="B209" s="393">
        <v>1</v>
      </c>
      <c r="C209" s="393" t="s">
        <v>3189</v>
      </c>
      <c r="D209" s="397">
        <v>42744</v>
      </c>
      <c r="E209" s="357" t="s">
        <v>2819</v>
      </c>
      <c r="F209" s="393" t="s">
        <v>2816</v>
      </c>
      <c r="G209" s="393" t="s">
        <v>0</v>
      </c>
      <c r="H209" s="393">
        <v>3</v>
      </c>
      <c r="I209" s="393" t="s">
        <v>2412</v>
      </c>
      <c r="J209" s="476" t="s">
        <v>2018</v>
      </c>
      <c r="K209" s="393" t="s">
        <v>2817</v>
      </c>
      <c r="L209" s="350" t="s">
        <v>1879</v>
      </c>
      <c r="M209" s="479">
        <v>42744</v>
      </c>
      <c r="N209" s="446">
        <f t="shared" si="34"/>
        <v>42765</v>
      </c>
      <c r="O209" s="446"/>
      <c r="P209" s="446"/>
      <c r="Q209" s="446"/>
      <c r="R209" s="393" t="s">
        <v>778</v>
      </c>
      <c r="S209" s="393" t="s">
        <v>778</v>
      </c>
      <c r="T209" s="393"/>
      <c r="U209" s="397">
        <v>42748</v>
      </c>
      <c r="V209" s="397">
        <v>42748</v>
      </c>
      <c r="W209" s="397"/>
      <c r="X209" s="409" t="s">
        <v>404</v>
      </c>
      <c r="Y209" s="402">
        <f t="shared" si="20"/>
        <v>4</v>
      </c>
      <c r="Z209" s="393" t="str">
        <f t="shared" si="21"/>
        <v>O</v>
      </c>
      <c r="AA209" s="393"/>
      <c r="AB209" s="450" t="e">
        <f>AVERAGE(#REF!)</f>
        <v>#REF!</v>
      </c>
      <c r="AC209" s="434"/>
      <c r="AD209" s="434"/>
      <c r="AE209" s="391">
        <f>COUNTIF(Z194:Z336,"O")</f>
        <v>56</v>
      </c>
      <c r="AF209" s="391"/>
      <c r="AG209" s="391"/>
      <c r="AH209" s="391"/>
      <c r="AI209" s="391"/>
      <c r="AJ209" s="391"/>
      <c r="AK209" s="391"/>
      <c r="AL209" s="391"/>
      <c r="AM209" s="391"/>
      <c r="AN209" s="391"/>
      <c r="AO209" s="391"/>
      <c r="AP209" s="391"/>
      <c r="AQ209" s="460"/>
      <c r="AR209" s="460"/>
      <c r="AS209" s="460"/>
      <c r="AT209" s="460"/>
      <c r="AU209" s="460"/>
      <c r="AV209" s="460"/>
      <c r="AW209" s="460"/>
      <c r="AX209" s="460"/>
      <c r="AY209" s="460"/>
      <c r="AZ209" s="460"/>
      <c r="BA209" s="460"/>
      <c r="BB209" s="460"/>
      <c r="BC209" s="460"/>
      <c r="BD209" s="460"/>
      <c r="BE209" s="460"/>
      <c r="BF209" s="460"/>
      <c r="BG209" s="460"/>
      <c r="BH209" s="460"/>
      <c r="BI209" s="460"/>
      <c r="BJ209" s="460"/>
      <c r="BK209" s="460"/>
      <c r="BL209" s="460"/>
      <c r="BM209" s="460"/>
      <c r="BN209" s="460"/>
      <c r="BO209" s="460"/>
      <c r="BP209" s="460"/>
      <c r="BQ209" s="460"/>
      <c r="BR209" s="460"/>
      <c r="BS209" s="460"/>
      <c r="BT209" s="460"/>
      <c r="BU209" s="460"/>
      <c r="BV209" s="460"/>
      <c r="BW209" s="460"/>
      <c r="BX209" s="460"/>
      <c r="BY209" s="460"/>
      <c r="BZ209" s="460"/>
      <c r="CA209" s="460"/>
      <c r="CB209" s="460"/>
      <c r="CC209" s="460"/>
      <c r="CD209" s="460"/>
      <c r="CE209" s="460"/>
      <c r="CF209" s="460"/>
      <c r="CG209" s="460"/>
      <c r="CH209" s="460"/>
      <c r="CI209" s="460"/>
      <c r="CJ209" s="460"/>
      <c r="CK209" s="460"/>
      <c r="CL209" s="460"/>
      <c r="CM209" s="460"/>
      <c r="CN209" s="460"/>
      <c r="CO209" s="460"/>
      <c r="CP209" s="460"/>
      <c r="CQ209" s="460"/>
      <c r="CR209" s="460"/>
      <c r="CS209" s="460"/>
      <c r="CT209" s="460"/>
      <c r="CU209" s="460"/>
      <c r="CV209" s="460"/>
      <c r="CW209" s="460"/>
      <c r="CX209" s="460"/>
      <c r="CY209" s="460"/>
      <c r="CZ209" s="460"/>
      <c r="DA209" s="460"/>
      <c r="DB209" s="460"/>
    </row>
    <row r="210" spans="1:106" s="434" customFormat="1" ht="36.75" customHeight="1" x14ac:dyDescent="0.2">
      <c r="A210" s="393" t="s">
        <v>2721</v>
      </c>
      <c r="B210" s="393">
        <v>1</v>
      </c>
      <c r="C210" s="393" t="s">
        <v>2040</v>
      </c>
      <c r="D210" s="397">
        <v>42766</v>
      </c>
      <c r="E210" s="357" t="s">
        <v>2692</v>
      </c>
      <c r="F210" s="393" t="s">
        <v>313</v>
      </c>
      <c r="G210" s="393"/>
      <c r="H210" s="393" t="s">
        <v>2103</v>
      </c>
      <c r="I210" s="393"/>
      <c r="J210" s="476" t="s">
        <v>1727</v>
      </c>
      <c r="K210" s="393" t="s">
        <v>2743</v>
      </c>
      <c r="L210" s="350" t="s">
        <v>2820</v>
      </c>
      <c r="M210" s="479">
        <v>42766</v>
      </c>
      <c r="N210" s="446">
        <f t="shared" si="34"/>
        <v>42787</v>
      </c>
      <c r="O210" s="446"/>
      <c r="P210" s="446"/>
      <c r="Q210" s="446"/>
      <c r="R210" s="393"/>
      <c r="S210" s="393"/>
      <c r="T210" s="393"/>
      <c r="U210" s="397">
        <v>42766</v>
      </c>
      <c r="V210" s="397"/>
      <c r="W210" s="397"/>
      <c r="X210" s="409" t="s">
        <v>1083</v>
      </c>
      <c r="Y210" s="402" t="str">
        <f t="shared" si="20"/>
        <v/>
      </c>
      <c r="Z210" s="393" t="str">
        <f t="shared" si="21"/>
        <v/>
      </c>
      <c r="AA210" s="393"/>
      <c r="AB210" s="450" t="e">
        <f>AVERAGE(#REF!)</f>
        <v>#REF!</v>
      </c>
      <c r="AE210" s="391">
        <f>COUNTIF(X191:X336,"OK")</f>
        <v>68</v>
      </c>
      <c r="AF210" s="391">
        <f>COUNTIF(AA191:AA336,"OUI")</f>
        <v>7</v>
      </c>
      <c r="AG210" s="391"/>
      <c r="AH210" s="391"/>
      <c r="AI210" s="391"/>
      <c r="AJ210" s="391"/>
      <c r="AK210" s="391"/>
      <c r="AL210" s="391"/>
      <c r="AM210" s="391"/>
      <c r="AN210" s="391"/>
      <c r="AO210" s="391"/>
      <c r="AP210" s="391"/>
      <c r="AQ210" s="444"/>
      <c r="AR210" s="444"/>
      <c r="AS210" s="444"/>
      <c r="AT210" s="444"/>
      <c r="AU210" s="444"/>
      <c r="AV210" s="444"/>
      <c r="AW210" s="444"/>
      <c r="AX210" s="444"/>
      <c r="AY210" s="444"/>
      <c r="AZ210" s="444"/>
      <c r="BA210" s="444"/>
      <c r="BB210" s="444"/>
      <c r="BC210" s="444"/>
      <c r="BD210" s="444"/>
      <c r="BE210" s="444"/>
      <c r="BF210" s="444"/>
      <c r="BG210" s="444"/>
      <c r="BH210" s="444"/>
      <c r="BI210" s="444"/>
      <c r="BJ210" s="444"/>
      <c r="BK210" s="444"/>
      <c r="BL210" s="444"/>
      <c r="BM210" s="444"/>
      <c r="BN210" s="444"/>
      <c r="BO210" s="444"/>
      <c r="BP210" s="444"/>
      <c r="BQ210" s="444"/>
      <c r="BR210" s="444"/>
      <c r="BS210" s="444"/>
      <c r="BT210" s="444"/>
      <c r="BU210" s="444"/>
      <c r="BV210" s="444"/>
      <c r="BW210" s="444"/>
      <c r="BX210" s="444"/>
      <c r="BY210" s="444"/>
      <c r="BZ210" s="444"/>
      <c r="CA210" s="444"/>
      <c r="CB210" s="444"/>
      <c r="CC210" s="444"/>
      <c r="CD210" s="444"/>
      <c r="CE210" s="444"/>
      <c r="CF210" s="444"/>
      <c r="CG210" s="444"/>
      <c r="CH210" s="444"/>
      <c r="CI210" s="444"/>
      <c r="CJ210" s="444"/>
      <c r="CK210" s="444"/>
      <c r="CL210" s="444"/>
      <c r="CM210" s="444"/>
      <c r="CN210" s="444"/>
      <c r="CO210" s="444"/>
      <c r="CP210" s="444"/>
      <c r="CQ210" s="444"/>
      <c r="CR210" s="444"/>
      <c r="CS210" s="444"/>
      <c r="CT210" s="444"/>
      <c r="CU210" s="444"/>
      <c r="CV210" s="444"/>
      <c r="CW210" s="444"/>
      <c r="CX210" s="444"/>
      <c r="CY210" s="444"/>
      <c r="CZ210" s="444"/>
      <c r="DA210" s="444"/>
      <c r="DB210" s="444"/>
    </row>
    <row r="211" spans="1:106" ht="51.75" customHeight="1" x14ac:dyDescent="0.2">
      <c r="A211" s="393" t="s">
        <v>2722</v>
      </c>
      <c r="B211" s="393"/>
      <c r="C211" s="393" t="s">
        <v>2723</v>
      </c>
      <c r="D211" s="397">
        <v>42766</v>
      </c>
      <c r="E211" s="357" t="s">
        <v>2724</v>
      </c>
      <c r="F211" s="393" t="s">
        <v>204</v>
      </c>
      <c r="G211" s="393" t="s">
        <v>0</v>
      </c>
      <c r="H211" s="393"/>
      <c r="I211" s="393"/>
      <c r="J211" s="476"/>
      <c r="K211" s="393" t="s">
        <v>2506</v>
      </c>
      <c r="L211" s="350" t="s">
        <v>1879</v>
      </c>
      <c r="M211" s="479">
        <v>42766</v>
      </c>
      <c r="N211" s="446">
        <f t="shared" si="34"/>
        <v>42787</v>
      </c>
      <c r="O211" s="446"/>
      <c r="P211" s="446"/>
      <c r="Q211" s="446"/>
      <c r="R211" s="393" t="s">
        <v>778</v>
      </c>
      <c r="S211" s="393" t="s">
        <v>778</v>
      </c>
      <c r="T211" s="393"/>
      <c r="U211" s="397">
        <v>42783</v>
      </c>
      <c r="V211" s="397"/>
      <c r="W211" s="397"/>
      <c r="X211" s="409" t="s">
        <v>1083</v>
      </c>
      <c r="Y211" s="402" t="str">
        <f t="shared" si="20"/>
        <v/>
      </c>
      <c r="Z211" s="393" t="str">
        <f t="shared" si="21"/>
        <v/>
      </c>
      <c r="AA211" s="393"/>
      <c r="AB211" s="450" t="e">
        <f>AVERAGE(#REF!)</f>
        <v>#REF!</v>
      </c>
      <c r="AC211" s="460"/>
      <c r="AD211" s="460"/>
      <c r="AE211" s="455">
        <f>AE209/AE210</f>
        <v>0.82352941176470584</v>
      </c>
      <c r="AF211" s="455">
        <f>AF210/AE210</f>
        <v>0.10294117647058823</v>
      </c>
      <c r="AG211" s="460"/>
      <c r="AH211" s="460"/>
      <c r="AI211" s="460"/>
      <c r="AJ211" s="460"/>
      <c r="AK211" s="460"/>
      <c r="AL211" s="460"/>
      <c r="AM211" s="460"/>
      <c r="AN211" s="460"/>
      <c r="AO211" s="460"/>
      <c r="AP211" s="460"/>
      <c r="AQ211" s="460"/>
      <c r="AR211" s="460"/>
      <c r="AS211" s="460"/>
      <c r="AT211" s="460"/>
      <c r="AU211" s="460"/>
      <c r="AV211" s="460"/>
      <c r="AW211" s="460"/>
      <c r="AX211" s="460"/>
      <c r="AY211" s="460"/>
      <c r="AZ211" s="460"/>
      <c r="BA211" s="460"/>
      <c r="BB211" s="460"/>
      <c r="BC211" s="460"/>
      <c r="BD211" s="460"/>
      <c r="BE211" s="460"/>
      <c r="BF211" s="460"/>
      <c r="BG211" s="460"/>
      <c r="BH211" s="460"/>
      <c r="BI211" s="460"/>
      <c r="BJ211" s="460"/>
      <c r="BK211" s="460"/>
      <c r="BL211" s="460"/>
      <c r="BM211" s="460"/>
      <c r="BN211" s="460"/>
      <c r="BO211" s="460"/>
      <c r="BP211" s="460"/>
      <c r="BQ211" s="460"/>
      <c r="BR211" s="460"/>
      <c r="BS211" s="460"/>
      <c r="BT211" s="460"/>
      <c r="BU211" s="460"/>
      <c r="BV211" s="460"/>
      <c r="BW211" s="460"/>
      <c r="BX211" s="460"/>
      <c r="BY211" s="460"/>
      <c r="BZ211" s="460"/>
      <c r="CA211" s="460"/>
      <c r="CB211" s="460"/>
      <c r="CC211" s="460"/>
      <c r="CD211" s="460"/>
      <c r="CE211" s="460"/>
      <c r="CF211" s="460"/>
      <c r="CG211" s="460"/>
      <c r="CH211" s="460"/>
      <c r="CI211" s="460"/>
      <c r="CJ211" s="460"/>
      <c r="CK211" s="460"/>
      <c r="CL211" s="460"/>
      <c r="CM211" s="460"/>
      <c r="CN211" s="460"/>
      <c r="CO211" s="460"/>
      <c r="CP211" s="460"/>
      <c r="CQ211" s="460"/>
      <c r="CR211" s="460"/>
      <c r="CS211" s="460"/>
      <c r="CT211" s="460"/>
      <c r="CU211" s="460"/>
      <c r="CV211" s="460"/>
      <c r="CW211" s="460"/>
      <c r="CX211" s="460"/>
      <c r="CY211" s="460"/>
      <c r="CZ211" s="460"/>
      <c r="DA211" s="460"/>
      <c r="DB211" s="460"/>
    </row>
    <row r="212" spans="1:106" ht="60.75" customHeight="1" x14ac:dyDescent="0.2">
      <c r="A212" s="393" t="s">
        <v>2725</v>
      </c>
      <c r="B212" s="393"/>
      <c r="C212" s="393" t="s">
        <v>108</v>
      </c>
      <c r="D212" s="397">
        <v>42766</v>
      </c>
      <c r="E212" s="357" t="s">
        <v>2737</v>
      </c>
      <c r="F212" s="393" t="s">
        <v>2739</v>
      </c>
      <c r="G212" s="393"/>
      <c r="H212" s="393"/>
      <c r="I212" s="393"/>
      <c r="J212" s="476" t="s">
        <v>1727</v>
      </c>
      <c r="K212" s="393" t="s">
        <v>2506</v>
      </c>
      <c r="L212" s="350"/>
      <c r="M212" s="479">
        <v>42766</v>
      </c>
      <c r="N212" s="446">
        <f t="shared" si="34"/>
        <v>42787</v>
      </c>
      <c r="O212" s="446"/>
      <c r="P212" s="446"/>
      <c r="Q212" s="446"/>
      <c r="R212" s="393"/>
      <c r="S212" s="393"/>
      <c r="T212" s="393"/>
      <c r="U212" s="397">
        <v>42769</v>
      </c>
      <c r="V212" s="397"/>
      <c r="W212" s="397"/>
      <c r="X212" s="409" t="s">
        <v>1083</v>
      </c>
      <c r="Y212" s="402" t="str">
        <f t="shared" si="20"/>
        <v/>
      </c>
      <c r="Z212" s="393" t="str">
        <f t="shared" si="21"/>
        <v/>
      </c>
      <c r="AA212" s="393"/>
      <c r="AB212" s="450" t="e">
        <f>AVERAGE(#REF!)</f>
        <v>#REF!</v>
      </c>
      <c r="AC212" s="460"/>
      <c r="AD212" s="460"/>
      <c r="AE212" s="460"/>
      <c r="AF212" s="460"/>
      <c r="AG212" s="460"/>
      <c r="AH212" s="460"/>
      <c r="AI212" s="460"/>
      <c r="AJ212" s="460"/>
      <c r="AK212" s="460"/>
      <c r="AL212" s="460"/>
      <c r="AM212" s="460"/>
      <c r="AN212" s="460"/>
      <c r="AO212" s="460"/>
      <c r="AP212" s="460"/>
      <c r="AQ212" s="460"/>
      <c r="AR212" s="460"/>
      <c r="AS212" s="460"/>
      <c r="AT212" s="460"/>
      <c r="AU212" s="460"/>
      <c r="AV212" s="460"/>
      <c r="AW212" s="460"/>
      <c r="AX212" s="460"/>
      <c r="AY212" s="460"/>
      <c r="AZ212" s="460"/>
      <c r="BA212" s="460"/>
      <c r="BB212" s="460"/>
      <c r="BC212" s="460"/>
      <c r="BD212" s="460"/>
      <c r="BE212" s="460"/>
      <c r="BF212" s="460"/>
      <c r="BG212" s="460"/>
      <c r="BH212" s="460"/>
      <c r="BI212" s="460"/>
      <c r="BJ212" s="460"/>
      <c r="BK212" s="460"/>
      <c r="BL212" s="460"/>
      <c r="BM212" s="460"/>
      <c r="BN212" s="460"/>
      <c r="BO212" s="460"/>
      <c r="BP212" s="460"/>
      <c r="BQ212" s="460"/>
      <c r="BR212" s="460"/>
      <c r="BS212" s="460"/>
      <c r="BT212" s="460"/>
      <c r="BU212" s="460"/>
      <c r="BV212" s="460"/>
      <c r="BW212" s="460"/>
      <c r="BX212" s="460"/>
      <c r="BY212" s="460"/>
      <c r="BZ212" s="460"/>
      <c r="CA212" s="460"/>
      <c r="CB212" s="460"/>
      <c r="CC212" s="460"/>
      <c r="CD212" s="460"/>
      <c r="CE212" s="460"/>
      <c r="CF212" s="460"/>
      <c r="CG212" s="460"/>
      <c r="CH212" s="460"/>
      <c r="CI212" s="460"/>
      <c r="CJ212" s="460"/>
      <c r="CK212" s="460"/>
      <c r="CL212" s="460"/>
      <c r="CM212" s="460"/>
      <c r="CN212" s="460"/>
      <c r="CO212" s="460"/>
      <c r="CP212" s="460"/>
      <c r="CQ212" s="460"/>
      <c r="CR212" s="460"/>
      <c r="CS212" s="460"/>
      <c r="CT212" s="460"/>
      <c r="CU212" s="460"/>
      <c r="CV212" s="460"/>
      <c r="CW212" s="460"/>
      <c r="CX212" s="460"/>
      <c r="CY212" s="460"/>
      <c r="CZ212" s="460"/>
    </row>
    <row r="213" spans="1:106" ht="51.75" customHeight="1" x14ac:dyDescent="0.2">
      <c r="A213" s="393" t="s">
        <v>2726</v>
      </c>
      <c r="B213" s="393">
        <v>1</v>
      </c>
      <c r="C213" s="393" t="s">
        <v>2740</v>
      </c>
      <c r="D213" s="397">
        <v>42768</v>
      </c>
      <c r="E213" s="357" t="s">
        <v>2736</v>
      </c>
      <c r="F213" s="393" t="s">
        <v>2738</v>
      </c>
      <c r="G213" s="393" t="s">
        <v>0</v>
      </c>
      <c r="H213" s="393">
        <v>17.5</v>
      </c>
      <c r="I213" s="393" t="s">
        <v>2437</v>
      </c>
      <c r="J213" s="476" t="s">
        <v>1727</v>
      </c>
      <c r="K213" s="393" t="s">
        <v>1625</v>
      </c>
      <c r="L213" s="350"/>
      <c r="M213" s="479">
        <v>42768</v>
      </c>
      <c r="N213" s="446">
        <f t="shared" si="34"/>
        <v>42789</v>
      </c>
      <c r="O213" s="446"/>
      <c r="P213" s="446"/>
      <c r="Q213" s="446"/>
      <c r="R213" s="393" t="s">
        <v>778</v>
      </c>
      <c r="S213" s="393" t="s">
        <v>778</v>
      </c>
      <c r="T213" s="393"/>
      <c r="U213" s="397"/>
      <c r="V213" s="397"/>
      <c r="W213" s="397"/>
      <c r="X213" s="409" t="s">
        <v>1083</v>
      </c>
      <c r="Y213" s="402" t="str">
        <f t="shared" si="20"/>
        <v/>
      </c>
      <c r="Z213" s="393" t="str">
        <f t="shared" si="21"/>
        <v/>
      </c>
      <c r="AA213" s="393"/>
      <c r="AB213" s="450" t="e">
        <f>AVERAGE(#REF!)</f>
        <v>#REF!</v>
      </c>
      <c r="AC213" s="460"/>
      <c r="AD213" s="460"/>
      <c r="AE213" s="460"/>
      <c r="AF213" s="460"/>
      <c r="AG213" s="460"/>
      <c r="AH213" s="460"/>
      <c r="AI213" s="460"/>
      <c r="AJ213" s="460"/>
      <c r="AK213" s="460"/>
      <c r="AL213" s="460"/>
      <c r="AM213" s="460"/>
      <c r="AN213" s="460"/>
      <c r="AO213" s="460"/>
      <c r="AP213" s="460"/>
      <c r="AQ213" s="460"/>
      <c r="AR213" s="460"/>
      <c r="AS213" s="460"/>
      <c r="AT213" s="460"/>
      <c r="AU213" s="460"/>
      <c r="AV213" s="460"/>
      <c r="AW213" s="460"/>
      <c r="AX213" s="460"/>
      <c r="AY213" s="460"/>
      <c r="AZ213" s="460"/>
      <c r="BA213" s="460"/>
      <c r="BB213" s="460"/>
      <c r="BC213" s="460"/>
      <c r="BD213" s="460"/>
      <c r="BE213" s="460"/>
      <c r="BF213" s="460"/>
      <c r="BG213" s="460"/>
      <c r="BH213" s="460"/>
      <c r="BI213" s="460"/>
      <c r="BJ213" s="460"/>
      <c r="BK213" s="460"/>
      <c r="BL213" s="460"/>
      <c r="BM213" s="460"/>
      <c r="BN213" s="460"/>
      <c r="BO213" s="460"/>
      <c r="BP213" s="460"/>
      <c r="BQ213" s="460"/>
      <c r="BR213" s="460"/>
      <c r="BS213" s="460"/>
      <c r="BT213" s="460"/>
      <c r="BU213" s="460"/>
      <c r="BV213" s="460"/>
      <c r="BW213" s="460"/>
      <c r="BX213" s="460"/>
      <c r="BY213" s="460"/>
      <c r="BZ213" s="460"/>
      <c r="CA213" s="460"/>
      <c r="CB213" s="460"/>
      <c r="CC213" s="460"/>
      <c r="CD213" s="460"/>
      <c r="CE213" s="460"/>
      <c r="CF213" s="460"/>
      <c r="CG213" s="460"/>
      <c r="CH213" s="460"/>
      <c r="CI213" s="460"/>
      <c r="CJ213" s="460"/>
      <c r="CK213" s="460"/>
      <c r="CL213" s="460"/>
      <c r="CM213" s="460"/>
      <c r="CN213" s="460"/>
      <c r="CO213" s="460"/>
      <c r="CP213" s="460"/>
      <c r="CQ213" s="460"/>
      <c r="CR213" s="460"/>
      <c r="CS213" s="460"/>
      <c r="CT213" s="460"/>
      <c r="CU213" s="460"/>
      <c r="CV213" s="460"/>
      <c r="CW213" s="460"/>
      <c r="CX213" s="460"/>
      <c r="CY213" s="460"/>
      <c r="CZ213" s="460"/>
    </row>
    <row r="214" spans="1:106" ht="59.25" customHeight="1" x14ac:dyDescent="0.2">
      <c r="A214" s="393" t="s">
        <v>2727</v>
      </c>
      <c r="B214" s="393">
        <v>1</v>
      </c>
      <c r="C214" s="393" t="s">
        <v>555</v>
      </c>
      <c r="D214" s="397">
        <v>42768</v>
      </c>
      <c r="E214" s="357" t="s">
        <v>2733</v>
      </c>
      <c r="F214" s="393" t="s">
        <v>2735</v>
      </c>
      <c r="G214" s="393" t="s">
        <v>0</v>
      </c>
      <c r="H214" s="393">
        <v>2900</v>
      </c>
      <c r="I214" s="393" t="s">
        <v>1576</v>
      </c>
      <c r="J214" s="476" t="s">
        <v>2027</v>
      </c>
      <c r="K214" s="393" t="s">
        <v>2734</v>
      </c>
      <c r="L214" s="350" t="s">
        <v>1879</v>
      </c>
      <c r="M214" s="479">
        <v>42783</v>
      </c>
      <c r="N214" s="446">
        <f t="shared" si="34"/>
        <v>42804</v>
      </c>
      <c r="O214" s="446"/>
      <c r="P214" s="446"/>
      <c r="Q214" s="446"/>
      <c r="R214" s="393" t="s">
        <v>778</v>
      </c>
      <c r="S214" s="393" t="s">
        <v>778</v>
      </c>
      <c r="T214" s="393"/>
      <c r="U214" s="397">
        <v>42802</v>
      </c>
      <c r="V214" s="397">
        <v>42802</v>
      </c>
      <c r="W214" s="397"/>
      <c r="X214" s="409" t="s">
        <v>404</v>
      </c>
      <c r="Y214" s="402">
        <f t="shared" si="20"/>
        <v>19</v>
      </c>
      <c r="Z214" s="393" t="str">
        <f t="shared" si="21"/>
        <v>O</v>
      </c>
      <c r="AA214" s="393"/>
      <c r="AB214" s="450" t="e">
        <f>AVERAGE(#REF!)</f>
        <v>#REF!</v>
      </c>
      <c r="AC214" s="460"/>
      <c r="AD214" s="460"/>
      <c r="AE214" s="460"/>
      <c r="AF214" s="460"/>
      <c r="AG214" s="460"/>
      <c r="AH214" s="460"/>
      <c r="AI214" s="460"/>
      <c r="AJ214" s="460"/>
      <c r="AK214" s="460"/>
      <c r="AL214" s="460"/>
      <c r="AM214" s="460"/>
      <c r="AN214" s="460"/>
      <c r="AO214" s="460"/>
      <c r="AP214" s="460"/>
      <c r="AQ214" s="460"/>
      <c r="AR214" s="460"/>
      <c r="AS214" s="460"/>
      <c r="AT214" s="460"/>
      <c r="AU214" s="460"/>
      <c r="AV214" s="460"/>
      <c r="AW214" s="460"/>
      <c r="AX214" s="460"/>
      <c r="AY214" s="460"/>
      <c r="AZ214" s="460"/>
      <c r="BA214" s="460"/>
      <c r="BB214" s="460"/>
      <c r="BC214" s="460"/>
      <c r="BD214" s="460"/>
      <c r="BE214" s="460"/>
      <c r="BF214" s="460"/>
      <c r="BG214" s="460"/>
      <c r="BH214" s="460"/>
      <c r="BI214" s="460"/>
      <c r="BJ214" s="460"/>
      <c r="BK214" s="460"/>
      <c r="BL214" s="460"/>
      <c r="BM214" s="460"/>
      <c r="BN214" s="460"/>
      <c r="BO214" s="460"/>
      <c r="BP214" s="460"/>
      <c r="BQ214" s="460"/>
      <c r="BR214" s="460"/>
      <c r="BS214" s="460"/>
      <c r="BT214" s="460"/>
      <c r="BU214" s="460"/>
      <c r="BV214" s="460"/>
      <c r="BW214" s="460"/>
      <c r="BX214" s="460"/>
      <c r="BY214" s="460"/>
      <c r="BZ214" s="460"/>
      <c r="CA214" s="460"/>
      <c r="CB214" s="460"/>
      <c r="CC214" s="460"/>
      <c r="CD214" s="460"/>
      <c r="CE214" s="460"/>
      <c r="CF214" s="460"/>
      <c r="CG214" s="460"/>
      <c r="CH214" s="460"/>
      <c r="CI214" s="460"/>
      <c r="CJ214" s="460"/>
      <c r="CK214" s="460"/>
      <c r="CL214" s="460"/>
      <c r="CM214" s="460"/>
      <c r="CN214" s="460"/>
      <c r="CO214" s="460"/>
      <c r="CP214" s="460"/>
      <c r="CQ214" s="460"/>
      <c r="CR214" s="460"/>
      <c r="CS214" s="460"/>
      <c r="CT214" s="460"/>
      <c r="CU214" s="460"/>
      <c r="CV214" s="460"/>
      <c r="CW214" s="460"/>
      <c r="CX214" s="460"/>
      <c r="CY214" s="460"/>
      <c r="CZ214" s="460"/>
    </row>
    <row r="215" spans="1:106" ht="57" customHeight="1" x14ac:dyDescent="0.2">
      <c r="A215" s="393" t="s">
        <v>2729</v>
      </c>
      <c r="B215" s="393">
        <v>3</v>
      </c>
      <c r="C215" s="393" t="s">
        <v>2749</v>
      </c>
      <c r="D215" s="397">
        <v>42772</v>
      </c>
      <c r="E215" s="357" t="s">
        <v>2732</v>
      </c>
      <c r="F215" s="393" t="s">
        <v>2731</v>
      </c>
      <c r="G215" s="393" t="s">
        <v>0</v>
      </c>
      <c r="H215" s="393">
        <v>10</v>
      </c>
      <c r="I215" s="393" t="s">
        <v>2412</v>
      </c>
      <c r="J215" s="476" t="s">
        <v>1727</v>
      </c>
      <c r="K215" s="393" t="s">
        <v>2730</v>
      </c>
      <c r="L215" s="350" t="s">
        <v>2820</v>
      </c>
      <c r="M215" s="479">
        <v>42772</v>
      </c>
      <c r="N215" s="446">
        <f t="shared" si="34"/>
        <v>42793</v>
      </c>
      <c r="O215" s="446"/>
      <c r="P215" s="446"/>
      <c r="Q215" s="446"/>
      <c r="R215" s="393"/>
      <c r="S215" s="393"/>
      <c r="T215" s="393"/>
      <c r="U215" s="397">
        <v>42772</v>
      </c>
      <c r="V215" s="397">
        <v>42772</v>
      </c>
      <c r="W215" s="397"/>
      <c r="X215" s="409" t="s">
        <v>404</v>
      </c>
      <c r="Y215" s="402">
        <f t="shared" si="20"/>
        <v>0</v>
      </c>
      <c r="Z215" s="393" t="str">
        <f t="shared" si="21"/>
        <v>O</v>
      </c>
      <c r="AA215" s="393"/>
      <c r="AB215" s="450" t="e">
        <f>AVERAGE(#REF!)</f>
        <v>#REF!</v>
      </c>
      <c r="AC215" s="460"/>
      <c r="AD215" s="460"/>
      <c r="AE215" s="460"/>
      <c r="AF215" s="460"/>
      <c r="AG215" s="460"/>
      <c r="AH215" s="460"/>
      <c r="AI215" s="460"/>
      <c r="AJ215" s="460"/>
      <c r="AK215" s="460"/>
      <c r="AL215" s="460"/>
      <c r="AM215" s="460"/>
      <c r="AN215" s="460"/>
      <c r="AO215" s="460"/>
      <c r="AP215" s="460"/>
      <c r="AQ215" s="460"/>
      <c r="AR215" s="460"/>
      <c r="AS215" s="460"/>
      <c r="AT215" s="460"/>
      <c r="AU215" s="460"/>
      <c r="AV215" s="460"/>
      <c r="AW215" s="460"/>
      <c r="AX215" s="460"/>
      <c r="AY215" s="460"/>
      <c r="AZ215" s="460"/>
      <c r="BA215" s="460"/>
      <c r="BB215" s="460"/>
      <c r="BC215" s="460"/>
      <c r="BD215" s="460"/>
      <c r="BE215" s="460"/>
      <c r="BF215" s="460"/>
      <c r="BG215" s="460"/>
      <c r="BH215" s="460"/>
      <c r="BI215" s="460"/>
      <c r="BJ215" s="460"/>
      <c r="BK215" s="460"/>
      <c r="BL215" s="460"/>
      <c r="BM215" s="460"/>
      <c r="BN215" s="460"/>
      <c r="BO215" s="460"/>
      <c r="BP215" s="460"/>
      <c r="BQ215" s="460"/>
      <c r="BR215" s="460"/>
      <c r="BS215" s="460"/>
      <c r="BT215" s="460"/>
      <c r="BU215" s="460"/>
      <c r="BV215" s="460"/>
      <c r="BW215" s="460"/>
      <c r="BX215" s="460"/>
      <c r="BY215" s="460"/>
      <c r="BZ215" s="460"/>
      <c r="CA215" s="460"/>
      <c r="CB215" s="460"/>
      <c r="CC215" s="460"/>
      <c r="CD215" s="460"/>
      <c r="CE215" s="460"/>
      <c r="CF215" s="460"/>
      <c r="CG215" s="460"/>
      <c r="CH215" s="460"/>
      <c r="CI215" s="460"/>
      <c r="CJ215" s="460"/>
      <c r="CK215" s="460"/>
      <c r="CL215" s="460"/>
      <c r="CM215" s="460"/>
      <c r="CN215" s="460"/>
      <c r="CO215" s="460"/>
      <c r="CP215" s="460"/>
      <c r="CQ215" s="460"/>
      <c r="CR215" s="460"/>
      <c r="CS215" s="460"/>
      <c r="CT215" s="460"/>
      <c r="CU215" s="460"/>
      <c r="CV215" s="460"/>
      <c r="CW215" s="460"/>
      <c r="CX215" s="460"/>
      <c r="CY215" s="460"/>
      <c r="CZ215" s="460"/>
    </row>
    <row r="216" spans="1:106" s="460" customFormat="1" ht="43.5" customHeight="1" x14ac:dyDescent="0.2">
      <c r="A216" s="393" t="s">
        <v>2746</v>
      </c>
      <c r="B216" s="393">
        <v>3</v>
      </c>
      <c r="C216" s="393" t="s">
        <v>2755</v>
      </c>
      <c r="D216" s="397">
        <v>42774</v>
      </c>
      <c r="E216" s="409" t="s">
        <v>2744</v>
      </c>
      <c r="F216" s="393" t="s">
        <v>245</v>
      </c>
      <c r="G216" s="393" t="s">
        <v>0</v>
      </c>
      <c r="H216" s="393" t="s">
        <v>2992</v>
      </c>
      <c r="I216" s="393" t="s">
        <v>2412</v>
      </c>
      <c r="J216" s="476" t="s">
        <v>2018</v>
      </c>
      <c r="K216" s="393" t="s">
        <v>2745</v>
      </c>
      <c r="L216" s="350" t="s">
        <v>2820</v>
      </c>
      <c r="M216" s="479">
        <v>42774</v>
      </c>
      <c r="N216" s="446"/>
      <c r="O216" s="446" t="s">
        <v>3152</v>
      </c>
      <c r="P216" s="446" t="s">
        <v>1294</v>
      </c>
      <c r="Q216" s="446"/>
      <c r="R216" s="393" t="s">
        <v>778</v>
      </c>
      <c r="S216" s="393" t="s">
        <v>778</v>
      </c>
      <c r="T216" s="393"/>
      <c r="U216" s="397"/>
      <c r="V216" s="397"/>
      <c r="W216" s="397"/>
      <c r="X216" s="409" t="s">
        <v>2531</v>
      </c>
      <c r="Y216" s="402" t="str">
        <f t="shared" si="20"/>
        <v/>
      </c>
      <c r="Z216" s="393" t="str">
        <f t="shared" si="21"/>
        <v/>
      </c>
      <c r="AA216" s="393"/>
      <c r="AB216" s="450" t="e">
        <f>AVERAGE(#REF!)</f>
        <v>#REF!</v>
      </c>
    </row>
    <row r="217" spans="1:106" ht="40.5" customHeight="1" x14ac:dyDescent="0.2">
      <c r="A217" s="393" t="s">
        <v>2747</v>
      </c>
      <c r="B217" s="393">
        <v>3</v>
      </c>
      <c r="C217" s="393" t="s">
        <v>2804</v>
      </c>
      <c r="D217" s="397">
        <v>42774</v>
      </c>
      <c r="E217" s="409" t="s">
        <v>2748</v>
      </c>
      <c r="F217" s="393" t="s">
        <v>2757</v>
      </c>
      <c r="G217" s="393" t="s">
        <v>204</v>
      </c>
      <c r="H217" s="393" t="s">
        <v>204</v>
      </c>
      <c r="I217" s="393" t="s">
        <v>204</v>
      </c>
      <c r="J217" s="476" t="s">
        <v>2018</v>
      </c>
      <c r="K217" s="393" t="s">
        <v>2758</v>
      </c>
      <c r="L217" s="350" t="s">
        <v>2821</v>
      </c>
      <c r="M217" s="479">
        <v>42774</v>
      </c>
      <c r="N217" s="446">
        <f t="shared" ref="N217:N243" si="40">M217+21</f>
        <v>42795</v>
      </c>
      <c r="O217" s="446"/>
      <c r="P217" s="446"/>
      <c r="Q217" s="446"/>
      <c r="R217" s="393"/>
      <c r="S217" s="393"/>
      <c r="T217" s="393"/>
      <c r="U217" s="397">
        <v>42776</v>
      </c>
      <c r="V217" s="397"/>
      <c r="W217" s="397"/>
      <c r="X217" s="409" t="s">
        <v>1083</v>
      </c>
      <c r="Y217" s="402" t="str">
        <f t="shared" si="20"/>
        <v/>
      </c>
      <c r="Z217" s="393" t="str">
        <f t="shared" si="21"/>
        <v/>
      </c>
      <c r="AA217" s="393"/>
      <c r="AB217" s="450" t="e">
        <f>AVERAGE(#REF!)</f>
        <v>#REF!</v>
      </c>
      <c r="AC217" s="460"/>
      <c r="AD217" s="460"/>
      <c r="AE217" s="460"/>
      <c r="AF217" s="460"/>
      <c r="AG217" s="460"/>
      <c r="AH217" s="460"/>
      <c r="AI217" s="460"/>
      <c r="AJ217" s="460"/>
      <c r="AK217" s="460"/>
      <c r="AL217" s="460"/>
      <c r="AM217" s="460"/>
      <c r="AN217" s="460"/>
      <c r="AO217" s="460"/>
      <c r="AP217" s="460"/>
      <c r="AQ217" s="460"/>
      <c r="AR217" s="460"/>
      <c r="AS217" s="460"/>
      <c r="AT217" s="460"/>
      <c r="AU217" s="460"/>
      <c r="AV217" s="460"/>
      <c r="AW217" s="460"/>
      <c r="AX217" s="460"/>
      <c r="AY217" s="460"/>
      <c r="AZ217" s="460"/>
      <c r="BA217" s="460"/>
      <c r="BB217" s="460"/>
      <c r="BC217" s="460"/>
      <c r="BD217" s="460"/>
      <c r="BE217" s="460"/>
      <c r="BF217" s="460"/>
      <c r="BG217" s="460"/>
      <c r="BH217" s="460"/>
      <c r="BI217" s="460"/>
      <c r="BJ217" s="460"/>
      <c r="BK217" s="460"/>
      <c r="BL217" s="460"/>
      <c r="BM217" s="460"/>
      <c r="BN217" s="460"/>
      <c r="BO217" s="460"/>
      <c r="BP217" s="460"/>
      <c r="BQ217" s="460"/>
      <c r="BR217" s="460"/>
      <c r="BS217" s="460"/>
      <c r="BT217" s="460"/>
      <c r="BU217" s="460"/>
      <c r="BV217" s="460"/>
      <c r="BW217" s="460"/>
      <c r="BX217" s="460"/>
      <c r="BY217" s="460"/>
      <c r="BZ217" s="460"/>
      <c r="CA217" s="460"/>
      <c r="CB217" s="460"/>
      <c r="CC217" s="460"/>
      <c r="CD217" s="460"/>
      <c r="CE217" s="460"/>
      <c r="CF217" s="460"/>
      <c r="CG217" s="460"/>
      <c r="CH217" s="460"/>
      <c r="CI217" s="460"/>
      <c r="CJ217" s="460"/>
      <c r="CK217" s="460"/>
      <c r="CL217" s="460"/>
      <c r="CM217" s="460"/>
      <c r="CN217" s="460"/>
      <c r="CO217" s="460"/>
      <c r="CP217" s="460"/>
      <c r="CQ217" s="460"/>
      <c r="CR217" s="460"/>
      <c r="CS217" s="460"/>
      <c r="CT217" s="460"/>
      <c r="CU217" s="460"/>
      <c r="CV217" s="460"/>
      <c r="CW217" s="460"/>
      <c r="CX217" s="460"/>
      <c r="CY217" s="460"/>
      <c r="CZ217" s="460"/>
    </row>
    <row r="218" spans="1:106" ht="52.5" customHeight="1" x14ac:dyDescent="0.2">
      <c r="A218" s="393" t="s">
        <v>2756</v>
      </c>
      <c r="B218" s="393">
        <v>1</v>
      </c>
      <c r="C218" s="393" t="s">
        <v>2825</v>
      </c>
      <c r="D218" s="397">
        <v>42788</v>
      </c>
      <c r="E218" s="357" t="s">
        <v>2826</v>
      </c>
      <c r="F218" s="393" t="s">
        <v>2671</v>
      </c>
      <c r="G218" s="393" t="s">
        <v>392</v>
      </c>
      <c r="H218" s="393">
        <v>12</v>
      </c>
      <c r="I218" s="393" t="s">
        <v>2412</v>
      </c>
      <c r="J218" s="476" t="s">
        <v>2018</v>
      </c>
      <c r="K218" s="393" t="s">
        <v>2759</v>
      </c>
      <c r="L218" s="350"/>
      <c r="M218" s="479">
        <v>42788</v>
      </c>
      <c r="N218" s="446">
        <f t="shared" si="40"/>
        <v>42809</v>
      </c>
      <c r="O218" s="446"/>
      <c r="P218" s="446"/>
      <c r="Q218" s="446"/>
      <c r="R218" s="393"/>
      <c r="S218" s="393"/>
      <c r="T218" s="393"/>
      <c r="U218" s="397">
        <v>42802</v>
      </c>
      <c r="V218" s="397">
        <v>42802</v>
      </c>
      <c r="W218" s="397"/>
      <c r="X218" s="409" t="s">
        <v>404</v>
      </c>
      <c r="Y218" s="402">
        <f t="shared" si="20"/>
        <v>14</v>
      </c>
      <c r="Z218" s="393" t="str">
        <f t="shared" si="21"/>
        <v>O</v>
      </c>
      <c r="AA218" s="393"/>
      <c r="AB218" s="450" t="e">
        <f>AVERAGE(#REF!)</f>
        <v>#REF!</v>
      </c>
      <c r="AC218" s="460"/>
      <c r="AD218" s="460"/>
      <c r="AE218" s="460"/>
      <c r="AF218" s="460"/>
      <c r="AG218" s="460"/>
      <c r="AH218" s="460"/>
      <c r="AI218" s="460"/>
      <c r="AJ218" s="460"/>
      <c r="AK218" s="460"/>
      <c r="AL218" s="460"/>
      <c r="AM218" s="460"/>
      <c r="AN218" s="460"/>
      <c r="AO218" s="460"/>
      <c r="AP218" s="460"/>
      <c r="AQ218" s="460"/>
      <c r="AR218" s="460"/>
      <c r="AS218" s="460"/>
      <c r="AT218" s="460"/>
      <c r="AU218" s="460"/>
      <c r="AV218" s="460"/>
      <c r="AW218" s="460"/>
      <c r="AX218" s="460"/>
      <c r="AY218" s="460"/>
      <c r="AZ218" s="460"/>
      <c r="BA218" s="460"/>
      <c r="BB218" s="460"/>
      <c r="BC218" s="460"/>
      <c r="BD218" s="460"/>
      <c r="BE218" s="460"/>
      <c r="BF218" s="460"/>
      <c r="BG218" s="460"/>
      <c r="BH218" s="460"/>
      <c r="BI218" s="460"/>
      <c r="BJ218" s="460"/>
      <c r="BK218" s="460"/>
      <c r="BL218" s="460"/>
      <c r="BM218" s="460"/>
      <c r="BN218" s="460"/>
      <c r="BO218" s="460"/>
      <c r="BP218" s="460"/>
      <c r="BQ218" s="460"/>
      <c r="BR218" s="460"/>
      <c r="BS218" s="460"/>
      <c r="BT218" s="460"/>
      <c r="BU218" s="460"/>
      <c r="BV218" s="460"/>
      <c r="BW218" s="460"/>
      <c r="BX218" s="460"/>
      <c r="BY218" s="460"/>
      <c r="BZ218" s="460"/>
      <c r="CA218" s="460"/>
      <c r="CB218" s="460"/>
      <c r="CC218" s="460"/>
      <c r="CD218" s="460"/>
      <c r="CE218" s="460"/>
      <c r="CF218" s="460"/>
      <c r="CG218" s="460"/>
      <c r="CH218" s="460"/>
      <c r="CI218" s="460"/>
      <c r="CJ218" s="460"/>
      <c r="CK218" s="460"/>
      <c r="CL218" s="460"/>
      <c r="CM218" s="460"/>
      <c r="CN218" s="460"/>
      <c r="CO218" s="460"/>
      <c r="CP218" s="460"/>
      <c r="CQ218" s="460"/>
      <c r="CR218" s="460"/>
      <c r="CS218" s="460"/>
      <c r="CT218" s="460"/>
      <c r="CU218" s="460"/>
      <c r="CV218" s="460"/>
      <c r="CW218" s="460"/>
      <c r="CX218" s="460"/>
      <c r="CY218" s="460"/>
      <c r="CZ218" s="460"/>
    </row>
    <row r="219" spans="1:106" ht="35.25" customHeight="1" x14ac:dyDescent="0.2">
      <c r="A219" s="393" t="s">
        <v>2760</v>
      </c>
      <c r="B219" s="393">
        <v>1</v>
      </c>
      <c r="C219" s="393" t="s">
        <v>2761</v>
      </c>
      <c r="D219" s="397">
        <v>42779</v>
      </c>
      <c r="E219" s="357" t="s">
        <v>2782</v>
      </c>
      <c r="F219" s="393" t="s">
        <v>204</v>
      </c>
      <c r="G219" s="393" t="s">
        <v>204</v>
      </c>
      <c r="H219" s="393" t="s">
        <v>204</v>
      </c>
      <c r="I219" s="393" t="s">
        <v>204</v>
      </c>
      <c r="J219" s="476" t="s">
        <v>1727</v>
      </c>
      <c r="K219" s="393" t="s">
        <v>2762</v>
      </c>
      <c r="L219" s="350"/>
      <c r="M219" s="479">
        <v>42779</v>
      </c>
      <c r="N219" s="446">
        <f t="shared" si="40"/>
        <v>42800</v>
      </c>
      <c r="O219" s="446"/>
      <c r="P219" s="446"/>
      <c r="Q219" s="446"/>
      <c r="R219" s="393"/>
      <c r="S219" s="393"/>
      <c r="T219" s="393"/>
      <c r="U219" s="397">
        <v>42804</v>
      </c>
      <c r="V219" s="397">
        <v>42804</v>
      </c>
      <c r="W219" s="397"/>
      <c r="X219" s="409" t="s">
        <v>404</v>
      </c>
      <c r="Y219" s="402">
        <f t="shared" si="20"/>
        <v>25</v>
      </c>
      <c r="Z219" s="393" t="str">
        <f t="shared" si="21"/>
        <v>N</v>
      </c>
      <c r="AA219" s="393"/>
      <c r="AB219" s="450" t="e">
        <f>AVERAGE(#REF!)</f>
        <v>#REF!</v>
      </c>
    </row>
    <row r="220" spans="1:106" ht="54.75" customHeight="1" x14ac:dyDescent="0.2">
      <c r="A220" s="393" t="s">
        <v>2765</v>
      </c>
      <c r="B220" s="393">
        <v>2</v>
      </c>
      <c r="C220" s="393" t="s">
        <v>2325</v>
      </c>
      <c r="D220" s="397">
        <v>42815</v>
      </c>
      <c r="E220" s="357" t="s">
        <v>2766</v>
      </c>
      <c r="F220" s="393" t="s">
        <v>3000</v>
      </c>
      <c r="G220" s="393" t="s">
        <v>0</v>
      </c>
      <c r="H220" s="393">
        <v>650</v>
      </c>
      <c r="I220" s="393" t="s">
        <v>1576</v>
      </c>
      <c r="J220" s="476" t="s">
        <v>2018</v>
      </c>
      <c r="K220" s="393" t="s">
        <v>2767</v>
      </c>
      <c r="L220" s="350" t="s">
        <v>2821</v>
      </c>
      <c r="M220" s="479">
        <v>42838</v>
      </c>
      <c r="N220" s="446">
        <f t="shared" si="40"/>
        <v>42859</v>
      </c>
      <c r="O220" s="446"/>
      <c r="P220" s="446"/>
      <c r="Q220" s="446"/>
      <c r="R220" s="393"/>
      <c r="S220" s="393"/>
      <c r="T220" s="393"/>
      <c r="U220" s="397">
        <v>42837</v>
      </c>
      <c r="V220" s="397">
        <v>42867</v>
      </c>
      <c r="W220" s="397"/>
      <c r="X220" s="409" t="s">
        <v>404</v>
      </c>
      <c r="Y220" s="402">
        <f t="shared" si="20"/>
        <v>29</v>
      </c>
      <c r="Z220" s="393" t="str">
        <f t="shared" si="21"/>
        <v>N</v>
      </c>
      <c r="AA220" s="393"/>
      <c r="AB220" s="450" t="e">
        <f>AVERAGE(#REF!)</f>
        <v>#REF!</v>
      </c>
    </row>
    <row r="221" spans="1:106" ht="43.5" customHeight="1" x14ac:dyDescent="0.2">
      <c r="A221" s="393" t="s">
        <v>2768</v>
      </c>
      <c r="B221" s="393"/>
      <c r="C221" s="393" t="s">
        <v>2769</v>
      </c>
      <c r="D221" s="397">
        <v>42780</v>
      </c>
      <c r="E221" s="357" t="s">
        <v>2680</v>
      </c>
      <c r="F221" s="393" t="s">
        <v>2770</v>
      </c>
      <c r="G221" s="393"/>
      <c r="H221" s="393" t="s">
        <v>2771</v>
      </c>
      <c r="I221" s="393" t="s">
        <v>204</v>
      </c>
      <c r="J221" s="476"/>
      <c r="K221" s="393" t="s">
        <v>2506</v>
      </c>
      <c r="L221" s="350"/>
      <c r="M221" s="479">
        <v>42780</v>
      </c>
      <c r="N221" s="446">
        <f t="shared" si="40"/>
        <v>42801</v>
      </c>
      <c r="O221" s="446"/>
      <c r="P221" s="446"/>
      <c r="Q221" s="446"/>
      <c r="R221" s="393"/>
      <c r="S221" s="393"/>
      <c r="T221" s="393"/>
      <c r="U221" s="397">
        <v>42780</v>
      </c>
      <c r="V221" s="397"/>
      <c r="W221" s="397"/>
      <c r="X221" s="409" t="s">
        <v>1083</v>
      </c>
      <c r="Y221" s="402" t="str">
        <f t="shared" si="20"/>
        <v/>
      </c>
      <c r="Z221" s="393" t="str">
        <f t="shared" si="21"/>
        <v/>
      </c>
      <c r="AA221" s="393"/>
      <c r="AB221" s="450" t="e">
        <f>AVERAGE(#REF!)</f>
        <v>#REF!</v>
      </c>
    </row>
    <row r="222" spans="1:106" ht="52.5" customHeight="1" x14ac:dyDescent="0.2">
      <c r="A222" s="393" t="s">
        <v>2772</v>
      </c>
      <c r="B222" s="393">
        <v>2</v>
      </c>
      <c r="C222" s="393" t="s">
        <v>2773</v>
      </c>
      <c r="D222" s="397">
        <v>42775</v>
      </c>
      <c r="E222" s="357" t="s">
        <v>2505</v>
      </c>
      <c r="F222" s="393" t="s">
        <v>2779</v>
      </c>
      <c r="G222" s="393"/>
      <c r="H222" s="393" t="s">
        <v>2780</v>
      </c>
      <c r="I222" s="393" t="s">
        <v>2412</v>
      </c>
      <c r="J222" s="476" t="s">
        <v>1494</v>
      </c>
      <c r="K222" s="393" t="s">
        <v>2781</v>
      </c>
      <c r="L222" s="350"/>
      <c r="M222" s="479">
        <v>42775</v>
      </c>
      <c r="N222" s="446">
        <f t="shared" si="40"/>
        <v>42796</v>
      </c>
      <c r="O222" s="446"/>
      <c r="P222" s="446"/>
      <c r="Q222" s="446"/>
      <c r="R222" s="393"/>
      <c r="S222" s="393"/>
      <c r="T222" s="393"/>
      <c r="U222" s="397">
        <v>42784</v>
      </c>
      <c r="V222" s="397"/>
      <c r="W222" s="397"/>
      <c r="X222" s="409" t="s">
        <v>1083</v>
      </c>
      <c r="Y222" s="402" t="str">
        <f t="shared" si="20"/>
        <v/>
      </c>
      <c r="Z222" s="393" t="str">
        <f t="shared" si="21"/>
        <v/>
      </c>
      <c r="AA222" s="393"/>
      <c r="AB222" s="450" t="e">
        <f>AVERAGE(#REF!)</f>
        <v>#REF!</v>
      </c>
    </row>
    <row r="223" spans="1:106" ht="43.5" customHeight="1" x14ac:dyDescent="0.2">
      <c r="A223" s="393" t="s">
        <v>2774</v>
      </c>
      <c r="B223" s="393">
        <v>1</v>
      </c>
      <c r="C223" s="520" t="s">
        <v>2818</v>
      </c>
      <c r="D223" s="397">
        <v>42783</v>
      </c>
      <c r="E223" s="357" t="s">
        <v>2775</v>
      </c>
      <c r="F223" s="393" t="s">
        <v>2776</v>
      </c>
      <c r="G223" s="393" t="s">
        <v>0</v>
      </c>
      <c r="H223" s="393"/>
      <c r="I223" s="393" t="s">
        <v>2777</v>
      </c>
      <c r="J223" s="476" t="s">
        <v>2018</v>
      </c>
      <c r="K223" s="393" t="s">
        <v>2778</v>
      </c>
      <c r="L223" s="350"/>
      <c r="M223" s="479">
        <v>42783</v>
      </c>
      <c r="N223" s="446">
        <f t="shared" si="40"/>
        <v>42804</v>
      </c>
      <c r="O223" s="446"/>
      <c r="P223" s="446"/>
      <c r="Q223" s="446"/>
      <c r="R223" s="393"/>
      <c r="S223" s="393"/>
      <c r="T223" s="393"/>
      <c r="U223" s="397">
        <v>42794</v>
      </c>
      <c r="V223" s="397">
        <v>42804</v>
      </c>
      <c r="W223" s="397"/>
      <c r="X223" s="409" t="s">
        <v>404</v>
      </c>
      <c r="Y223" s="402">
        <f t="shared" si="20"/>
        <v>21</v>
      </c>
      <c r="Z223" s="393" t="str">
        <f t="shared" si="21"/>
        <v>O</v>
      </c>
      <c r="AA223" s="393"/>
      <c r="AB223" s="450" t="e">
        <f>AVERAGE(#REF!)</f>
        <v>#REF!</v>
      </c>
    </row>
    <row r="224" spans="1:106" ht="44.25" customHeight="1" x14ac:dyDescent="0.2">
      <c r="A224" s="496" t="s">
        <v>2783</v>
      </c>
      <c r="B224" s="496">
        <v>1</v>
      </c>
      <c r="C224" s="496" t="s">
        <v>2864</v>
      </c>
      <c r="D224" s="516">
        <v>42783</v>
      </c>
      <c r="E224" s="521" t="s">
        <v>2784</v>
      </c>
      <c r="F224" s="496" t="s">
        <v>2866</v>
      </c>
      <c r="G224" s="496" t="s">
        <v>2865</v>
      </c>
      <c r="H224" s="496" t="s">
        <v>2103</v>
      </c>
      <c r="I224" s="496" t="s">
        <v>1576</v>
      </c>
      <c r="J224" s="517" t="s">
        <v>1727</v>
      </c>
      <c r="K224" s="496" t="s">
        <v>2863</v>
      </c>
      <c r="L224" s="350" t="s">
        <v>1879</v>
      </c>
      <c r="M224" s="518">
        <v>42783</v>
      </c>
      <c r="N224" s="519">
        <f t="shared" si="40"/>
        <v>42804</v>
      </c>
      <c r="O224" s="446"/>
      <c r="P224" s="446"/>
      <c r="Q224" s="446" t="s">
        <v>1294</v>
      </c>
      <c r="R224" s="393" t="s">
        <v>778</v>
      </c>
      <c r="S224" s="393" t="s">
        <v>778</v>
      </c>
      <c r="T224" s="393"/>
      <c r="U224" s="397"/>
      <c r="V224" s="397"/>
      <c r="W224" s="397"/>
      <c r="X224" s="393" t="s">
        <v>1083</v>
      </c>
      <c r="Y224" s="402" t="str">
        <f t="shared" si="20"/>
        <v/>
      </c>
      <c r="Z224" s="393" t="str">
        <f t="shared" si="21"/>
        <v/>
      </c>
      <c r="AA224" s="393"/>
      <c r="AB224" s="450" t="e">
        <f>AVERAGE(#REF!)</f>
        <v>#REF!</v>
      </c>
    </row>
    <row r="225" spans="1:28" ht="76.5" customHeight="1" x14ac:dyDescent="0.2">
      <c r="A225" s="393" t="s">
        <v>2788</v>
      </c>
      <c r="B225" s="393">
        <v>2</v>
      </c>
      <c r="C225" s="393" t="s">
        <v>2789</v>
      </c>
      <c r="D225" s="397">
        <v>42783</v>
      </c>
      <c r="E225" s="357" t="s">
        <v>2451</v>
      </c>
      <c r="F225" s="393" t="s">
        <v>2790</v>
      </c>
      <c r="G225" s="393"/>
      <c r="H225" s="470" t="s">
        <v>2791</v>
      </c>
      <c r="I225" s="393" t="s">
        <v>2792</v>
      </c>
      <c r="J225" s="476" t="s">
        <v>1727</v>
      </c>
      <c r="K225" s="393" t="s">
        <v>2793</v>
      </c>
      <c r="L225" s="350"/>
      <c r="M225" s="479">
        <v>42783</v>
      </c>
      <c r="N225" s="446">
        <f t="shared" si="40"/>
        <v>42804</v>
      </c>
      <c r="O225" s="446"/>
      <c r="P225" s="446"/>
      <c r="Q225" s="446"/>
      <c r="R225" s="393"/>
      <c r="S225" s="393"/>
      <c r="T225" s="393"/>
      <c r="U225" s="397">
        <v>42786</v>
      </c>
      <c r="V225" s="397"/>
      <c r="W225" s="397"/>
      <c r="X225" s="393" t="s">
        <v>1083</v>
      </c>
      <c r="Y225" s="402" t="str">
        <f t="shared" si="20"/>
        <v/>
      </c>
      <c r="Z225" s="393" t="str">
        <f t="shared" si="21"/>
        <v/>
      </c>
      <c r="AA225" s="393"/>
      <c r="AB225" s="450" t="e">
        <f>AVERAGE(#REF!)</f>
        <v>#REF!</v>
      </c>
    </row>
    <row r="226" spans="1:28" ht="115.5" customHeight="1" x14ac:dyDescent="0.2">
      <c r="A226" s="393" t="s">
        <v>2795</v>
      </c>
      <c r="B226" s="393">
        <v>1</v>
      </c>
      <c r="C226" s="393" t="s">
        <v>2116</v>
      </c>
      <c r="D226" s="397">
        <v>42787</v>
      </c>
      <c r="E226" s="357" t="s">
        <v>2796</v>
      </c>
      <c r="F226" s="393" t="s">
        <v>2797</v>
      </c>
      <c r="G226" s="393" t="s">
        <v>0</v>
      </c>
      <c r="H226" s="393">
        <v>10.97</v>
      </c>
      <c r="I226" s="393" t="s">
        <v>1324</v>
      </c>
      <c r="J226" s="476" t="s">
        <v>1727</v>
      </c>
      <c r="K226" s="393" t="s">
        <v>2798</v>
      </c>
      <c r="L226" s="350" t="s">
        <v>2820</v>
      </c>
      <c r="M226" s="479">
        <v>42787</v>
      </c>
      <c r="N226" s="446">
        <f t="shared" si="40"/>
        <v>42808</v>
      </c>
      <c r="O226" s="446" t="s">
        <v>3277</v>
      </c>
      <c r="P226" s="446"/>
      <c r="Q226" s="446"/>
      <c r="R226" s="393" t="s">
        <v>778</v>
      </c>
      <c r="S226" s="393" t="s">
        <v>778</v>
      </c>
      <c r="T226" s="393"/>
      <c r="U226" s="397">
        <v>42817</v>
      </c>
      <c r="V226" s="397">
        <v>42817</v>
      </c>
      <c r="W226" s="397"/>
      <c r="X226" s="393" t="s">
        <v>404</v>
      </c>
      <c r="Y226" s="402">
        <f t="shared" si="20"/>
        <v>30</v>
      </c>
      <c r="Z226" s="393" t="str">
        <f t="shared" si="21"/>
        <v>N</v>
      </c>
      <c r="AA226" s="393"/>
      <c r="AB226" s="450" t="e">
        <f>AVERAGE(#REF!)</f>
        <v>#REF!</v>
      </c>
    </row>
    <row r="227" spans="1:28" ht="44.25" customHeight="1" x14ac:dyDescent="0.2">
      <c r="A227" s="393" t="s">
        <v>2806</v>
      </c>
      <c r="B227" s="393">
        <v>10</v>
      </c>
      <c r="C227" s="393" t="s">
        <v>2807</v>
      </c>
      <c r="D227" s="397">
        <v>42793</v>
      </c>
      <c r="E227" s="357" t="s">
        <v>2808</v>
      </c>
      <c r="F227" s="393" t="s">
        <v>2858</v>
      </c>
      <c r="G227" s="393" t="s">
        <v>2828</v>
      </c>
      <c r="H227" s="393" t="s">
        <v>2859</v>
      </c>
      <c r="I227" s="393" t="s">
        <v>1576</v>
      </c>
      <c r="J227" s="476" t="s">
        <v>1727</v>
      </c>
      <c r="K227" s="393" t="s">
        <v>2809</v>
      </c>
      <c r="L227" s="350" t="s">
        <v>1879</v>
      </c>
      <c r="M227" s="479">
        <v>42793</v>
      </c>
      <c r="N227" s="446">
        <f t="shared" si="40"/>
        <v>42814</v>
      </c>
      <c r="O227" s="446"/>
      <c r="P227" s="446"/>
      <c r="Q227" s="446"/>
      <c r="R227" s="393" t="s">
        <v>778</v>
      </c>
      <c r="S227" s="393" t="s">
        <v>778</v>
      </c>
      <c r="T227" s="393"/>
      <c r="U227" s="397">
        <v>42817</v>
      </c>
      <c r="V227" s="397">
        <v>42817</v>
      </c>
      <c r="W227" s="397"/>
      <c r="X227" s="393" t="s">
        <v>404</v>
      </c>
      <c r="Y227" s="402">
        <f t="shared" si="20"/>
        <v>24</v>
      </c>
      <c r="Z227" s="393" t="str">
        <f t="shared" si="21"/>
        <v>N</v>
      </c>
      <c r="AA227" s="393"/>
      <c r="AB227" s="450" t="e">
        <f>AVERAGE(#REF!)</f>
        <v>#REF!</v>
      </c>
    </row>
    <row r="228" spans="1:28" ht="54.75" customHeight="1" x14ac:dyDescent="0.2">
      <c r="A228" s="393" t="s">
        <v>2810</v>
      </c>
      <c r="B228" s="393">
        <v>2</v>
      </c>
      <c r="C228" s="393" t="s">
        <v>2116</v>
      </c>
      <c r="D228" s="397">
        <v>42790</v>
      </c>
      <c r="E228" s="357" t="s">
        <v>2796</v>
      </c>
      <c r="F228" s="393" t="s">
        <v>2811</v>
      </c>
      <c r="G228" s="393" t="s">
        <v>0</v>
      </c>
      <c r="H228" s="393">
        <v>40</v>
      </c>
      <c r="I228" s="393" t="s">
        <v>2412</v>
      </c>
      <c r="J228" s="393" t="s">
        <v>2018</v>
      </c>
      <c r="K228" s="393" t="s">
        <v>2851</v>
      </c>
      <c r="L228" s="350" t="s">
        <v>1879</v>
      </c>
      <c r="M228" s="397">
        <v>42790</v>
      </c>
      <c r="N228" s="446">
        <f t="shared" si="40"/>
        <v>42811</v>
      </c>
      <c r="O228" s="446"/>
      <c r="P228" s="446"/>
      <c r="Q228" s="446"/>
      <c r="R228" s="393" t="s">
        <v>778</v>
      </c>
      <c r="S228" s="393" t="s">
        <v>778</v>
      </c>
      <c r="T228" s="393"/>
      <c r="U228" s="397"/>
      <c r="V228" s="397"/>
      <c r="W228" s="397"/>
      <c r="X228" s="393" t="s">
        <v>2531</v>
      </c>
      <c r="Y228" s="402" t="str">
        <f t="shared" si="20"/>
        <v/>
      </c>
      <c r="Z228" s="393" t="str">
        <f t="shared" si="21"/>
        <v/>
      </c>
      <c r="AA228" s="393"/>
      <c r="AB228" s="471" t="e">
        <f>AVERAGE(#REF!)</f>
        <v>#REF!</v>
      </c>
    </row>
    <row r="229" spans="1:28" ht="48" customHeight="1" x14ac:dyDescent="0.2">
      <c r="A229" s="393" t="s">
        <v>2812</v>
      </c>
      <c r="B229" s="393">
        <v>1</v>
      </c>
      <c r="C229" s="393" t="s">
        <v>2813</v>
      </c>
      <c r="D229" s="397">
        <v>42775</v>
      </c>
      <c r="E229" s="357" t="s">
        <v>2814</v>
      </c>
      <c r="F229" s="393" t="s">
        <v>204</v>
      </c>
      <c r="G229" s="393" t="s">
        <v>204</v>
      </c>
      <c r="H229" s="393"/>
      <c r="I229" s="393"/>
      <c r="J229" s="393" t="s">
        <v>1727</v>
      </c>
      <c r="K229" s="393" t="s">
        <v>2815</v>
      </c>
      <c r="L229" s="350"/>
      <c r="M229" s="397">
        <v>42775</v>
      </c>
      <c r="N229" s="446">
        <f t="shared" si="40"/>
        <v>42796</v>
      </c>
      <c r="O229" s="446"/>
      <c r="P229" s="446"/>
      <c r="Q229" s="446"/>
      <c r="R229" s="393"/>
      <c r="S229" s="393"/>
      <c r="T229" s="393"/>
      <c r="U229" s="397">
        <v>42776</v>
      </c>
      <c r="V229" s="397">
        <v>42776</v>
      </c>
      <c r="W229" s="397"/>
      <c r="X229" s="393" t="s">
        <v>404</v>
      </c>
      <c r="Y229" s="402">
        <f t="shared" si="20"/>
        <v>1</v>
      </c>
      <c r="Z229" s="393" t="str">
        <f t="shared" si="21"/>
        <v>O</v>
      </c>
      <c r="AA229" s="393"/>
      <c r="AB229" s="471" t="e">
        <f>AVERAGE(#REF!)</f>
        <v>#REF!</v>
      </c>
    </row>
    <row r="230" spans="1:28" ht="36.75" customHeight="1" x14ac:dyDescent="0.2">
      <c r="A230" s="393" t="s">
        <v>2827</v>
      </c>
      <c r="B230" s="393">
        <v>2</v>
      </c>
      <c r="C230" s="393" t="s">
        <v>1184</v>
      </c>
      <c r="D230" s="397">
        <v>42801</v>
      </c>
      <c r="E230" s="357" t="s">
        <v>2836</v>
      </c>
      <c r="F230" s="393" t="s">
        <v>2835</v>
      </c>
      <c r="G230" s="393" t="s">
        <v>0</v>
      </c>
      <c r="H230" s="393" t="s">
        <v>2834</v>
      </c>
      <c r="I230" s="393" t="s">
        <v>1576</v>
      </c>
      <c r="J230" s="393" t="s">
        <v>1727</v>
      </c>
      <c r="K230" s="393" t="s">
        <v>2833</v>
      </c>
      <c r="L230" s="350"/>
      <c r="M230" s="397">
        <v>42801</v>
      </c>
      <c r="N230" s="446">
        <f t="shared" si="40"/>
        <v>42822</v>
      </c>
      <c r="O230" s="446"/>
      <c r="P230" s="446"/>
      <c r="Q230" s="446"/>
      <c r="R230" s="393" t="s">
        <v>778</v>
      </c>
      <c r="S230" s="393" t="s">
        <v>778</v>
      </c>
      <c r="T230" s="393"/>
      <c r="U230" s="397">
        <v>42807</v>
      </c>
      <c r="V230" s="397">
        <v>42808</v>
      </c>
      <c r="W230" s="397"/>
      <c r="X230" s="393" t="s">
        <v>404</v>
      </c>
      <c r="Y230" s="402">
        <f t="shared" si="20"/>
        <v>7</v>
      </c>
      <c r="Z230" s="393" t="str">
        <f t="shared" si="21"/>
        <v>O</v>
      </c>
      <c r="AA230" s="393" t="s">
        <v>196</v>
      </c>
      <c r="AB230" s="450" t="e">
        <f>AVERAGE(#REF!)</f>
        <v>#REF!</v>
      </c>
    </row>
    <row r="231" spans="1:28" ht="51.75" customHeight="1" x14ac:dyDescent="0.2">
      <c r="A231" s="393" t="s">
        <v>2829</v>
      </c>
      <c r="B231" s="393">
        <v>2</v>
      </c>
      <c r="C231" s="393" t="s">
        <v>2830</v>
      </c>
      <c r="D231" s="397">
        <v>42804</v>
      </c>
      <c r="E231" s="357" t="s">
        <v>2838</v>
      </c>
      <c r="F231" s="393" t="s">
        <v>313</v>
      </c>
      <c r="G231" s="393" t="s">
        <v>0</v>
      </c>
      <c r="H231" s="393" t="s">
        <v>2831</v>
      </c>
      <c r="I231" s="393" t="s">
        <v>2412</v>
      </c>
      <c r="J231" s="393" t="s">
        <v>2018</v>
      </c>
      <c r="K231" s="393" t="s">
        <v>2832</v>
      </c>
      <c r="L231" s="350"/>
      <c r="M231" s="397">
        <v>42804</v>
      </c>
      <c r="N231" s="446">
        <f t="shared" si="40"/>
        <v>42825</v>
      </c>
      <c r="O231" s="446"/>
      <c r="P231" s="446"/>
      <c r="Q231" s="446"/>
      <c r="R231" s="393"/>
      <c r="S231" s="393"/>
      <c r="T231" s="393"/>
      <c r="U231" s="397">
        <v>42804</v>
      </c>
      <c r="V231" s="397"/>
      <c r="W231" s="397"/>
      <c r="X231" s="393" t="s">
        <v>1083</v>
      </c>
      <c r="Y231" s="402" t="str">
        <f t="shared" si="20"/>
        <v/>
      </c>
      <c r="Z231" s="393" t="str">
        <f t="shared" si="21"/>
        <v/>
      </c>
      <c r="AA231" s="393"/>
      <c r="AB231" s="471" t="e">
        <f>AVERAGE(#REF!)</f>
        <v>#REF!</v>
      </c>
    </row>
    <row r="232" spans="1:28" ht="32.25" customHeight="1" x14ac:dyDescent="0.2">
      <c r="A232" s="393" t="s">
        <v>2837</v>
      </c>
      <c r="B232" s="393">
        <v>1</v>
      </c>
      <c r="C232" s="393" t="s">
        <v>1425</v>
      </c>
      <c r="D232" s="397">
        <v>42807</v>
      </c>
      <c r="E232" s="357" t="s">
        <v>2839</v>
      </c>
      <c r="F232" s="393" t="s">
        <v>2840</v>
      </c>
      <c r="G232" s="393" t="s">
        <v>0</v>
      </c>
      <c r="H232" s="406">
        <v>12550</v>
      </c>
      <c r="I232" s="393" t="s">
        <v>1576</v>
      </c>
      <c r="J232" s="393" t="s">
        <v>1727</v>
      </c>
      <c r="K232" s="393" t="s">
        <v>2952</v>
      </c>
      <c r="L232" s="350" t="s">
        <v>1879</v>
      </c>
      <c r="M232" s="397">
        <v>42807</v>
      </c>
      <c r="N232" s="446">
        <f t="shared" si="40"/>
        <v>42828</v>
      </c>
      <c r="O232" s="446"/>
      <c r="P232" s="446"/>
      <c r="Q232" s="446"/>
      <c r="R232" s="393"/>
      <c r="S232" s="393"/>
      <c r="T232" s="393"/>
      <c r="U232" s="397"/>
      <c r="V232" s="397"/>
      <c r="W232" s="397"/>
      <c r="X232" s="393" t="s">
        <v>1083</v>
      </c>
      <c r="Y232" s="402" t="str">
        <f t="shared" si="20"/>
        <v/>
      </c>
      <c r="Z232" s="393" t="str">
        <f t="shared" si="21"/>
        <v/>
      </c>
      <c r="AA232" s="393"/>
      <c r="AB232" s="450" t="e">
        <f>AVERAGE(#REF!)</f>
        <v>#REF!</v>
      </c>
    </row>
    <row r="233" spans="1:28" ht="32.25" customHeight="1" x14ac:dyDescent="0.2">
      <c r="A233" s="393" t="s">
        <v>2841</v>
      </c>
      <c r="B233" s="393">
        <v>2</v>
      </c>
      <c r="C233" s="393" t="s">
        <v>142</v>
      </c>
      <c r="D233" s="397">
        <v>42809</v>
      </c>
      <c r="E233" s="357" t="s">
        <v>2842</v>
      </c>
      <c r="F233" s="393" t="s">
        <v>3002</v>
      </c>
      <c r="G233" s="393" t="s">
        <v>0</v>
      </c>
      <c r="H233" s="393" t="s">
        <v>3001</v>
      </c>
      <c r="I233" s="393" t="s">
        <v>1576</v>
      </c>
      <c r="J233" s="393" t="s">
        <v>1727</v>
      </c>
      <c r="K233" s="393" t="s">
        <v>2843</v>
      </c>
      <c r="L233" s="522" t="s">
        <v>2820</v>
      </c>
      <c r="M233" s="397">
        <v>42809</v>
      </c>
      <c r="N233" s="446">
        <f t="shared" si="40"/>
        <v>42830</v>
      </c>
      <c r="O233" s="446"/>
      <c r="P233" s="446"/>
      <c r="Q233" s="446"/>
      <c r="R233" s="393" t="s">
        <v>778</v>
      </c>
      <c r="S233" s="393" t="s">
        <v>778</v>
      </c>
      <c r="T233" s="393"/>
      <c r="U233" s="397">
        <v>42818</v>
      </c>
      <c r="V233" s="397">
        <v>42818</v>
      </c>
      <c r="W233" s="397"/>
      <c r="X233" s="393" t="s">
        <v>404</v>
      </c>
      <c r="Y233" s="402">
        <f t="shared" si="20"/>
        <v>9</v>
      </c>
      <c r="Z233" s="393" t="str">
        <f t="shared" si="21"/>
        <v>O</v>
      </c>
      <c r="AA233" s="393"/>
      <c r="AB233" s="471" t="e">
        <f>AVERAGE(#REF!)</f>
        <v>#REF!</v>
      </c>
    </row>
    <row r="234" spans="1:28" ht="43.5" customHeight="1" x14ac:dyDescent="0.2">
      <c r="A234" s="393" t="s">
        <v>2844</v>
      </c>
      <c r="B234" s="393">
        <v>2</v>
      </c>
      <c r="C234" s="393" t="s">
        <v>2845</v>
      </c>
      <c r="D234" s="397">
        <v>42809</v>
      </c>
      <c r="E234" s="357" t="s">
        <v>2846</v>
      </c>
      <c r="F234" s="393" t="s">
        <v>313</v>
      </c>
      <c r="G234" s="393" t="s">
        <v>0</v>
      </c>
      <c r="H234" s="393" t="s">
        <v>2103</v>
      </c>
      <c r="I234" s="393" t="s">
        <v>1576</v>
      </c>
      <c r="J234" s="393" t="s">
        <v>1727</v>
      </c>
      <c r="K234" s="393" t="s">
        <v>2861</v>
      </c>
      <c r="L234" s="350" t="s">
        <v>1879</v>
      </c>
      <c r="M234" s="397">
        <v>42809</v>
      </c>
      <c r="N234" s="446">
        <f t="shared" si="40"/>
        <v>42830</v>
      </c>
      <c r="O234" s="446"/>
      <c r="P234" s="446"/>
      <c r="Q234" s="446"/>
      <c r="R234" s="393" t="s">
        <v>778</v>
      </c>
      <c r="S234" s="393" t="s">
        <v>778</v>
      </c>
      <c r="T234" s="393"/>
      <c r="U234" s="397">
        <v>42815</v>
      </c>
      <c r="V234" s="397">
        <v>42815</v>
      </c>
      <c r="W234" s="397"/>
      <c r="X234" s="393" t="s">
        <v>404</v>
      </c>
      <c r="Y234" s="402">
        <f t="shared" si="20"/>
        <v>6</v>
      </c>
      <c r="Z234" s="393" t="str">
        <f t="shared" si="21"/>
        <v>O</v>
      </c>
      <c r="AA234" s="393"/>
      <c r="AB234" s="471" t="e">
        <f>AVERAGE(#REF!)</f>
        <v>#REF!</v>
      </c>
    </row>
    <row r="235" spans="1:28" ht="45.75" customHeight="1" x14ac:dyDescent="0.2">
      <c r="A235" s="393" t="s">
        <v>2847</v>
      </c>
      <c r="B235" s="393">
        <v>1</v>
      </c>
      <c r="C235" s="393" t="s">
        <v>2789</v>
      </c>
      <c r="D235" s="397">
        <v>42808</v>
      </c>
      <c r="E235" s="357" t="s">
        <v>2848</v>
      </c>
      <c r="F235" s="393" t="s">
        <v>2849</v>
      </c>
      <c r="G235" s="393" t="s">
        <v>0</v>
      </c>
      <c r="H235" s="393">
        <v>10</v>
      </c>
      <c r="I235" s="393" t="s">
        <v>727</v>
      </c>
      <c r="J235" s="393" t="s">
        <v>1727</v>
      </c>
      <c r="K235" s="393" t="s">
        <v>2950</v>
      </c>
      <c r="L235" s="350" t="s">
        <v>2820</v>
      </c>
      <c r="M235" s="397">
        <v>42808</v>
      </c>
      <c r="N235" s="446">
        <f t="shared" si="40"/>
        <v>42829</v>
      </c>
      <c r="O235" s="446"/>
      <c r="P235" s="446"/>
      <c r="Q235" s="446"/>
      <c r="R235" s="393"/>
      <c r="S235" s="393"/>
      <c r="T235" s="393"/>
      <c r="U235" s="397" t="s">
        <v>2850</v>
      </c>
      <c r="V235" s="397"/>
      <c r="W235" s="397"/>
      <c r="X235" s="393" t="s">
        <v>1083</v>
      </c>
      <c r="Y235" s="402" t="str">
        <f t="shared" si="20"/>
        <v/>
      </c>
      <c r="Z235" s="393" t="str">
        <f t="shared" si="21"/>
        <v/>
      </c>
      <c r="AA235" s="393"/>
      <c r="AB235" s="471" t="e">
        <f>AVERAGE(#REF!)</f>
        <v>#REF!</v>
      </c>
    </row>
    <row r="236" spans="1:28" ht="39" customHeight="1" x14ac:dyDescent="0.2">
      <c r="A236" s="393" t="s">
        <v>2852</v>
      </c>
      <c r="B236" s="393">
        <v>1</v>
      </c>
      <c r="C236" s="393" t="s">
        <v>2853</v>
      </c>
      <c r="D236" s="397">
        <v>42811</v>
      </c>
      <c r="E236" s="531" t="s">
        <v>2862</v>
      </c>
      <c r="F236" s="393" t="s">
        <v>2378</v>
      </c>
      <c r="G236" s="393" t="s">
        <v>0</v>
      </c>
      <c r="H236" s="393">
        <v>4752</v>
      </c>
      <c r="I236" s="393" t="s">
        <v>1576</v>
      </c>
      <c r="J236" s="393" t="s">
        <v>1727</v>
      </c>
      <c r="K236" s="393" t="s">
        <v>2951</v>
      </c>
      <c r="L236" s="350" t="s">
        <v>1879</v>
      </c>
      <c r="M236" s="397">
        <v>42811</v>
      </c>
      <c r="N236" s="446">
        <f t="shared" si="40"/>
        <v>42832</v>
      </c>
      <c r="O236" s="446"/>
      <c r="P236" s="446"/>
      <c r="Q236" s="446"/>
      <c r="R236" s="393" t="s">
        <v>778</v>
      </c>
      <c r="S236" s="393" t="s">
        <v>778</v>
      </c>
      <c r="T236" s="393"/>
      <c r="U236" s="397">
        <v>42818</v>
      </c>
      <c r="V236" s="397">
        <v>42818</v>
      </c>
      <c r="W236" s="397"/>
      <c r="X236" s="393" t="s">
        <v>404</v>
      </c>
      <c r="Y236" s="402">
        <f t="shared" si="20"/>
        <v>7</v>
      </c>
      <c r="Z236" s="393" t="str">
        <f t="shared" si="21"/>
        <v>O</v>
      </c>
      <c r="AA236" s="393"/>
      <c r="AB236" s="450" t="e">
        <f>AVERAGE(#REF!)</f>
        <v>#REF!</v>
      </c>
    </row>
    <row r="237" spans="1:28" ht="35.25" customHeight="1" x14ac:dyDescent="0.2">
      <c r="A237" s="393" t="s">
        <v>2867</v>
      </c>
      <c r="B237" s="393">
        <v>1</v>
      </c>
      <c r="C237" s="393" t="s">
        <v>2868</v>
      </c>
      <c r="D237" s="397">
        <v>42821</v>
      </c>
      <c r="E237" s="357" t="s">
        <v>2869</v>
      </c>
      <c r="F237" s="393" t="s">
        <v>2870</v>
      </c>
      <c r="G237" s="393" t="s">
        <v>0</v>
      </c>
      <c r="H237" s="393">
        <v>1</v>
      </c>
      <c r="I237" s="393" t="s">
        <v>2871</v>
      </c>
      <c r="J237" s="393" t="s">
        <v>2018</v>
      </c>
      <c r="K237" s="393" t="s">
        <v>2872</v>
      </c>
      <c r="L237" s="350" t="s">
        <v>2820</v>
      </c>
      <c r="M237" s="397">
        <v>42821</v>
      </c>
      <c r="N237" s="446">
        <f t="shared" si="40"/>
        <v>42842</v>
      </c>
      <c r="O237" s="446"/>
      <c r="P237" s="446"/>
      <c r="Q237" s="446"/>
      <c r="R237" s="393"/>
      <c r="S237" s="393"/>
      <c r="T237" s="393"/>
      <c r="U237" s="397">
        <v>42821</v>
      </c>
      <c r="V237" s="397"/>
      <c r="W237" s="397"/>
      <c r="X237" s="393" t="s">
        <v>1083</v>
      </c>
      <c r="Y237" s="402" t="str">
        <f t="shared" si="20"/>
        <v/>
      </c>
      <c r="Z237" s="393" t="str">
        <f t="shared" si="21"/>
        <v/>
      </c>
      <c r="AA237" s="393"/>
      <c r="AB237" s="471" t="e">
        <f>AVERAGE(#REF!)</f>
        <v>#REF!</v>
      </c>
    </row>
    <row r="238" spans="1:28" ht="33" customHeight="1" x14ac:dyDescent="0.2">
      <c r="A238" s="393" t="s">
        <v>2873</v>
      </c>
      <c r="B238" s="393">
        <v>1</v>
      </c>
      <c r="C238" s="393" t="s">
        <v>1425</v>
      </c>
      <c r="D238" s="397">
        <v>42821</v>
      </c>
      <c r="E238" s="393" t="s">
        <v>2877</v>
      </c>
      <c r="F238" s="393" t="s">
        <v>2874</v>
      </c>
      <c r="G238" s="393" t="s">
        <v>0</v>
      </c>
      <c r="H238" s="393" t="s">
        <v>2103</v>
      </c>
      <c r="I238" s="393" t="s">
        <v>1576</v>
      </c>
      <c r="J238" s="393" t="s">
        <v>1727</v>
      </c>
      <c r="K238" s="393" t="s">
        <v>1021</v>
      </c>
      <c r="L238" s="350" t="s">
        <v>2820</v>
      </c>
      <c r="M238" s="397">
        <v>42821</v>
      </c>
      <c r="N238" s="446">
        <f t="shared" si="40"/>
        <v>42842</v>
      </c>
      <c r="O238" s="446"/>
      <c r="P238" s="446"/>
      <c r="Q238" s="446"/>
      <c r="R238" s="393"/>
      <c r="S238" s="393"/>
      <c r="T238" s="393"/>
      <c r="U238" s="397">
        <v>42834</v>
      </c>
      <c r="V238" s="397">
        <v>42834</v>
      </c>
      <c r="W238" s="397"/>
      <c r="X238" s="393" t="s">
        <v>404</v>
      </c>
      <c r="Y238" s="402">
        <f t="shared" si="20"/>
        <v>13</v>
      </c>
      <c r="Z238" s="393" t="str">
        <f t="shared" si="21"/>
        <v>O</v>
      </c>
      <c r="AA238" s="393"/>
      <c r="AB238" s="471" t="e">
        <f>AVERAGE(#REF!)</f>
        <v>#REF!</v>
      </c>
    </row>
    <row r="239" spans="1:28" ht="48.75" customHeight="1" x14ac:dyDescent="0.2">
      <c r="A239" s="393" t="s">
        <v>2875</v>
      </c>
      <c r="B239" s="393">
        <v>1</v>
      </c>
      <c r="C239" s="393" t="s">
        <v>1425</v>
      </c>
      <c r="D239" s="397">
        <v>42821</v>
      </c>
      <c r="E239" s="393" t="s">
        <v>2876</v>
      </c>
      <c r="F239" s="393" t="s">
        <v>313</v>
      </c>
      <c r="G239" s="393" t="s">
        <v>0</v>
      </c>
      <c r="H239" s="393" t="s">
        <v>2103</v>
      </c>
      <c r="I239" s="393" t="s">
        <v>1576</v>
      </c>
      <c r="J239" s="393" t="s">
        <v>1727</v>
      </c>
      <c r="K239" s="393" t="s">
        <v>1409</v>
      </c>
      <c r="L239" s="350" t="s">
        <v>2820</v>
      </c>
      <c r="M239" s="397">
        <v>42821</v>
      </c>
      <c r="N239" s="446">
        <f t="shared" si="40"/>
        <v>42842</v>
      </c>
      <c r="O239" s="446"/>
      <c r="P239" s="446"/>
      <c r="Q239" s="446"/>
      <c r="R239" s="393"/>
      <c r="S239" s="393"/>
      <c r="T239" s="393"/>
      <c r="U239" s="397">
        <v>42834</v>
      </c>
      <c r="V239" s="397">
        <v>42834</v>
      </c>
      <c r="W239" s="397"/>
      <c r="X239" s="393" t="s">
        <v>404</v>
      </c>
      <c r="Y239" s="402">
        <f t="shared" si="20"/>
        <v>13</v>
      </c>
      <c r="Z239" s="393" t="str">
        <f t="shared" si="21"/>
        <v>O</v>
      </c>
      <c r="AA239" s="393"/>
      <c r="AB239" s="471" t="e">
        <f>AVERAGE(#REF!)</f>
        <v>#REF!</v>
      </c>
    </row>
    <row r="240" spans="1:28" ht="35.25" customHeight="1" x14ac:dyDescent="0.2">
      <c r="A240" s="393" t="s">
        <v>2878</v>
      </c>
      <c r="B240" s="393">
        <v>10</v>
      </c>
      <c r="C240" s="393" t="s">
        <v>2116</v>
      </c>
      <c r="D240" s="397">
        <v>42823</v>
      </c>
      <c r="E240" s="357" t="s">
        <v>2581</v>
      </c>
      <c r="F240" s="393" t="s">
        <v>2879</v>
      </c>
      <c r="G240" s="393" t="s">
        <v>0</v>
      </c>
      <c r="H240" s="393">
        <v>700.70899999999995</v>
      </c>
      <c r="I240" s="393" t="s">
        <v>1576</v>
      </c>
      <c r="J240" s="393" t="s">
        <v>2425</v>
      </c>
      <c r="K240" s="393" t="s">
        <v>2880</v>
      </c>
      <c r="L240" s="393"/>
      <c r="M240" s="397">
        <v>42823</v>
      </c>
      <c r="N240" s="446">
        <f t="shared" si="40"/>
        <v>42844</v>
      </c>
      <c r="O240" s="446" t="s">
        <v>3053</v>
      </c>
      <c r="P240" s="446"/>
      <c r="Q240" s="446"/>
      <c r="R240" s="393"/>
      <c r="S240" s="393"/>
      <c r="T240" s="393"/>
      <c r="U240" s="397">
        <v>42838</v>
      </c>
      <c r="V240" s="397">
        <v>42838</v>
      </c>
      <c r="W240" s="397"/>
      <c r="X240" s="393" t="s">
        <v>404</v>
      </c>
      <c r="Y240" s="402">
        <f t="shared" si="20"/>
        <v>15</v>
      </c>
      <c r="Z240" s="393" t="str">
        <f t="shared" si="21"/>
        <v>O</v>
      </c>
      <c r="AA240" s="393" t="s">
        <v>196</v>
      </c>
      <c r="AB240" s="471" t="e">
        <f>AVERAGE(#REF!)</f>
        <v>#REF!</v>
      </c>
    </row>
    <row r="241" spans="1:28" ht="47.25" customHeight="1" x14ac:dyDescent="0.2">
      <c r="A241" s="393" t="s">
        <v>2883</v>
      </c>
      <c r="B241" s="393">
        <v>1</v>
      </c>
      <c r="C241" s="393" t="s">
        <v>2897</v>
      </c>
      <c r="D241" s="397">
        <v>42811</v>
      </c>
      <c r="E241" s="357" t="s">
        <v>2632</v>
      </c>
      <c r="F241" s="393" t="s">
        <v>2881</v>
      </c>
      <c r="G241" s="393" t="s">
        <v>0</v>
      </c>
      <c r="H241" s="470" t="s">
        <v>2887</v>
      </c>
      <c r="I241" s="393" t="s">
        <v>1324</v>
      </c>
      <c r="J241" s="393" t="s">
        <v>1727</v>
      </c>
      <c r="K241" s="393" t="s">
        <v>2882</v>
      </c>
      <c r="L241" s="393"/>
      <c r="M241" s="397">
        <v>42811</v>
      </c>
      <c r="N241" s="446">
        <f t="shared" si="40"/>
        <v>42832</v>
      </c>
      <c r="O241" s="446"/>
      <c r="P241" s="446"/>
      <c r="Q241" s="446"/>
      <c r="R241" s="393"/>
      <c r="S241" s="393"/>
      <c r="T241" s="393"/>
      <c r="U241" s="397">
        <v>42811</v>
      </c>
      <c r="V241" s="397"/>
      <c r="W241" s="397"/>
      <c r="X241" s="393" t="s">
        <v>1083</v>
      </c>
      <c r="Y241" s="402" t="str">
        <f t="shared" si="20"/>
        <v/>
      </c>
      <c r="Z241" s="393" t="str">
        <f t="shared" si="21"/>
        <v/>
      </c>
      <c r="AA241" s="393"/>
      <c r="AB241" s="471" t="e">
        <f>AVERAGE(#REF!)</f>
        <v>#REF!</v>
      </c>
    </row>
    <row r="242" spans="1:28" ht="53.25" customHeight="1" x14ac:dyDescent="0.2">
      <c r="A242" s="393" t="s">
        <v>2884</v>
      </c>
      <c r="B242" s="393">
        <v>1</v>
      </c>
      <c r="C242" s="393" t="s">
        <v>2885</v>
      </c>
      <c r="D242" s="397">
        <v>42824</v>
      </c>
      <c r="E242" s="184" t="s">
        <v>2886</v>
      </c>
      <c r="F242" s="393" t="s">
        <v>313</v>
      </c>
      <c r="G242" s="393" t="s">
        <v>0</v>
      </c>
      <c r="H242" s="393" t="s">
        <v>2889</v>
      </c>
      <c r="I242" s="393" t="s">
        <v>1576</v>
      </c>
      <c r="J242" s="393" t="s">
        <v>1727</v>
      </c>
      <c r="K242" s="393" t="s">
        <v>2888</v>
      </c>
      <c r="L242" s="393"/>
      <c r="M242" s="397">
        <v>42824</v>
      </c>
      <c r="N242" s="446">
        <f t="shared" si="40"/>
        <v>42845</v>
      </c>
      <c r="O242" s="523" t="s">
        <v>2911</v>
      </c>
      <c r="P242" s="523"/>
      <c r="Q242" s="523"/>
      <c r="R242" s="393"/>
      <c r="S242" s="393"/>
      <c r="T242" s="393"/>
      <c r="U242" s="397">
        <v>42831</v>
      </c>
      <c r="V242" s="397">
        <v>42831</v>
      </c>
      <c r="W242" s="397"/>
      <c r="X242" s="393" t="s">
        <v>404</v>
      </c>
      <c r="Y242" s="402">
        <f t="shared" si="20"/>
        <v>7</v>
      </c>
      <c r="Z242" s="393" t="str">
        <f t="shared" si="21"/>
        <v>O</v>
      </c>
      <c r="AA242" s="393"/>
      <c r="AB242" s="471" t="e">
        <f>AVERAGE(#REF!)</f>
        <v>#REF!</v>
      </c>
    </row>
    <row r="243" spans="1:28" ht="67.5" customHeight="1" x14ac:dyDescent="0.2">
      <c r="A243" s="393" t="s">
        <v>2890</v>
      </c>
      <c r="B243" s="496">
        <v>1</v>
      </c>
      <c r="C243" s="393" t="s">
        <v>3021</v>
      </c>
      <c r="D243" s="397">
        <v>42825</v>
      </c>
      <c r="E243" s="357" t="s">
        <v>3020</v>
      </c>
      <c r="F243" s="393" t="s">
        <v>2893</v>
      </c>
      <c r="G243" s="393" t="s">
        <v>2915</v>
      </c>
      <c r="H243" s="393">
        <v>30</v>
      </c>
      <c r="I243" s="393" t="s">
        <v>2892</v>
      </c>
      <c r="J243" s="393" t="s">
        <v>1727</v>
      </c>
      <c r="K243" s="393" t="s">
        <v>2938</v>
      </c>
      <c r="L243" s="393"/>
      <c r="M243" s="397">
        <v>42858</v>
      </c>
      <c r="N243" s="446">
        <f t="shared" si="40"/>
        <v>42879</v>
      </c>
      <c r="O243" s="523" t="s">
        <v>3153</v>
      </c>
      <c r="P243" s="523"/>
      <c r="Q243" s="523"/>
      <c r="R243" s="393"/>
      <c r="S243" s="393"/>
      <c r="T243" s="393"/>
      <c r="U243" s="397"/>
      <c r="V243" s="397"/>
      <c r="W243" s="397"/>
      <c r="X243" s="393" t="s">
        <v>2499</v>
      </c>
      <c r="Y243" s="402" t="str">
        <f t="shared" si="20"/>
        <v/>
      </c>
      <c r="Z243" s="393" t="str">
        <f t="shared" si="21"/>
        <v/>
      </c>
      <c r="AA243" s="393"/>
      <c r="AB243" s="471" t="e">
        <f>AVERAGE(#REF!)</f>
        <v>#REF!</v>
      </c>
    </row>
    <row r="244" spans="1:28" ht="50.25" customHeight="1" x14ac:dyDescent="0.2">
      <c r="A244" s="393" t="s">
        <v>2891</v>
      </c>
      <c r="B244" s="393">
        <v>3</v>
      </c>
      <c r="C244" s="393" t="s">
        <v>2894</v>
      </c>
      <c r="D244" s="397">
        <v>42825</v>
      </c>
      <c r="E244" s="357" t="s">
        <v>2974</v>
      </c>
      <c r="F244" s="393" t="s">
        <v>204</v>
      </c>
      <c r="G244" s="393" t="s">
        <v>0</v>
      </c>
      <c r="H244" s="393" t="s">
        <v>2895</v>
      </c>
      <c r="I244" s="393" t="s">
        <v>2412</v>
      </c>
      <c r="J244" s="393" t="s">
        <v>2580</v>
      </c>
      <c r="K244" s="393" t="s">
        <v>2896</v>
      </c>
      <c r="L244" s="393"/>
      <c r="M244" s="397"/>
      <c r="N244" s="446"/>
      <c r="O244" s="523"/>
      <c r="P244" s="523"/>
      <c r="Q244" s="523"/>
      <c r="R244" s="393"/>
      <c r="S244" s="393"/>
      <c r="T244" s="393"/>
      <c r="U244" s="397"/>
      <c r="V244" s="397"/>
      <c r="W244" s="397"/>
      <c r="X244" s="393" t="s">
        <v>2499</v>
      </c>
      <c r="Y244" s="402" t="str">
        <f t="shared" si="20"/>
        <v/>
      </c>
      <c r="Z244" s="393" t="str">
        <f t="shared" si="21"/>
        <v/>
      </c>
      <c r="AA244" s="393"/>
      <c r="AB244" s="471" t="e">
        <f>AVERAGE(#REF!)</f>
        <v>#REF!</v>
      </c>
    </row>
    <row r="245" spans="1:28" ht="54.75" customHeight="1" x14ac:dyDescent="0.2">
      <c r="A245" s="393" t="s">
        <v>2898</v>
      </c>
      <c r="B245" s="393">
        <v>1</v>
      </c>
      <c r="C245" s="393" t="s">
        <v>2961</v>
      </c>
      <c r="D245" s="397">
        <v>42823</v>
      </c>
      <c r="E245" s="357" t="s">
        <v>2451</v>
      </c>
      <c r="F245" s="393" t="s">
        <v>2899</v>
      </c>
      <c r="G245" s="393" t="s">
        <v>0</v>
      </c>
      <c r="H245" s="393">
        <v>6</v>
      </c>
      <c r="I245" s="393" t="s">
        <v>2412</v>
      </c>
      <c r="J245" s="393" t="s">
        <v>2018</v>
      </c>
      <c r="K245" s="393" t="s">
        <v>2968</v>
      </c>
      <c r="L245" s="393"/>
      <c r="M245" s="397">
        <v>42823</v>
      </c>
      <c r="N245" s="446">
        <f t="shared" ref="N245:N266" si="41">M245+21</f>
        <v>42844</v>
      </c>
      <c r="O245" s="446" t="s">
        <v>3075</v>
      </c>
      <c r="P245" s="446"/>
      <c r="Q245" s="446"/>
      <c r="R245" s="393"/>
      <c r="S245" s="393"/>
      <c r="T245" s="393"/>
      <c r="U245" s="397">
        <v>42828</v>
      </c>
      <c r="V245" s="397">
        <v>42828</v>
      </c>
      <c r="W245" s="397"/>
      <c r="X245" s="393" t="s">
        <v>404</v>
      </c>
      <c r="Y245" s="402">
        <f t="shared" si="20"/>
        <v>5</v>
      </c>
      <c r="Z245" s="393" t="str">
        <f t="shared" si="21"/>
        <v>O</v>
      </c>
      <c r="AA245" s="393"/>
      <c r="AB245" s="471" t="e">
        <f>AVERAGE(#REF!)</f>
        <v>#REF!</v>
      </c>
    </row>
    <row r="246" spans="1:28" ht="58.5" customHeight="1" x14ac:dyDescent="0.2">
      <c r="A246" s="393" t="s">
        <v>2900</v>
      </c>
      <c r="B246" s="393">
        <v>1</v>
      </c>
      <c r="C246" s="393" t="s">
        <v>2912</v>
      </c>
      <c r="D246" s="397">
        <v>42831</v>
      </c>
      <c r="E246" s="357" t="s">
        <v>2905</v>
      </c>
      <c r="F246" s="393" t="s">
        <v>2913</v>
      </c>
      <c r="G246" s="393" t="s">
        <v>0</v>
      </c>
      <c r="H246" s="393" t="s">
        <v>2906</v>
      </c>
      <c r="I246" s="393" t="s">
        <v>2801</v>
      </c>
      <c r="J246" s="393" t="s">
        <v>1727</v>
      </c>
      <c r="K246" s="393" t="s">
        <v>2904</v>
      </c>
      <c r="L246" s="393"/>
      <c r="M246" s="397">
        <v>42831</v>
      </c>
      <c r="N246" s="446">
        <f t="shared" si="41"/>
        <v>42852</v>
      </c>
      <c r="O246" s="446"/>
      <c r="P246" s="446"/>
      <c r="Q246" s="446"/>
      <c r="R246" s="393"/>
      <c r="S246" s="393"/>
      <c r="T246" s="393"/>
      <c r="U246" s="397">
        <v>42831</v>
      </c>
      <c r="V246" s="397"/>
      <c r="W246" s="397"/>
      <c r="X246" s="393" t="s">
        <v>1083</v>
      </c>
      <c r="Y246" s="402" t="str">
        <f t="shared" si="20"/>
        <v/>
      </c>
      <c r="Z246" s="393" t="str">
        <f t="shared" si="21"/>
        <v/>
      </c>
      <c r="AA246" s="393"/>
      <c r="AB246" s="471" t="e">
        <f>AVERAGE(#REF!)</f>
        <v>#REF!</v>
      </c>
    </row>
    <row r="247" spans="1:28" ht="54.75" customHeight="1" x14ac:dyDescent="0.2">
      <c r="A247" s="393" t="s">
        <v>2900</v>
      </c>
      <c r="B247" s="393">
        <v>1</v>
      </c>
      <c r="C247" s="393" t="s">
        <v>2901</v>
      </c>
      <c r="D247" s="397">
        <v>42830</v>
      </c>
      <c r="E247" s="357" t="s">
        <v>2630</v>
      </c>
      <c r="F247" s="393" t="s">
        <v>2902</v>
      </c>
      <c r="G247" s="393" t="s">
        <v>0</v>
      </c>
      <c r="H247" s="393">
        <v>300</v>
      </c>
      <c r="I247" s="393" t="s">
        <v>2903</v>
      </c>
      <c r="J247" s="393" t="s">
        <v>1727</v>
      </c>
      <c r="K247" s="393" t="s">
        <v>2904</v>
      </c>
      <c r="L247" s="393"/>
      <c r="M247" s="397">
        <v>42830</v>
      </c>
      <c r="N247" s="446">
        <f t="shared" si="41"/>
        <v>42851</v>
      </c>
      <c r="O247" s="446"/>
      <c r="P247" s="446"/>
      <c r="Q247" s="446"/>
      <c r="R247" s="393"/>
      <c r="S247" s="393"/>
      <c r="T247" s="393"/>
      <c r="U247" s="397">
        <v>42831</v>
      </c>
      <c r="V247" s="397"/>
      <c r="W247" s="397"/>
      <c r="X247" s="393" t="s">
        <v>1083</v>
      </c>
      <c r="Y247" s="402" t="str">
        <f t="shared" si="20"/>
        <v/>
      </c>
      <c r="Z247" s="393" t="str">
        <f t="shared" si="21"/>
        <v/>
      </c>
      <c r="AA247" s="393"/>
      <c r="AB247" s="471" t="e">
        <f>AVERAGE(#REF!)</f>
        <v>#REF!</v>
      </c>
    </row>
    <row r="248" spans="1:28" ht="47.25" customHeight="1" x14ac:dyDescent="0.2">
      <c r="A248" s="393" t="s">
        <v>2907</v>
      </c>
      <c r="B248" s="393">
        <v>1</v>
      </c>
      <c r="C248" s="393" t="s">
        <v>2999</v>
      </c>
      <c r="D248" s="397">
        <v>42831</v>
      </c>
      <c r="E248" s="357" t="s">
        <v>2908</v>
      </c>
      <c r="F248" s="393" t="s">
        <v>2909</v>
      </c>
      <c r="G248" s="393" t="s">
        <v>0</v>
      </c>
      <c r="H248" s="393" t="s">
        <v>2910</v>
      </c>
      <c r="I248" s="393" t="s">
        <v>727</v>
      </c>
      <c r="J248" s="393" t="s">
        <v>2027</v>
      </c>
      <c r="K248" s="393" t="s">
        <v>2920</v>
      </c>
      <c r="L248" s="393"/>
      <c r="M248" s="397">
        <v>42831</v>
      </c>
      <c r="N248" s="446">
        <f t="shared" si="41"/>
        <v>42852</v>
      </c>
      <c r="O248" s="446"/>
      <c r="P248" s="446"/>
      <c r="Q248" s="446"/>
      <c r="R248" s="393" t="s">
        <v>778</v>
      </c>
      <c r="S248" s="393" t="s">
        <v>778</v>
      </c>
      <c r="T248" s="393"/>
      <c r="U248" s="397">
        <v>42836</v>
      </c>
      <c r="V248" s="397">
        <v>42836</v>
      </c>
      <c r="W248" s="397"/>
      <c r="X248" s="393" t="s">
        <v>404</v>
      </c>
      <c r="Y248" s="402">
        <f t="shared" si="20"/>
        <v>5</v>
      </c>
      <c r="Z248" s="393" t="str">
        <f t="shared" si="21"/>
        <v>O</v>
      </c>
      <c r="AA248" s="393"/>
      <c r="AB248" s="471" t="e">
        <f>AVERAGE(#REF!)</f>
        <v>#REF!</v>
      </c>
    </row>
    <row r="249" spans="1:28" ht="38.25" customHeight="1" x14ac:dyDescent="0.2">
      <c r="A249" s="393" t="s">
        <v>2914</v>
      </c>
      <c r="B249" s="393">
        <v>2</v>
      </c>
      <c r="C249" s="393" t="s">
        <v>2916</v>
      </c>
      <c r="D249" s="397">
        <v>42837</v>
      </c>
      <c r="E249" s="357" t="s">
        <v>2917</v>
      </c>
      <c r="F249" s="393" t="s">
        <v>2918</v>
      </c>
      <c r="G249" s="393" t="s">
        <v>0</v>
      </c>
      <c r="H249" s="393" t="s">
        <v>2919</v>
      </c>
      <c r="I249" s="393" t="s">
        <v>1576</v>
      </c>
      <c r="J249" s="393" t="s">
        <v>1727</v>
      </c>
      <c r="K249" s="393" t="s">
        <v>2921</v>
      </c>
      <c r="L249" s="393"/>
      <c r="M249" s="397">
        <v>42837</v>
      </c>
      <c r="N249" s="446">
        <f t="shared" si="41"/>
        <v>42858</v>
      </c>
      <c r="O249" s="446"/>
      <c r="P249" s="446"/>
      <c r="Q249" s="446"/>
      <c r="R249" s="393"/>
      <c r="S249" s="393"/>
      <c r="T249" s="393"/>
      <c r="U249" s="397">
        <v>42845</v>
      </c>
      <c r="V249" s="397">
        <v>42845</v>
      </c>
      <c r="W249" s="397"/>
      <c r="X249" s="393" t="s">
        <v>404</v>
      </c>
      <c r="Y249" s="402">
        <f t="shared" si="20"/>
        <v>8</v>
      </c>
      <c r="Z249" s="393" t="str">
        <f t="shared" si="21"/>
        <v>O</v>
      </c>
      <c r="AA249" s="393"/>
      <c r="AB249" s="471" t="e">
        <f>AVERAGE(#REF!)</f>
        <v>#REF!</v>
      </c>
    </row>
    <row r="250" spans="1:28" ht="37.5" customHeight="1" x14ac:dyDescent="0.2">
      <c r="A250" s="393" t="s">
        <v>2922</v>
      </c>
      <c r="B250" s="393">
        <v>1</v>
      </c>
      <c r="C250" s="393" t="s">
        <v>2923</v>
      </c>
      <c r="D250" s="397">
        <v>42837</v>
      </c>
      <c r="E250" s="357" t="s">
        <v>2924</v>
      </c>
      <c r="F250" s="393" t="s">
        <v>2925</v>
      </c>
      <c r="G250" s="393" t="s">
        <v>0</v>
      </c>
      <c r="H250" s="393">
        <v>200</v>
      </c>
      <c r="I250" s="393" t="s">
        <v>1576</v>
      </c>
      <c r="J250" s="393" t="s">
        <v>1727</v>
      </c>
      <c r="K250" s="393" t="s">
        <v>2926</v>
      </c>
      <c r="L250" s="393"/>
      <c r="M250" s="397">
        <v>42837</v>
      </c>
      <c r="N250" s="446">
        <f t="shared" si="41"/>
        <v>42858</v>
      </c>
      <c r="O250" s="446"/>
      <c r="P250" s="446"/>
      <c r="Q250" s="446"/>
      <c r="R250" s="393"/>
      <c r="S250" s="393"/>
      <c r="T250" s="393"/>
      <c r="U250" s="397">
        <v>42837</v>
      </c>
      <c r="V250" s="397"/>
      <c r="W250" s="397"/>
      <c r="X250" s="393" t="s">
        <v>1083</v>
      </c>
      <c r="Y250" s="402" t="str">
        <f t="shared" si="20"/>
        <v/>
      </c>
      <c r="Z250" s="393" t="str">
        <f t="shared" si="21"/>
        <v/>
      </c>
      <c r="AA250" s="393"/>
      <c r="AB250" s="471" t="e">
        <f>AVERAGE(#REF!)</f>
        <v>#REF!</v>
      </c>
    </row>
    <row r="251" spans="1:28" ht="55.5" customHeight="1" x14ac:dyDescent="0.2">
      <c r="A251" s="393" t="s">
        <v>2927</v>
      </c>
      <c r="B251" s="393">
        <v>1</v>
      </c>
      <c r="C251" s="393" t="s">
        <v>2928</v>
      </c>
      <c r="D251" s="397">
        <v>42837</v>
      </c>
      <c r="E251" s="357" t="s">
        <v>2929</v>
      </c>
      <c r="F251" s="393" t="s">
        <v>2930</v>
      </c>
      <c r="G251" s="393" t="s">
        <v>0</v>
      </c>
      <c r="H251" s="393" t="s">
        <v>2906</v>
      </c>
      <c r="I251" s="393" t="s">
        <v>2801</v>
      </c>
      <c r="J251" s="393" t="s">
        <v>204</v>
      </c>
      <c r="K251" s="393" t="s">
        <v>2931</v>
      </c>
      <c r="L251" s="393"/>
      <c r="M251" s="397">
        <v>42837</v>
      </c>
      <c r="N251" s="446">
        <f t="shared" si="41"/>
        <v>42858</v>
      </c>
      <c r="O251" s="446"/>
      <c r="P251" s="446"/>
      <c r="Q251" s="446"/>
      <c r="R251" s="393"/>
      <c r="S251" s="393"/>
      <c r="T251" s="393"/>
      <c r="U251" s="397">
        <v>42845</v>
      </c>
      <c r="V251" s="397">
        <v>42845</v>
      </c>
      <c r="W251" s="397"/>
      <c r="X251" s="393" t="s">
        <v>404</v>
      </c>
      <c r="Y251" s="402">
        <f t="shared" si="20"/>
        <v>8</v>
      </c>
      <c r="Z251" s="393" t="str">
        <f t="shared" si="21"/>
        <v>O</v>
      </c>
      <c r="AA251" s="393"/>
      <c r="AB251" s="498" t="e">
        <f>AVERAGE(#REF!)</f>
        <v>#REF!</v>
      </c>
    </row>
    <row r="252" spans="1:28" ht="55.5" customHeight="1" x14ac:dyDescent="0.2">
      <c r="A252" s="393" t="s">
        <v>3008</v>
      </c>
      <c r="B252" s="393"/>
      <c r="C252" s="393" t="s">
        <v>3009</v>
      </c>
      <c r="D252" s="397">
        <v>42881</v>
      </c>
      <c r="E252" s="357" t="s">
        <v>3010</v>
      </c>
      <c r="F252" s="393" t="s">
        <v>3011</v>
      </c>
      <c r="G252" s="393" t="s">
        <v>0</v>
      </c>
      <c r="H252" s="393" t="s">
        <v>3012</v>
      </c>
      <c r="I252" s="393" t="s">
        <v>1576</v>
      </c>
      <c r="J252" s="393" t="s">
        <v>1727</v>
      </c>
      <c r="K252" s="393" t="s">
        <v>3013</v>
      </c>
      <c r="L252" s="393"/>
      <c r="M252" s="397">
        <v>42881</v>
      </c>
      <c r="N252" s="446">
        <f t="shared" si="41"/>
        <v>42902</v>
      </c>
      <c r="O252" s="446"/>
      <c r="P252" s="446"/>
      <c r="Q252" s="446"/>
      <c r="R252" s="393"/>
      <c r="S252" s="393"/>
      <c r="T252" s="393"/>
      <c r="U252" s="397">
        <v>42892</v>
      </c>
      <c r="V252" s="397"/>
      <c r="W252" s="397"/>
      <c r="X252" s="393" t="s">
        <v>1083</v>
      </c>
      <c r="Y252" s="402" t="str">
        <f t="shared" si="20"/>
        <v/>
      </c>
      <c r="Z252" s="393" t="str">
        <f t="shared" si="21"/>
        <v/>
      </c>
      <c r="AA252" s="393"/>
      <c r="AB252" s="493" t="e">
        <f>AVERAGE(#REF!)</f>
        <v>#REF!</v>
      </c>
    </row>
    <row r="253" spans="1:28" ht="57.75" customHeight="1" x14ac:dyDescent="0.2">
      <c r="A253" s="393" t="s">
        <v>2939</v>
      </c>
      <c r="B253" s="393">
        <v>3</v>
      </c>
      <c r="C253" s="393" t="s">
        <v>2940</v>
      </c>
      <c r="D253" s="397">
        <v>42845</v>
      </c>
      <c r="E253" s="357" t="s">
        <v>2451</v>
      </c>
      <c r="F253" s="393" t="s">
        <v>2941</v>
      </c>
      <c r="G253" s="393" t="s">
        <v>0</v>
      </c>
      <c r="H253" s="393" t="s">
        <v>2942</v>
      </c>
      <c r="I253" s="393" t="s">
        <v>1576</v>
      </c>
      <c r="J253" s="393" t="s">
        <v>1727</v>
      </c>
      <c r="K253" s="393" t="s">
        <v>2949</v>
      </c>
      <c r="L253" s="393"/>
      <c r="M253" s="397">
        <v>42845</v>
      </c>
      <c r="N253" s="446">
        <f t="shared" si="41"/>
        <v>42866</v>
      </c>
      <c r="O253" s="446"/>
      <c r="P253" s="446"/>
      <c r="Q253" s="446"/>
      <c r="R253" s="393"/>
      <c r="S253" s="393"/>
      <c r="T253" s="393"/>
      <c r="U253" s="397">
        <v>42871</v>
      </c>
      <c r="V253" s="397">
        <v>42871</v>
      </c>
      <c r="W253" s="397"/>
      <c r="X253" s="393" t="s">
        <v>404</v>
      </c>
      <c r="Y253" s="402">
        <f t="shared" si="20"/>
        <v>26</v>
      </c>
      <c r="Z253" s="393" t="str">
        <f t="shared" si="21"/>
        <v>N</v>
      </c>
      <c r="AA253" s="393"/>
      <c r="AB253" s="498" t="e">
        <f>AVERAGE(#REF!)</f>
        <v>#REF!</v>
      </c>
    </row>
    <row r="254" spans="1:28" ht="81.75" customHeight="1" x14ac:dyDescent="0.2">
      <c r="A254" s="393" t="s">
        <v>2960</v>
      </c>
      <c r="B254" s="393">
        <v>1</v>
      </c>
      <c r="C254" s="393" t="s">
        <v>3151</v>
      </c>
      <c r="D254" s="397">
        <v>42845</v>
      </c>
      <c r="E254" s="357" t="s">
        <v>3090</v>
      </c>
      <c r="F254" s="393" t="s">
        <v>2943</v>
      </c>
      <c r="G254" s="393" t="s">
        <v>0</v>
      </c>
      <c r="H254" s="393">
        <v>930</v>
      </c>
      <c r="I254" s="393" t="s">
        <v>1576</v>
      </c>
      <c r="J254" s="393" t="s">
        <v>1727</v>
      </c>
      <c r="K254" s="393" t="s">
        <v>2948</v>
      </c>
      <c r="L254" s="393"/>
      <c r="M254" s="397">
        <v>42845</v>
      </c>
      <c r="N254" s="446">
        <f t="shared" si="41"/>
        <v>42866</v>
      </c>
      <c r="O254" s="446" t="s">
        <v>3317</v>
      </c>
      <c r="P254" s="446"/>
      <c r="Q254" s="446" t="s">
        <v>1294</v>
      </c>
      <c r="R254" s="393"/>
      <c r="S254" s="393"/>
      <c r="T254" s="393"/>
      <c r="U254" s="397"/>
      <c r="V254" s="397"/>
      <c r="W254" s="397"/>
      <c r="X254" s="393" t="s">
        <v>2499</v>
      </c>
      <c r="Y254" s="402" t="str">
        <f t="shared" si="20"/>
        <v/>
      </c>
      <c r="Z254" s="393" t="str">
        <f t="shared" si="21"/>
        <v/>
      </c>
      <c r="AA254" s="393"/>
      <c r="AB254" s="471" t="e">
        <f>AVERAGE(#REF!)</f>
        <v>#REF!</v>
      </c>
    </row>
    <row r="255" spans="1:28" ht="52.5" customHeight="1" x14ac:dyDescent="0.2">
      <c r="A255" s="393" t="s">
        <v>2954</v>
      </c>
      <c r="B255" s="393">
        <v>1</v>
      </c>
      <c r="C255" s="393" t="s">
        <v>586</v>
      </c>
      <c r="D255" s="397">
        <v>42851</v>
      </c>
      <c r="E255" s="357" t="s">
        <v>2648</v>
      </c>
      <c r="F255" s="393" t="s">
        <v>2946</v>
      </c>
      <c r="G255" s="393" t="s">
        <v>0</v>
      </c>
      <c r="H255" s="393" t="s">
        <v>2953</v>
      </c>
      <c r="I255" s="393" t="s">
        <v>1576</v>
      </c>
      <c r="J255" s="393" t="s">
        <v>1727</v>
      </c>
      <c r="K255" s="393" t="s">
        <v>2947</v>
      </c>
      <c r="L255" s="393"/>
      <c r="M255" s="397">
        <v>42851</v>
      </c>
      <c r="N255" s="446">
        <f t="shared" si="41"/>
        <v>42872</v>
      </c>
      <c r="O255" s="446"/>
      <c r="P255" s="446"/>
      <c r="Q255" s="446"/>
      <c r="R255" s="393"/>
      <c r="S255" s="393"/>
      <c r="T255" s="393"/>
      <c r="U255" s="397">
        <v>42851</v>
      </c>
      <c r="V255" s="397"/>
      <c r="W255" s="397"/>
      <c r="X255" s="393" t="s">
        <v>1083</v>
      </c>
      <c r="Y255" s="402" t="str">
        <f t="shared" si="20"/>
        <v/>
      </c>
      <c r="Z255" s="393" t="str">
        <f t="shared" si="21"/>
        <v/>
      </c>
      <c r="AA255" s="393"/>
      <c r="AB255" s="471" t="e">
        <f>AVERAGE(#REF!)</f>
        <v>#REF!</v>
      </c>
    </row>
    <row r="256" spans="1:28" ht="82.5" customHeight="1" x14ac:dyDescent="0.2">
      <c r="A256" s="393" t="s">
        <v>2956</v>
      </c>
      <c r="B256" s="393">
        <v>1</v>
      </c>
      <c r="C256" s="393" t="s">
        <v>2955</v>
      </c>
      <c r="D256" s="397">
        <v>42846</v>
      </c>
      <c r="E256" s="357" t="s">
        <v>2688</v>
      </c>
      <c r="F256" s="393" t="s">
        <v>2943</v>
      </c>
      <c r="G256" s="393" t="s">
        <v>0</v>
      </c>
      <c r="H256" s="393">
        <v>1</v>
      </c>
      <c r="I256" s="393" t="s">
        <v>801</v>
      </c>
      <c r="J256" s="393" t="s">
        <v>1727</v>
      </c>
      <c r="K256" s="393" t="s">
        <v>2975</v>
      </c>
      <c r="L256" s="393"/>
      <c r="M256" s="397">
        <v>42846</v>
      </c>
      <c r="N256" s="446">
        <f t="shared" si="41"/>
        <v>42867</v>
      </c>
      <c r="O256" s="446" t="s">
        <v>3318</v>
      </c>
      <c r="P256" s="446" t="s">
        <v>1294</v>
      </c>
      <c r="Q256" s="446"/>
      <c r="R256" s="393"/>
      <c r="S256" s="393"/>
      <c r="T256" s="393"/>
      <c r="U256" s="397"/>
      <c r="V256" s="397"/>
      <c r="W256" s="397"/>
      <c r="X256" s="393" t="s">
        <v>2499</v>
      </c>
      <c r="Y256" s="402" t="str">
        <f t="shared" si="20"/>
        <v/>
      </c>
      <c r="Z256" s="393" t="str">
        <f t="shared" si="21"/>
        <v/>
      </c>
      <c r="AA256" s="393"/>
      <c r="AB256" s="450" t="e">
        <f>AVERAGE(#REF!)</f>
        <v>#REF!</v>
      </c>
    </row>
    <row r="257" spans="1:31" ht="45.75" customHeight="1" x14ac:dyDescent="0.2">
      <c r="A257" s="393" t="s">
        <v>2959</v>
      </c>
      <c r="B257" s="393">
        <v>1</v>
      </c>
      <c r="C257" s="476" t="s">
        <v>2885</v>
      </c>
      <c r="D257" s="397">
        <v>42850</v>
      </c>
      <c r="E257" s="357" t="s">
        <v>2957</v>
      </c>
      <c r="F257" s="393" t="s">
        <v>313</v>
      </c>
      <c r="G257" s="393" t="s">
        <v>0</v>
      </c>
      <c r="H257" s="393">
        <v>1</v>
      </c>
      <c r="I257" s="393" t="s">
        <v>801</v>
      </c>
      <c r="J257" s="393" t="s">
        <v>1727</v>
      </c>
      <c r="K257" s="393" t="s">
        <v>2958</v>
      </c>
      <c r="L257" s="414"/>
      <c r="M257" s="397">
        <v>42850</v>
      </c>
      <c r="N257" s="446">
        <f t="shared" si="41"/>
        <v>42871</v>
      </c>
      <c r="O257" s="446" t="s">
        <v>3237</v>
      </c>
      <c r="P257" s="446"/>
      <c r="Q257" s="446"/>
      <c r="R257" s="393"/>
      <c r="S257" s="393"/>
      <c r="T257" s="393"/>
      <c r="U257" s="397">
        <v>42860</v>
      </c>
      <c r="V257" s="397">
        <v>42860</v>
      </c>
      <c r="W257" s="397"/>
      <c r="X257" s="393" t="s">
        <v>404</v>
      </c>
      <c r="Y257" s="402">
        <f t="shared" si="20"/>
        <v>10</v>
      </c>
      <c r="Z257" s="393" t="str">
        <f t="shared" si="21"/>
        <v>O</v>
      </c>
      <c r="AA257" s="393" t="s">
        <v>196</v>
      </c>
      <c r="AB257" s="489" t="e">
        <f>AVERAGE(#REF!)</f>
        <v>#REF!</v>
      </c>
    </row>
    <row r="258" spans="1:31" ht="45.75" customHeight="1" x14ac:dyDescent="0.2">
      <c r="A258" s="393" t="s">
        <v>2969</v>
      </c>
      <c r="B258" s="393">
        <v>2</v>
      </c>
      <c r="C258" s="393" t="s">
        <v>2998</v>
      </c>
      <c r="D258" s="397">
        <v>42870</v>
      </c>
      <c r="E258" s="357" t="s">
        <v>2970</v>
      </c>
      <c r="F258" s="393" t="s">
        <v>313</v>
      </c>
      <c r="G258" s="393" t="s">
        <v>0</v>
      </c>
      <c r="H258" s="393" t="s">
        <v>2103</v>
      </c>
      <c r="I258" s="393" t="s">
        <v>1576</v>
      </c>
      <c r="J258" s="393" t="s">
        <v>1727</v>
      </c>
      <c r="K258" s="393" t="s">
        <v>2971</v>
      </c>
      <c r="L258" s="414"/>
      <c r="M258" s="397">
        <v>42870</v>
      </c>
      <c r="N258" s="446">
        <f t="shared" si="41"/>
        <v>42891</v>
      </c>
      <c r="O258" s="446"/>
      <c r="P258" s="446"/>
      <c r="Q258" s="446"/>
      <c r="R258" s="393"/>
      <c r="S258" s="393"/>
      <c r="T258" s="393"/>
      <c r="U258" s="397">
        <v>42876</v>
      </c>
      <c r="V258" s="397">
        <v>42876</v>
      </c>
      <c r="W258" s="397"/>
      <c r="X258" s="393" t="s">
        <v>404</v>
      </c>
      <c r="Y258" s="402">
        <f t="shared" ref="Y258:Y321" si="42">IF(V258&lt;&gt;"",V258-M258,"")</f>
        <v>6</v>
      </c>
      <c r="Z258" s="393" t="str">
        <f t="shared" ref="Z258:Z321" si="43">IF(V258&lt;&gt;"",IF(Y258&lt;22,"O","N"),"")</f>
        <v>O</v>
      </c>
      <c r="AA258" s="393"/>
      <c r="AB258" s="489" t="e">
        <f>AVERAGE(#REF!)</f>
        <v>#REF!</v>
      </c>
    </row>
    <row r="259" spans="1:31" ht="59.25" customHeight="1" x14ac:dyDescent="0.2">
      <c r="A259" s="393" t="s">
        <v>2972</v>
      </c>
      <c r="B259" s="393">
        <v>1</v>
      </c>
      <c r="C259" s="393" t="s">
        <v>2997</v>
      </c>
      <c r="D259" s="397">
        <v>42871</v>
      </c>
      <c r="E259" s="357" t="s">
        <v>2648</v>
      </c>
      <c r="F259" s="393" t="s">
        <v>2870</v>
      </c>
      <c r="G259" s="393" t="s">
        <v>204</v>
      </c>
      <c r="H259" s="393" t="s">
        <v>2981</v>
      </c>
      <c r="I259" s="393" t="s">
        <v>727</v>
      </c>
      <c r="J259" s="393" t="s">
        <v>1727</v>
      </c>
      <c r="K259" s="393" t="s">
        <v>2982</v>
      </c>
      <c r="L259" s="491"/>
      <c r="M259" s="397">
        <v>42871</v>
      </c>
      <c r="N259" s="446">
        <f t="shared" si="41"/>
        <v>42892</v>
      </c>
      <c r="O259" s="446" t="s">
        <v>3004</v>
      </c>
      <c r="P259" s="446"/>
      <c r="Q259" s="446"/>
      <c r="R259" s="393"/>
      <c r="S259" s="393"/>
      <c r="T259" s="393"/>
      <c r="U259" s="397">
        <v>42887</v>
      </c>
      <c r="V259" s="397"/>
      <c r="W259" s="397"/>
      <c r="X259" s="393" t="s">
        <v>2531</v>
      </c>
      <c r="Y259" s="402" t="str">
        <f t="shared" si="42"/>
        <v/>
      </c>
      <c r="Z259" s="393" t="str">
        <f t="shared" si="43"/>
        <v/>
      </c>
      <c r="AA259" s="393"/>
      <c r="AB259" s="490" t="e">
        <f>AVERAGE(#REF!)</f>
        <v>#REF!</v>
      </c>
    </row>
    <row r="260" spans="1:31" ht="45.75" customHeight="1" x14ac:dyDescent="0.2">
      <c r="A260" s="393" t="s">
        <v>2977</v>
      </c>
      <c r="B260" s="393">
        <v>1</v>
      </c>
      <c r="C260" s="393" t="s">
        <v>3005</v>
      </c>
      <c r="D260" s="397">
        <v>42865</v>
      </c>
      <c r="E260" s="357" t="s">
        <v>2978</v>
      </c>
      <c r="F260" s="393" t="s">
        <v>2979</v>
      </c>
      <c r="G260" s="393" t="s">
        <v>2980</v>
      </c>
      <c r="H260" s="393" t="s">
        <v>204</v>
      </c>
      <c r="I260" s="393" t="s">
        <v>204</v>
      </c>
      <c r="J260" s="393" t="s">
        <v>204</v>
      </c>
      <c r="K260" s="393" t="s">
        <v>204</v>
      </c>
      <c r="L260" s="491"/>
      <c r="M260" s="397">
        <v>42865</v>
      </c>
      <c r="N260" s="446">
        <f t="shared" si="41"/>
        <v>42886</v>
      </c>
      <c r="O260" s="446"/>
      <c r="P260" s="446"/>
      <c r="Q260" s="446"/>
      <c r="R260" s="393"/>
      <c r="S260" s="393"/>
      <c r="T260" s="393"/>
      <c r="U260" s="397">
        <v>42874</v>
      </c>
      <c r="V260" s="397">
        <v>42874</v>
      </c>
      <c r="W260" s="397"/>
      <c r="X260" s="393" t="s">
        <v>1083</v>
      </c>
      <c r="Y260" s="402">
        <f t="shared" si="42"/>
        <v>9</v>
      </c>
      <c r="Z260" s="393" t="str">
        <f t="shared" si="43"/>
        <v>O</v>
      </c>
      <c r="AA260" s="393"/>
      <c r="AB260" s="490" t="e">
        <f>AVERAGE(#REF!)</f>
        <v>#REF!</v>
      </c>
    </row>
    <row r="261" spans="1:31" ht="42" customHeight="1" x14ac:dyDescent="0.2">
      <c r="A261" s="393" t="s">
        <v>2983</v>
      </c>
      <c r="B261" s="393">
        <v>2</v>
      </c>
      <c r="C261" s="393" t="s">
        <v>1425</v>
      </c>
      <c r="D261" s="397">
        <v>42877</v>
      </c>
      <c r="E261" s="357" t="s">
        <v>2984</v>
      </c>
      <c r="F261" s="393" t="s">
        <v>2985</v>
      </c>
      <c r="G261" s="393"/>
      <c r="H261" s="393" t="s">
        <v>2986</v>
      </c>
      <c r="I261" s="393" t="s">
        <v>1576</v>
      </c>
      <c r="J261" s="393" t="s">
        <v>1727</v>
      </c>
      <c r="K261" s="393" t="s">
        <v>2987</v>
      </c>
      <c r="L261" s="491"/>
      <c r="M261" s="397">
        <v>42877</v>
      </c>
      <c r="N261" s="446">
        <f t="shared" si="41"/>
        <v>42898</v>
      </c>
      <c r="O261" s="446"/>
      <c r="P261" s="446"/>
      <c r="Q261" s="446"/>
      <c r="R261" s="393"/>
      <c r="S261" s="393"/>
      <c r="T261" s="393"/>
      <c r="U261" s="397">
        <v>42877</v>
      </c>
      <c r="V261" s="397">
        <v>42877</v>
      </c>
      <c r="W261" s="397"/>
      <c r="X261" s="393" t="s">
        <v>1083</v>
      </c>
      <c r="Y261" s="402">
        <f t="shared" si="42"/>
        <v>0</v>
      </c>
      <c r="Z261" s="393" t="str">
        <f t="shared" si="43"/>
        <v>O</v>
      </c>
      <c r="AA261" s="393"/>
      <c r="AB261" s="492" t="e">
        <f>AVERAGE(#REF!)</f>
        <v>#REF!</v>
      </c>
    </row>
    <row r="262" spans="1:31" ht="51" customHeight="1" x14ac:dyDescent="0.2">
      <c r="A262" s="393" t="s">
        <v>2991</v>
      </c>
      <c r="B262" s="393">
        <v>1</v>
      </c>
      <c r="C262" s="497" t="s">
        <v>2988</v>
      </c>
      <c r="D262" s="524">
        <v>42878</v>
      </c>
      <c r="E262" s="497" t="s">
        <v>2632</v>
      </c>
      <c r="F262" s="497" t="s">
        <v>2989</v>
      </c>
      <c r="G262" s="497" t="s">
        <v>0</v>
      </c>
      <c r="H262" s="497">
        <v>10</v>
      </c>
      <c r="I262" s="497" t="s">
        <v>2412</v>
      </c>
      <c r="J262" s="497" t="s">
        <v>1146</v>
      </c>
      <c r="K262" s="497" t="s">
        <v>2990</v>
      </c>
      <c r="L262" s="491"/>
      <c r="M262" s="524">
        <v>42879</v>
      </c>
      <c r="N262" s="524">
        <f t="shared" si="41"/>
        <v>42900</v>
      </c>
      <c r="O262" s="524" t="s">
        <v>3007</v>
      </c>
      <c r="P262" s="524"/>
      <c r="Q262" s="524"/>
      <c r="R262" s="497"/>
      <c r="S262" s="497"/>
      <c r="T262" s="497"/>
      <c r="U262" s="524"/>
      <c r="V262" s="524"/>
      <c r="W262" s="524"/>
      <c r="X262" s="497" t="s">
        <v>1083</v>
      </c>
      <c r="Y262" s="525" t="str">
        <f t="shared" si="42"/>
        <v/>
      </c>
      <c r="Z262" s="497" t="str">
        <f t="shared" si="43"/>
        <v/>
      </c>
      <c r="AA262" s="497"/>
      <c r="AB262" s="490" t="e">
        <f>AVERAGE(#REF!)</f>
        <v>#REF!</v>
      </c>
    </row>
    <row r="263" spans="1:31" ht="70.5" customHeight="1" x14ac:dyDescent="0.2">
      <c r="A263" s="368" t="s">
        <v>2996</v>
      </c>
      <c r="B263" s="393">
        <v>1</v>
      </c>
      <c r="C263" s="393" t="s">
        <v>2993</v>
      </c>
      <c r="D263" s="397">
        <v>42879</v>
      </c>
      <c r="E263" s="357" t="s">
        <v>2994</v>
      </c>
      <c r="F263" s="393" t="s">
        <v>2995</v>
      </c>
      <c r="G263" s="393" t="s">
        <v>0</v>
      </c>
      <c r="H263" s="393">
        <v>392</v>
      </c>
      <c r="I263" s="393" t="s">
        <v>2412</v>
      </c>
      <c r="J263" s="393" t="s">
        <v>1224</v>
      </c>
      <c r="K263" s="393" t="s">
        <v>3105</v>
      </c>
      <c r="L263" s="393"/>
      <c r="M263" s="397">
        <v>42879</v>
      </c>
      <c r="N263" s="446">
        <f t="shared" si="41"/>
        <v>42900</v>
      </c>
      <c r="O263" s="446" t="s">
        <v>3154</v>
      </c>
      <c r="P263" s="446" t="s">
        <v>1294</v>
      </c>
      <c r="Q263" s="446"/>
      <c r="R263" s="393"/>
      <c r="S263" s="393"/>
      <c r="T263" s="393"/>
      <c r="U263" s="397">
        <v>42925</v>
      </c>
      <c r="V263" s="397">
        <v>42925</v>
      </c>
      <c r="W263" s="397"/>
      <c r="X263" s="393" t="s">
        <v>404</v>
      </c>
      <c r="Y263" s="402">
        <f t="shared" si="42"/>
        <v>46</v>
      </c>
      <c r="Z263" s="393" t="str">
        <f t="shared" si="43"/>
        <v>N</v>
      </c>
      <c r="AA263" s="393"/>
      <c r="AB263" s="492" t="e">
        <f>AVERAGE(#REF!)</f>
        <v>#REF!</v>
      </c>
      <c r="AC263" s="513"/>
      <c r="AD263" s="513"/>
      <c r="AE263" s="460"/>
    </row>
    <row r="264" spans="1:31" ht="61.5" customHeight="1" x14ac:dyDescent="0.2">
      <c r="A264" s="393" t="s">
        <v>3003</v>
      </c>
      <c r="B264" s="393"/>
      <c r="C264" s="393" t="s">
        <v>2116</v>
      </c>
      <c r="D264" s="397">
        <v>42887</v>
      </c>
      <c r="E264" s="357" t="s">
        <v>2581</v>
      </c>
      <c r="F264" s="393" t="s">
        <v>2348</v>
      </c>
      <c r="G264" s="393" t="s">
        <v>0</v>
      </c>
      <c r="H264" s="393">
        <v>30</v>
      </c>
      <c r="I264" s="393" t="s">
        <v>2801</v>
      </c>
      <c r="J264" s="393" t="s">
        <v>1146</v>
      </c>
      <c r="K264" s="393" t="s">
        <v>3014</v>
      </c>
      <c r="L264" s="393"/>
      <c r="M264" s="397">
        <v>42887</v>
      </c>
      <c r="N264" s="446">
        <f t="shared" si="41"/>
        <v>42908</v>
      </c>
      <c r="O264" s="446" t="s">
        <v>3155</v>
      </c>
      <c r="P264" s="446"/>
      <c r="Q264" s="446"/>
      <c r="R264" s="393"/>
      <c r="S264" s="393"/>
      <c r="T264" s="393"/>
      <c r="U264" s="397"/>
      <c r="V264" s="397"/>
      <c r="W264" s="397"/>
      <c r="X264" s="393" t="s">
        <v>1083</v>
      </c>
      <c r="Y264" s="402" t="str">
        <f t="shared" si="42"/>
        <v/>
      </c>
      <c r="Z264" s="393" t="str">
        <f t="shared" si="43"/>
        <v/>
      </c>
      <c r="AA264" s="393"/>
      <c r="AB264" s="498" t="e">
        <f>AVERAGE(#REF!)</f>
        <v>#REF!</v>
      </c>
    </row>
    <row r="265" spans="1:31" ht="51" customHeight="1" x14ac:dyDescent="0.2">
      <c r="A265" s="393" t="s">
        <v>3015</v>
      </c>
      <c r="B265" s="393"/>
      <c r="C265" s="393" t="s">
        <v>3031</v>
      </c>
      <c r="D265" s="397">
        <v>42893</v>
      </c>
      <c r="E265" s="357" t="s">
        <v>3016</v>
      </c>
      <c r="F265" s="393" t="s">
        <v>313</v>
      </c>
      <c r="G265" s="393" t="s">
        <v>0</v>
      </c>
      <c r="H265" s="393" t="s">
        <v>3022</v>
      </c>
      <c r="I265" s="393" t="s">
        <v>2801</v>
      </c>
      <c r="J265" s="393" t="s">
        <v>1727</v>
      </c>
      <c r="K265" s="393" t="s">
        <v>3017</v>
      </c>
      <c r="L265" s="393"/>
      <c r="M265" s="397">
        <v>42893</v>
      </c>
      <c r="N265" s="446">
        <f t="shared" si="41"/>
        <v>42914</v>
      </c>
      <c r="O265" s="446" t="s">
        <v>3023</v>
      </c>
      <c r="P265" s="446"/>
      <c r="Q265" s="446"/>
      <c r="R265" s="393"/>
      <c r="S265" s="393"/>
      <c r="T265" s="393"/>
      <c r="U265" s="397">
        <v>42899</v>
      </c>
      <c r="V265" s="397">
        <v>42899</v>
      </c>
      <c r="W265" s="397"/>
      <c r="X265" s="393" t="s">
        <v>404</v>
      </c>
      <c r="Y265" s="402">
        <f t="shared" si="42"/>
        <v>6</v>
      </c>
      <c r="Z265" s="393" t="str">
        <f t="shared" si="43"/>
        <v>O</v>
      </c>
      <c r="AA265" s="393"/>
      <c r="AB265" s="498" t="e">
        <f>AVERAGE(#REF!)</f>
        <v>#REF!</v>
      </c>
    </row>
    <row r="266" spans="1:31" ht="51" customHeight="1" x14ac:dyDescent="0.2">
      <c r="A266" s="393" t="s">
        <v>3018</v>
      </c>
      <c r="B266" s="393"/>
      <c r="C266" s="393" t="s">
        <v>2928</v>
      </c>
      <c r="D266" s="397">
        <v>42893</v>
      </c>
      <c r="E266" s="357" t="s">
        <v>2924</v>
      </c>
      <c r="F266" s="393" t="s">
        <v>3019</v>
      </c>
      <c r="G266" s="393" t="s">
        <v>204</v>
      </c>
      <c r="H266" s="393" t="s">
        <v>204</v>
      </c>
      <c r="I266" s="393"/>
      <c r="J266" s="393"/>
      <c r="K266" s="393"/>
      <c r="L266" s="393"/>
      <c r="M266" s="397">
        <v>42893</v>
      </c>
      <c r="N266" s="446">
        <f t="shared" si="41"/>
        <v>42914</v>
      </c>
      <c r="O266" s="446"/>
      <c r="P266" s="446"/>
      <c r="Q266" s="446"/>
      <c r="R266" s="393"/>
      <c r="S266" s="393"/>
      <c r="T266" s="393"/>
      <c r="U266" s="397"/>
      <c r="V266" s="397">
        <v>42893</v>
      </c>
      <c r="W266" s="397"/>
      <c r="X266" s="393" t="s">
        <v>1083</v>
      </c>
      <c r="Y266" s="402">
        <f t="shared" si="42"/>
        <v>0</v>
      </c>
      <c r="Z266" s="393" t="str">
        <f t="shared" si="43"/>
        <v>O</v>
      </c>
      <c r="AA266" s="393"/>
      <c r="AB266" s="498" t="e">
        <f>AVERAGE(#REF!)</f>
        <v>#REF!</v>
      </c>
    </row>
    <row r="267" spans="1:31" ht="52.5" customHeight="1" x14ac:dyDescent="0.2">
      <c r="A267" s="393" t="s">
        <v>3024</v>
      </c>
      <c r="B267" s="393"/>
      <c r="C267" s="393" t="s">
        <v>3005</v>
      </c>
      <c r="D267" s="397">
        <v>42865</v>
      </c>
      <c r="E267" s="357" t="s">
        <v>3006</v>
      </c>
      <c r="F267" s="393"/>
      <c r="G267" s="393" t="s">
        <v>2376</v>
      </c>
      <c r="H267" s="393"/>
      <c r="I267" s="393"/>
      <c r="J267" s="393" t="s">
        <v>1727</v>
      </c>
      <c r="K267" s="393"/>
      <c r="L267" s="393"/>
      <c r="M267" s="397">
        <v>42905</v>
      </c>
      <c r="N267" s="446"/>
      <c r="O267" s="446" t="s">
        <v>3079</v>
      </c>
      <c r="P267" s="446"/>
      <c r="Q267" s="446"/>
      <c r="R267" s="393"/>
      <c r="S267" s="393"/>
      <c r="T267" s="393"/>
      <c r="U267" s="397"/>
      <c r="V267" s="397"/>
      <c r="W267" s="397"/>
      <c r="X267" s="393" t="s">
        <v>2531</v>
      </c>
      <c r="Y267" s="402" t="str">
        <f t="shared" si="42"/>
        <v/>
      </c>
      <c r="Z267" s="393" t="str">
        <f t="shared" si="43"/>
        <v/>
      </c>
      <c r="AA267" s="393"/>
      <c r="AB267" s="498" t="e">
        <f>AVERAGE(#REF!)</f>
        <v>#REF!</v>
      </c>
    </row>
    <row r="268" spans="1:31" ht="58.5" customHeight="1" x14ac:dyDescent="0.2">
      <c r="A268" s="534" t="s">
        <v>3025</v>
      </c>
      <c r="B268" s="393"/>
      <c r="C268" s="534" t="s">
        <v>2060</v>
      </c>
      <c r="D268" s="535">
        <v>42895</v>
      </c>
      <c r="E268" s="536" t="s">
        <v>3026</v>
      </c>
      <c r="F268" s="534" t="s">
        <v>3027</v>
      </c>
      <c r="G268" s="534"/>
      <c r="H268" s="534" t="s">
        <v>3028</v>
      </c>
      <c r="I268" s="534" t="s">
        <v>727</v>
      </c>
      <c r="J268" s="534" t="s">
        <v>1727</v>
      </c>
      <c r="K268" s="534" t="s">
        <v>3029</v>
      </c>
      <c r="L268" s="393"/>
      <c r="M268" s="535">
        <v>42895</v>
      </c>
      <c r="N268" s="537">
        <f t="shared" ref="N268:N282" si="44">M268+21</f>
        <v>42916</v>
      </c>
      <c r="O268" s="537" t="s">
        <v>3030</v>
      </c>
      <c r="P268" s="446"/>
      <c r="Q268" s="446"/>
      <c r="R268" s="393"/>
      <c r="S268" s="393"/>
      <c r="T268" s="393"/>
      <c r="U268" s="397"/>
      <c r="V268" s="397"/>
      <c r="W268" s="397"/>
      <c r="X268" s="393" t="s">
        <v>2531</v>
      </c>
      <c r="Y268" s="402" t="str">
        <f t="shared" si="42"/>
        <v/>
      </c>
      <c r="Z268" s="393" t="str">
        <f t="shared" si="43"/>
        <v/>
      </c>
      <c r="AA268" s="393"/>
      <c r="AB268" s="490" t="e">
        <f>AVERAGE(#REF!)</f>
        <v>#REF!</v>
      </c>
    </row>
    <row r="269" spans="1:31" ht="59.25" customHeight="1" x14ac:dyDescent="0.2">
      <c r="A269" s="393" t="s">
        <v>3032</v>
      </c>
      <c r="B269" s="393"/>
      <c r="C269" s="393" t="s">
        <v>3034</v>
      </c>
      <c r="D269" s="397">
        <v>42898</v>
      </c>
      <c r="E269" s="357" t="s">
        <v>3033</v>
      </c>
      <c r="F269" s="393"/>
      <c r="G269" s="393" t="s">
        <v>3036</v>
      </c>
      <c r="H269" s="393"/>
      <c r="I269" s="393"/>
      <c r="J269" s="393" t="s">
        <v>1727</v>
      </c>
      <c r="K269" s="393" t="s">
        <v>3035</v>
      </c>
      <c r="L269" s="393"/>
      <c r="M269" s="397">
        <v>42898</v>
      </c>
      <c r="N269" s="446">
        <f t="shared" si="44"/>
        <v>42919</v>
      </c>
      <c r="O269" s="446"/>
      <c r="P269" s="446"/>
      <c r="Q269" s="446"/>
      <c r="R269" s="393"/>
      <c r="S269" s="393"/>
      <c r="T269" s="393"/>
      <c r="U269" s="397"/>
      <c r="V269" s="397">
        <v>42898</v>
      </c>
      <c r="W269" s="397"/>
      <c r="X269" s="393" t="s">
        <v>1083</v>
      </c>
      <c r="Y269" s="402">
        <f t="shared" si="42"/>
        <v>0</v>
      </c>
      <c r="Z269" s="393" t="str">
        <f t="shared" si="43"/>
        <v>O</v>
      </c>
      <c r="AA269" s="393"/>
      <c r="AB269" s="490" t="e">
        <f>AVERAGE(#REF!)</f>
        <v>#REF!</v>
      </c>
    </row>
    <row r="270" spans="1:31" ht="57.75" customHeight="1" x14ac:dyDescent="0.2">
      <c r="A270" s="393" t="s">
        <v>3037</v>
      </c>
      <c r="B270" s="393"/>
      <c r="C270" s="393" t="s">
        <v>3039</v>
      </c>
      <c r="D270" s="397">
        <v>42894</v>
      </c>
      <c r="E270" s="357" t="s">
        <v>2502</v>
      </c>
      <c r="F270" s="393" t="s">
        <v>3040</v>
      </c>
      <c r="G270" s="393" t="s">
        <v>0</v>
      </c>
      <c r="H270" s="393" t="s">
        <v>2103</v>
      </c>
      <c r="I270" s="393" t="s">
        <v>727</v>
      </c>
      <c r="J270" s="393" t="s">
        <v>1727</v>
      </c>
      <c r="K270" s="393" t="s">
        <v>3041</v>
      </c>
      <c r="L270" s="393"/>
      <c r="M270" s="397">
        <v>42895</v>
      </c>
      <c r="N270" s="446">
        <f t="shared" si="44"/>
        <v>42916</v>
      </c>
      <c r="O270" s="446" t="s">
        <v>3156</v>
      </c>
      <c r="P270" s="446"/>
      <c r="Q270" s="446"/>
      <c r="R270" s="393"/>
      <c r="S270" s="393"/>
      <c r="T270" s="393"/>
      <c r="U270" s="397"/>
      <c r="V270" s="397"/>
      <c r="W270" s="397"/>
      <c r="X270" s="393" t="s">
        <v>2499</v>
      </c>
      <c r="Y270" s="402" t="str">
        <f t="shared" si="42"/>
        <v/>
      </c>
      <c r="Z270" s="393" t="str">
        <f t="shared" si="43"/>
        <v/>
      </c>
      <c r="AA270" s="393"/>
      <c r="AB270" s="492" t="e">
        <f>AVERAGE(#REF!)</f>
        <v>#REF!</v>
      </c>
    </row>
    <row r="271" spans="1:31" ht="57.75" customHeight="1" x14ac:dyDescent="0.2">
      <c r="A271" s="393" t="s">
        <v>3038</v>
      </c>
      <c r="B271" s="393"/>
      <c r="C271" s="393" t="s">
        <v>2060</v>
      </c>
      <c r="D271" s="397">
        <v>42895</v>
      </c>
      <c r="E271" s="357" t="s">
        <v>3042</v>
      </c>
      <c r="F271" s="393" t="s">
        <v>3043</v>
      </c>
      <c r="G271" s="393" t="s">
        <v>0</v>
      </c>
      <c r="H271" s="393" t="s">
        <v>3044</v>
      </c>
      <c r="I271" s="393" t="s">
        <v>727</v>
      </c>
      <c r="J271" s="393" t="s">
        <v>1727</v>
      </c>
      <c r="K271" s="393" t="s">
        <v>3045</v>
      </c>
      <c r="L271" s="393"/>
      <c r="M271" s="397">
        <v>42895</v>
      </c>
      <c r="N271" s="446">
        <f t="shared" si="44"/>
        <v>42916</v>
      </c>
      <c r="O271" s="446" t="s">
        <v>3076</v>
      </c>
      <c r="P271" s="446"/>
      <c r="Q271" s="446"/>
      <c r="R271" s="393"/>
      <c r="S271" s="393"/>
      <c r="T271" s="393"/>
      <c r="U271" s="397"/>
      <c r="V271" s="397"/>
      <c r="W271" s="397"/>
      <c r="X271" s="393" t="s">
        <v>2499</v>
      </c>
      <c r="Y271" s="402" t="str">
        <f t="shared" si="42"/>
        <v/>
      </c>
      <c r="Z271" s="393" t="str">
        <f t="shared" si="43"/>
        <v/>
      </c>
      <c r="AA271" s="393"/>
      <c r="AB271" s="492" t="e">
        <f>AVERAGE(#REF!)</f>
        <v>#REF!</v>
      </c>
    </row>
    <row r="272" spans="1:31" ht="53.25" customHeight="1" x14ac:dyDescent="0.2">
      <c r="A272" s="393" t="s">
        <v>3046</v>
      </c>
      <c r="B272" s="393"/>
      <c r="C272" s="393" t="s">
        <v>3047</v>
      </c>
      <c r="D272" s="397">
        <v>42898</v>
      </c>
      <c r="E272" s="357" t="s">
        <v>3048</v>
      </c>
      <c r="F272" s="393"/>
      <c r="G272" s="393" t="s">
        <v>3036</v>
      </c>
      <c r="H272" s="393" t="s">
        <v>2103</v>
      </c>
      <c r="I272" s="393" t="s">
        <v>727</v>
      </c>
      <c r="J272" s="393" t="s">
        <v>1727</v>
      </c>
      <c r="K272" s="393" t="s">
        <v>3049</v>
      </c>
      <c r="L272" s="393"/>
      <c r="M272" s="397">
        <v>42898</v>
      </c>
      <c r="N272" s="446">
        <f t="shared" si="44"/>
        <v>42919</v>
      </c>
      <c r="O272" s="446" t="s">
        <v>3157</v>
      </c>
      <c r="P272" s="446"/>
      <c r="Q272" s="446"/>
      <c r="R272" s="393"/>
      <c r="S272" s="393"/>
      <c r="T272" s="393"/>
      <c r="U272" s="397"/>
      <c r="V272" s="397"/>
      <c r="W272" s="397"/>
      <c r="X272" s="393" t="s">
        <v>1083</v>
      </c>
      <c r="Y272" s="402" t="str">
        <f t="shared" si="42"/>
        <v/>
      </c>
      <c r="Z272" s="393" t="str">
        <f t="shared" si="43"/>
        <v/>
      </c>
      <c r="AA272" s="393"/>
      <c r="AB272" s="492" t="e">
        <f>AVERAGE(#REF!)</f>
        <v>#REF!</v>
      </c>
    </row>
    <row r="273" spans="1:30" ht="98.25" customHeight="1" x14ac:dyDescent="0.2">
      <c r="A273" s="393" t="s">
        <v>3050</v>
      </c>
      <c r="B273" s="393"/>
      <c r="C273" s="393" t="s">
        <v>3052</v>
      </c>
      <c r="D273" s="397">
        <v>42898</v>
      </c>
      <c r="E273" s="357" t="s">
        <v>2732</v>
      </c>
      <c r="F273" s="393" t="s">
        <v>3051</v>
      </c>
      <c r="G273" s="393" t="s">
        <v>0</v>
      </c>
      <c r="H273" s="393" t="s">
        <v>3191</v>
      </c>
      <c r="I273" s="393" t="s">
        <v>2394</v>
      </c>
      <c r="J273" s="393" t="s">
        <v>1727</v>
      </c>
      <c r="K273" s="393" t="s">
        <v>3192</v>
      </c>
      <c r="L273" s="393"/>
      <c r="M273" s="397">
        <v>42898</v>
      </c>
      <c r="N273" s="446">
        <f t="shared" si="44"/>
        <v>42919</v>
      </c>
      <c r="O273" s="446" t="s">
        <v>3193</v>
      </c>
      <c r="P273" s="446"/>
      <c r="Q273" s="446"/>
      <c r="R273" s="393"/>
      <c r="S273" s="393"/>
      <c r="T273" s="393"/>
      <c r="U273" s="397">
        <v>42951</v>
      </c>
      <c r="V273" s="397">
        <v>42951</v>
      </c>
      <c r="W273" s="397"/>
      <c r="X273" s="393" t="s">
        <v>404</v>
      </c>
      <c r="Y273" s="402">
        <f t="shared" si="42"/>
        <v>53</v>
      </c>
      <c r="Z273" s="393" t="str">
        <f t="shared" si="43"/>
        <v>N</v>
      </c>
      <c r="AA273" s="393"/>
      <c r="AB273" s="492" t="e">
        <f>AVERAGE(#REF!)</f>
        <v>#REF!</v>
      </c>
      <c r="AC273" s="460"/>
      <c r="AD273" s="460"/>
    </row>
    <row r="274" spans="1:30" ht="64.5" customHeight="1" x14ac:dyDescent="0.2">
      <c r="A274" s="393" t="s">
        <v>3054</v>
      </c>
      <c r="B274" s="393"/>
      <c r="C274" s="393" t="s">
        <v>3057</v>
      </c>
      <c r="D274" s="397">
        <v>42899</v>
      </c>
      <c r="E274" s="357" t="s">
        <v>3055</v>
      </c>
      <c r="F274" s="393" t="s">
        <v>3056</v>
      </c>
      <c r="G274" s="393"/>
      <c r="H274" s="393" t="s">
        <v>3063</v>
      </c>
      <c r="I274" s="393" t="s">
        <v>2801</v>
      </c>
      <c r="J274" s="393" t="s">
        <v>1727</v>
      </c>
      <c r="K274" s="393" t="s">
        <v>3058</v>
      </c>
      <c r="L274" s="393"/>
      <c r="M274" s="397">
        <v>42899</v>
      </c>
      <c r="N274" s="446">
        <f t="shared" si="44"/>
        <v>42920</v>
      </c>
      <c r="O274" s="446" t="s">
        <v>3148</v>
      </c>
      <c r="P274" s="446"/>
      <c r="Q274" s="446"/>
      <c r="R274" s="393"/>
      <c r="S274" s="393"/>
      <c r="T274" s="393"/>
      <c r="U274" s="397">
        <v>42901</v>
      </c>
      <c r="V274" s="397"/>
      <c r="W274" s="397"/>
      <c r="X274" s="393" t="s">
        <v>1083</v>
      </c>
      <c r="Y274" s="402" t="str">
        <f t="shared" si="42"/>
        <v/>
      </c>
      <c r="Z274" s="393" t="str">
        <f t="shared" si="43"/>
        <v/>
      </c>
      <c r="AA274" s="393"/>
      <c r="AB274" s="492" t="e">
        <f>AVERAGE(#REF!)</f>
        <v>#REF!</v>
      </c>
    </row>
    <row r="275" spans="1:30" ht="65.25" customHeight="1" x14ac:dyDescent="0.2">
      <c r="A275" s="393" t="s">
        <v>3059</v>
      </c>
      <c r="B275" s="393"/>
      <c r="C275" s="393" t="s">
        <v>3060</v>
      </c>
      <c r="D275" s="397">
        <v>42895</v>
      </c>
      <c r="E275" s="357" t="s">
        <v>2648</v>
      </c>
      <c r="F275" s="393" t="s">
        <v>3061</v>
      </c>
      <c r="G275" s="393"/>
      <c r="H275" s="393" t="s">
        <v>3064</v>
      </c>
      <c r="I275" s="393" t="s">
        <v>2903</v>
      </c>
      <c r="J275" s="393" t="s">
        <v>1727</v>
      </c>
      <c r="K275" s="393" t="s">
        <v>3062</v>
      </c>
      <c r="L275" s="393"/>
      <c r="M275" s="397">
        <v>42895</v>
      </c>
      <c r="N275" s="446">
        <f t="shared" si="44"/>
        <v>42916</v>
      </c>
      <c r="O275" s="446"/>
      <c r="P275" s="446"/>
      <c r="Q275" s="446"/>
      <c r="R275" s="393"/>
      <c r="S275" s="393"/>
      <c r="T275" s="393"/>
      <c r="U275" s="397">
        <v>42899</v>
      </c>
      <c r="V275" s="397">
        <v>42899</v>
      </c>
      <c r="W275" s="397"/>
      <c r="X275" s="393" t="s">
        <v>404</v>
      </c>
      <c r="Y275" s="402">
        <f t="shared" si="42"/>
        <v>4</v>
      </c>
      <c r="Z275" s="393" t="str">
        <f t="shared" si="43"/>
        <v>O</v>
      </c>
      <c r="AA275" s="393"/>
      <c r="AB275" s="490" t="e">
        <f>AVERAGE(#REF!)</f>
        <v>#REF!</v>
      </c>
    </row>
    <row r="276" spans="1:30" ht="108" customHeight="1" x14ac:dyDescent="0.2">
      <c r="A276" s="393" t="s">
        <v>3065</v>
      </c>
      <c r="B276" s="393"/>
      <c r="C276" s="393" t="s">
        <v>3066</v>
      </c>
      <c r="D276" s="397">
        <v>42900</v>
      </c>
      <c r="E276" s="357" t="s">
        <v>3067</v>
      </c>
      <c r="F276" s="393"/>
      <c r="G276" s="393" t="s">
        <v>0</v>
      </c>
      <c r="H276" s="393" t="s">
        <v>3068</v>
      </c>
      <c r="I276" s="393" t="s">
        <v>2394</v>
      </c>
      <c r="J276" s="393" t="s">
        <v>1727</v>
      </c>
      <c r="K276" s="393" t="s">
        <v>2950</v>
      </c>
      <c r="L276" s="393"/>
      <c r="M276" s="397">
        <v>42900</v>
      </c>
      <c r="N276" s="446">
        <f t="shared" si="44"/>
        <v>42921</v>
      </c>
      <c r="O276" s="446" t="s">
        <v>3158</v>
      </c>
      <c r="P276" s="446"/>
      <c r="Q276" s="446"/>
      <c r="R276" s="393"/>
      <c r="S276" s="393"/>
      <c r="T276" s="393"/>
      <c r="U276" s="397">
        <v>42907</v>
      </c>
      <c r="V276" s="397">
        <v>42907</v>
      </c>
      <c r="W276" s="397"/>
      <c r="X276" s="393" t="s">
        <v>404</v>
      </c>
      <c r="Y276" s="402">
        <f t="shared" si="42"/>
        <v>7</v>
      </c>
      <c r="Z276" s="393" t="str">
        <f t="shared" si="43"/>
        <v>O</v>
      </c>
      <c r="AA276" s="393"/>
      <c r="AB276" s="490" t="e">
        <f>AVERAGE(#REF!)</f>
        <v>#REF!</v>
      </c>
    </row>
    <row r="277" spans="1:30" ht="99.75" customHeight="1" x14ac:dyDescent="0.2">
      <c r="A277" s="393" t="s">
        <v>3077</v>
      </c>
      <c r="B277" s="393"/>
      <c r="C277" s="393" t="s">
        <v>2060</v>
      </c>
      <c r="D277" s="397">
        <v>42900</v>
      </c>
      <c r="E277" s="357" t="s">
        <v>3026</v>
      </c>
      <c r="F277" s="393" t="s">
        <v>3069</v>
      </c>
      <c r="G277" s="393" t="s">
        <v>0</v>
      </c>
      <c r="H277" s="393" t="s">
        <v>3070</v>
      </c>
      <c r="I277" s="393" t="s">
        <v>727</v>
      </c>
      <c r="J277" s="393" t="s">
        <v>1727</v>
      </c>
      <c r="K277" s="393" t="s">
        <v>3071</v>
      </c>
      <c r="L277" s="393"/>
      <c r="M277" s="397">
        <v>42900</v>
      </c>
      <c r="N277" s="446">
        <f t="shared" si="44"/>
        <v>42921</v>
      </c>
      <c r="O277" s="446" t="s">
        <v>3159</v>
      </c>
      <c r="P277" s="446" t="s">
        <v>1294</v>
      </c>
      <c r="Q277" s="446"/>
      <c r="R277" s="393"/>
      <c r="S277" s="393"/>
      <c r="T277" s="393"/>
      <c r="U277" s="397">
        <v>42919</v>
      </c>
      <c r="V277" s="397">
        <v>42919</v>
      </c>
      <c r="W277" s="397"/>
      <c r="X277" s="393" t="s">
        <v>404</v>
      </c>
      <c r="Y277" s="402">
        <f t="shared" si="42"/>
        <v>19</v>
      </c>
      <c r="Z277" s="393" t="str">
        <f t="shared" si="43"/>
        <v>O</v>
      </c>
      <c r="AA277" s="393"/>
      <c r="AB277" s="490" t="e">
        <f>AVERAGE(#REF!)</f>
        <v>#REF!</v>
      </c>
      <c r="AC277" s="499"/>
      <c r="AD277" s="499"/>
    </row>
    <row r="278" spans="1:30" ht="97.5" customHeight="1" x14ac:dyDescent="0.2">
      <c r="A278" s="393" t="s">
        <v>3078</v>
      </c>
      <c r="B278" s="393"/>
      <c r="C278" s="393" t="s">
        <v>3072</v>
      </c>
      <c r="D278" s="397">
        <v>42901</v>
      </c>
      <c r="E278" s="357" t="s">
        <v>2687</v>
      </c>
      <c r="F278" s="393" t="s">
        <v>2342</v>
      </c>
      <c r="G278" s="393" t="s">
        <v>0</v>
      </c>
      <c r="H278" s="393" t="s">
        <v>3073</v>
      </c>
      <c r="I278" s="393" t="s">
        <v>2412</v>
      </c>
      <c r="J278" s="393" t="s">
        <v>2018</v>
      </c>
      <c r="K278" s="393" t="s">
        <v>3074</v>
      </c>
      <c r="L278" s="393"/>
      <c r="M278" s="397">
        <v>42901</v>
      </c>
      <c r="N278" s="446">
        <f t="shared" si="44"/>
        <v>42922</v>
      </c>
      <c r="O278" s="446" t="s">
        <v>3149</v>
      </c>
      <c r="P278" s="446"/>
      <c r="Q278" s="446"/>
      <c r="R278" s="393"/>
      <c r="S278" s="393"/>
      <c r="T278" s="571"/>
      <c r="U278" s="479"/>
      <c r="V278" s="397"/>
      <c r="W278" s="397"/>
      <c r="X278" s="393" t="s">
        <v>1083</v>
      </c>
      <c r="Y278" s="402" t="str">
        <f t="shared" si="42"/>
        <v/>
      </c>
      <c r="Z278" s="393" t="str">
        <f t="shared" si="43"/>
        <v/>
      </c>
      <c r="AA278" s="393"/>
      <c r="AB278" s="490" t="e">
        <f>AVERAGE(#REF!)</f>
        <v>#REF!</v>
      </c>
    </row>
    <row r="279" spans="1:30" ht="70.5" customHeight="1" x14ac:dyDescent="0.2">
      <c r="A279" s="393" t="s">
        <v>3080</v>
      </c>
      <c r="B279" s="393"/>
      <c r="C279" s="393" t="s">
        <v>3081</v>
      </c>
      <c r="D279" s="397">
        <v>42893</v>
      </c>
      <c r="E279" s="357" t="s">
        <v>2515</v>
      </c>
      <c r="F279" s="393" t="s">
        <v>3082</v>
      </c>
      <c r="G279" s="393" t="s">
        <v>0</v>
      </c>
      <c r="H279" s="393" t="s">
        <v>2103</v>
      </c>
      <c r="I279" s="393"/>
      <c r="J279" s="393" t="s">
        <v>1727</v>
      </c>
      <c r="K279" s="393" t="s">
        <v>2754</v>
      </c>
      <c r="L279" s="393"/>
      <c r="M279" s="397">
        <v>42893</v>
      </c>
      <c r="N279" s="446">
        <f t="shared" si="44"/>
        <v>42914</v>
      </c>
      <c r="O279" s="446" t="s">
        <v>3150</v>
      </c>
      <c r="P279" s="446"/>
      <c r="Q279" s="446"/>
      <c r="R279" s="393"/>
      <c r="S279" s="393"/>
      <c r="T279" s="393"/>
      <c r="U279" s="397"/>
      <c r="V279" s="397"/>
      <c r="W279" s="397"/>
      <c r="X279" s="393" t="s">
        <v>1083</v>
      </c>
      <c r="Y279" s="402" t="str">
        <f t="shared" si="42"/>
        <v/>
      </c>
      <c r="Z279" s="393" t="str">
        <f t="shared" si="43"/>
        <v/>
      </c>
      <c r="AA279" s="393"/>
      <c r="AB279" s="490" t="e">
        <f>AVERAGE(#REF!)</f>
        <v>#REF!</v>
      </c>
    </row>
    <row r="280" spans="1:30" ht="75" customHeight="1" x14ac:dyDescent="0.2">
      <c r="A280" s="393" t="s">
        <v>3083</v>
      </c>
      <c r="B280" s="393"/>
      <c r="C280" s="393" t="s">
        <v>2317</v>
      </c>
      <c r="D280" s="397">
        <v>42905</v>
      </c>
      <c r="E280" s="357" t="s">
        <v>3084</v>
      </c>
      <c r="F280" s="393" t="s">
        <v>3085</v>
      </c>
      <c r="G280" s="393" t="s">
        <v>0</v>
      </c>
      <c r="H280" s="393" t="s">
        <v>3086</v>
      </c>
      <c r="I280" s="393" t="s">
        <v>149</v>
      </c>
      <c r="J280" s="393" t="s">
        <v>1727</v>
      </c>
      <c r="K280" s="393" t="s">
        <v>3087</v>
      </c>
      <c r="L280" s="393"/>
      <c r="M280" s="397">
        <v>42905</v>
      </c>
      <c r="N280" s="446">
        <f t="shared" si="44"/>
        <v>42926</v>
      </c>
      <c r="O280" s="446" t="s">
        <v>3196</v>
      </c>
      <c r="P280" s="446"/>
      <c r="Q280" s="446"/>
      <c r="R280" s="393"/>
      <c r="S280" s="393"/>
      <c r="T280" s="393"/>
      <c r="U280" s="397"/>
      <c r="V280" s="397"/>
      <c r="W280" s="397"/>
      <c r="X280" s="393"/>
      <c r="Y280" s="402" t="str">
        <f t="shared" si="42"/>
        <v/>
      </c>
      <c r="Z280" s="393" t="str">
        <f t="shared" si="43"/>
        <v/>
      </c>
      <c r="AA280" s="393"/>
      <c r="AB280" s="490" t="e">
        <f>AVERAGE(#REF!)</f>
        <v>#REF!</v>
      </c>
      <c r="AC280" s="499"/>
      <c r="AD280" s="499"/>
    </row>
    <row r="281" spans="1:30" ht="53.25" customHeight="1" x14ac:dyDescent="0.2">
      <c r="A281" s="393" t="s">
        <v>3088</v>
      </c>
      <c r="B281" s="393"/>
      <c r="C281" s="393" t="s">
        <v>2317</v>
      </c>
      <c r="D281" s="397">
        <v>42905</v>
      </c>
      <c r="E281" s="357" t="s">
        <v>2708</v>
      </c>
      <c r="F281" s="393" t="s">
        <v>313</v>
      </c>
      <c r="G281" s="393" t="s">
        <v>0</v>
      </c>
      <c r="H281" s="393"/>
      <c r="I281" s="393" t="s">
        <v>149</v>
      </c>
      <c r="J281" s="393" t="s">
        <v>1727</v>
      </c>
      <c r="K281" s="393" t="s">
        <v>3089</v>
      </c>
      <c r="L281" s="393"/>
      <c r="M281" s="397">
        <v>42905</v>
      </c>
      <c r="N281" s="446">
        <f t="shared" si="44"/>
        <v>42926</v>
      </c>
      <c r="O281" s="446" t="s">
        <v>3280</v>
      </c>
      <c r="P281" s="446"/>
      <c r="Q281" s="446"/>
      <c r="R281" s="393"/>
      <c r="S281" s="393"/>
      <c r="T281" s="393"/>
      <c r="U281" s="397">
        <v>42909</v>
      </c>
      <c r="V281" s="397">
        <v>42909</v>
      </c>
      <c r="W281" s="397"/>
      <c r="X281" s="393" t="s">
        <v>404</v>
      </c>
      <c r="Y281" s="402">
        <f t="shared" si="42"/>
        <v>4</v>
      </c>
      <c r="Z281" s="393" t="str">
        <f t="shared" si="43"/>
        <v>O</v>
      </c>
      <c r="AA281" s="393"/>
      <c r="AB281" s="490" t="e">
        <f>AVERAGE(#REF!)</f>
        <v>#REF!</v>
      </c>
    </row>
    <row r="282" spans="1:30" ht="96.75" customHeight="1" x14ac:dyDescent="0.2">
      <c r="A282" s="393" t="s">
        <v>3091</v>
      </c>
      <c r="B282" s="393"/>
      <c r="C282" s="393" t="s">
        <v>3130</v>
      </c>
      <c r="D282" s="397">
        <v>42906</v>
      </c>
      <c r="E282" s="357" t="s">
        <v>3131</v>
      </c>
      <c r="F282" s="393" t="s">
        <v>3092</v>
      </c>
      <c r="G282" s="393" t="s">
        <v>0</v>
      </c>
      <c r="H282" s="393" t="s">
        <v>3094</v>
      </c>
      <c r="I282" s="393" t="s">
        <v>149</v>
      </c>
      <c r="J282" s="393" t="s">
        <v>1727</v>
      </c>
      <c r="K282" s="393" t="s">
        <v>3093</v>
      </c>
      <c r="L282" s="393"/>
      <c r="M282" s="397">
        <v>42906</v>
      </c>
      <c r="N282" s="446">
        <f t="shared" si="44"/>
        <v>42927</v>
      </c>
      <c r="O282" s="446" t="s">
        <v>3279</v>
      </c>
      <c r="P282" s="446"/>
      <c r="Q282" s="446"/>
      <c r="R282" s="393"/>
      <c r="S282" s="393"/>
      <c r="T282" s="393"/>
      <c r="U282" s="397"/>
      <c r="V282" s="397"/>
      <c r="W282" s="397"/>
      <c r="X282" s="393" t="s">
        <v>1083</v>
      </c>
      <c r="Y282" s="402" t="str">
        <f t="shared" si="42"/>
        <v/>
      </c>
      <c r="Z282" s="393" t="str">
        <f t="shared" si="43"/>
        <v/>
      </c>
      <c r="AA282" s="393"/>
      <c r="AB282" s="490" t="e">
        <f>AVERAGE(#REF!)</f>
        <v>#REF!</v>
      </c>
      <c r="AC282" s="499"/>
      <c r="AD282" s="499"/>
    </row>
    <row r="283" spans="1:30" ht="63" customHeight="1" x14ac:dyDescent="0.2">
      <c r="A283" s="393" t="s">
        <v>3095</v>
      </c>
      <c r="B283" s="393"/>
      <c r="C283" s="393" t="s">
        <v>3096</v>
      </c>
      <c r="D283" s="397">
        <v>42908</v>
      </c>
      <c r="E283" s="357" t="s">
        <v>2451</v>
      </c>
      <c r="F283" s="393" t="s">
        <v>2333</v>
      </c>
      <c r="G283" s="393" t="s">
        <v>0</v>
      </c>
      <c r="H283" s="393" t="s">
        <v>3319</v>
      </c>
      <c r="I283" s="393"/>
      <c r="J283" s="393"/>
      <c r="K283" s="393"/>
      <c r="L283" s="393"/>
      <c r="M283" s="397"/>
      <c r="N283" s="446"/>
      <c r="O283" s="446" t="s">
        <v>3111</v>
      </c>
      <c r="P283" s="446"/>
      <c r="Q283" s="446"/>
      <c r="R283" s="393"/>
      <c r="S283" s="393"/>
      <c r="T283" s="393"/>
      <c r="U283" s="397"/>
      <c r="V283" s="397"/>
      <c r="W283" s="397"/>
      <c r="X283" s="393" t="s">
        <v>1083</v>
      </c>
      <c r="Y283" s="402" t="str">
        <f t="shared" si="42"/>
        <v/>
      </c>
      <c r="Z283" s="393" t="str">
        <f t="shared" si="43"/>
        <v/>
      </c>
      <c r="AA283" s="393"/>
      <c r="AB283" s="490" t="e">
        <f>AVERAGE(#REF!)</f>
        <v>#REF!</v>
      </c>
    </row>
    <row r="284" spans="1:30" ht="75" customHeight="1" x14ac:dyDescent="0.2">
      <c r="A284" s="393" t="s">
        <v>3097</v>
      </c>
      <c r="B284" s="393"/>
      <c r="C284" s="393" t="s">
        <v>3100</v>
      </c>
      <c r="D284" s="397">
        <v>42908</v>
      </c>
      <c r="E284" s="357" t="s">
        <v>3098</v>
      </c>
      <c r="F284" s="393"/>
      <c r="G284" s="393" t="s">
        <v>0</v>
      </c>
      <c r="H284" s="393" t="s">
        <v>3101</v>
      </c>
      <c r="I284" s="393" t="s">
        <v>2394</v>
      </c>
      <c r="J284" s="393" t="s">
        <v>1727</v>
      </c>
      <c r="K284" s="393" t="s">
        <v>3099</v>
      </c>
      <c r="L284" s="393"/>
      <c r="M284" s="397"/>
      <c r="N284" s="446"/>
      <c r="O284" s="446" t="s">
        <v>3116</v>
      </c>
      <c r="P284" s="446"/>
      <c r="Q284" s="446"/>
      <c r="R284" s="393"/>
      <c r="S284" s="393"/>
      <c r="T284" s="393"/>
      <c r="U284" s="397"/>
      <c r="V284" s="397"/>
      <c r="W284" s="397"/>
      <c r="X284" s="393" t="s">
        <v>1083</v>
      </c>
      <c r="Y284" s="402" t="str">
        <f t="shared" si="42"/>
        <v/>
      </c>
      <c r="Z284" s="393" t="str">
        <f t="shared" si="43"/>
        <v/>
      </c>
      <c r="AA284" s="393"/>
      <c r="AB284" s="490" t="e">
        <f>AVERAGE(#REF!)</f>
        <v>#REF!</v>
      </c>
    </row>
    <row r="285" spans="1:30" ht="90.75" customHeight="1" x14ac:dyDescent="0.2">
      <c r="A285" s="393" t="s">
        <v>3102</v>
      </c>
      <c r="B285" s="393"/>
      <c r="C285" s="393" t="s">
        <v>1710</v>
      </c>
      <c r="D285" s="397">
        <v>42905</v>
      </c>
      <c r="E285" s="357" t="s">
        <v>3103</v>
      </c>
      <c r="F285" s="393" t="s">
        <v>3139</v>
      </c>
      <c r="G285" s="393" t="s">
        <v>3140</v>
      </c>
      <c r="H285" s="393" t="s">
        <v>3141</v>
      </c>
      <c r="I285" s="393" t="s">
        <v>3142</v>
      </c>
      <c r="J285" s="393" t="s">
        <v>1727</v>
      </c>
      <c r="K285" s="393" t="s">
        <v>3104</v>
      </c>
      <c r="L285" s="393"/>
      <c r="M285" s="397">
        <v>42905</v>
      </c>
      <c r="N285" s="446">
        <f t="shared" ref="N285:N291" si="45">M285+21</f>
        <v>42926</v>
      </c>
      <c r="O285" s="446" t="s">
        <v>3197</v>
      </c>
      <c r="P285" s="446" t="s">
        <v>1294</v>
      </c>
      <c r="Q285" s="446"/>
      <c r="R285" s="393"/>
      <c r="S285" s="393"/>
      <c r="T285" s="393"/>
      <c r="U285" s="397">
        <v>42986</v>
      </c>
      <c r="V285" s="397">
        <v>42986</v>
      </c>
      <c r="W285" s="397"/>
      <c r="X285" s="393" t="s">
        <v>404</v>
      </c>
      <c r="Y285" s="402">
        <f t="shared" si="42"/>
        <v>81</v>
      </c>
      <c r="Z285" s="393" t="str">
        <f t="shared" si="43"/>
        <v>N</v>
      </c>
      <c r="AA285" s="393"/>
      <c r="AB285" s="490" t="e">
        <f>AVERAGE(#REF!)</f>
        <v>#REF!</v>
      </c>
    </row>
    <row r="286" spans="1:30" ht="90.75" customHeight="1" x14ac:dyDescent="0.2">
      <c r="A286" s="393" t="s">
        <v>3112</v>
      </c>
      <c r="B286" s="393"/>
      <c r="C286" s="393" t="s">
        <v>3117</v>
      </c>
      <c r="D286" s="397">
        <v>42912</v>
      </c>
      <c r="E286" s="357" t="s">
        <v>3118</v>
      </c>
      <c r="F286" s="393" t="s">
        <v>3143</v>
      </c>
      <c r="G286" s="393" t="s">
        <v>0</v>
      </c>
      <c r="H286" s="393" t="s">
        <v>3144</v>
      </c>
      <c r="I286" s="393" t="s">
        <v>1324</v>
      </c>
      <c r="J286" s="393" t="s">
        <v>1727</v>
      </c>
      <c r="K286" s="393" t="s">
        <v>3145</v>
      </c>
      <c r="L286" s="393"/>
      <c r="M286" s="397">
        <v>42912</v>
      </c>
      <c r="N286" s="446">
        <f t="shared" si="45"/>
        <v>42933</v>
      </c>
      <c r="O286" s="446" t="s">
        <v>3160</v>
      </c>
      <c r="P286" s="446"/>
      <c r="Q286" s="446"/>
      <c r="R286" s="393"/>
      <c r="S286" s="393"/>
      <c r="T286" s="393"/>
      <c r="U286" s="397">
        <v>42923</v>
      </c>
      <c r="V286" s="397"/>
      <c r="W286" s="397"/>
      <c r="X286" s="393" t="s">
        <v>1083</v>
      </c>
      <c r="Y286" s="402" t="str">
        <f t="shared" si="42"/>
        <v/>
      </c>
      <c r="Z286" s="393" t="str">
        <f t="shared" si="43"/>
        <v/>
      </c>
      <c r="AA286" s="393"/>
      <c r="AB286" s="490" t="e">
        <f>AVERAGE(#REF!)</f>
        <v>#REF!</v>
      </c>
      <c r="AC286" s="499"/>
      <c r="AD286" s="499"/>
    </row>
    <row r="287" spans="1:30" ht="90.75" customHeight="1" x14ac:dyDescent="0.2">
      <c r="A287" s="393" t="s">
        <v>3113</v>
      </c>
      <c r="B287" s="393"/>
      <c r="C287" s="393" t="s">
        <v>2719</v>
      </c>
      <c r="D287" s="397">
        <v>42914</v>
      </c>
      <c r="E287" s="357" t="s">
        <v>3119</v>
      </c>
      <c r="F287" s="393" t="s">
        <v>3146</v>
      </c>
      <c r="G287" s="393" t="s">
        <v>0</v>
      </c>
      <c r="H287" s="393" t="s">
        <v>3147</v>
      </c>
      <c r="I287" s="393" t="s">
        <v>2412</v>
      </c>
      <c r="J287" s="393" t="s">
        <v>2018</v>
      </c>
      <c r="K287" s="393" t="s">
        <v>3120</v>
      </c>
      <c r="L287" s="393"/>
      <c r="M287" s="397">
        <v>42914</v>
      </c>
      <c r="N287" s="446">
        <f t="shared" si="45"/>
        <v>42935</v>
      </c>
      <c r="O287" s="446" t="s">
        <v>3160</v>
      </c>
      <c r="P287" s="446"/>
      <c r="Q287" s="446"/>
      <c r="R287" s="393"/>
      <c r="S287" s="393"/>
      <c r="T287" s="393"/>
      <c r="U287" s="397">
        <v>42926</v>
      </c>
      <c r="V287" s="397"/>
      <c r="W287" s="397"/>
      <c r="X287" s="393" t="s">
        <v>1083</v>
      </c>
      <c r="Y287" s="402" t="str">
        <f t="shared" si="42"/>
        <v/>
      </c>
      <c r="Z287" s="393" t="str">
        <f t="shared" si="43"/>
        <v/>
      </c>
      <c r="AA287" s="393"/>
      <c r="AB287" s="490" t="e">
        <f>AVERAGE(#REF!)</f>
        <v>#REF!</v>
      </c>
      <c r="AC287" s="499"/>
      <c r="AD287" s="499"/>
    </row>
    <row r="288" spans="1:30" ht="90.75" customHeight="1" x14ac:dyDescent="0.2">
      <c r="A288" s="393" t="s">
        <v>3114</v>
      </c>
      <c r="B288" s="393"/>
      <c r="C288" s="393" t="s">
        <v>3122</v>
      </c>
      <c r="D288" s="397">
        <v>42915</v>
      </c>
      <c r="E288" s="357" t="s">
        <v>3121</v>
      </c>
      <c r="F288" s="393" t="s">
        <v>3124</v>
      </c>
      <c r="G288" s="393" t="s">
        <v>0</v>
      </c>
      <c r="H288" s="393">
        <f>(10000+10000+20000)*0.453</f>
        <v>18120</v>
      </c>
      <c r="I288" s="393"/>
      <c r="J288" s="393" t="s">
        <v>3123</v>
      </c>
      <c r="K288" s="393" t="s">
        <v>3161</v>
      </c>
      <c r="L288" s="393"/>
      <c r="M288" s="397">
        <v>42915</v>
      </c>
      <c r="N288" s="446">
        <f t="shared" si="45"/>
        <v>42936</v>
      </c>
      <c r="O288" s="446" t="s">
        <v>3170</v>
      </c>
      <c r="P288" s="446"/>
      <c r="Q288" s="446"/>
      <c r="R288" s="393"/>
      <c r="S288" s="393"/>
      <c r="T288" s="393"/>
      <c r="U288" s="397">
        <v>42944</v>
      </c>
      <c r="V288" s="397">
        <v>42944</v>
      </c>
      <c r="W288" s="397"/>
      <c r="X288" s="393" t="s">
        <v>404</v>
      </c>
      <c r="Y288" s="402">
        <f t="shared" si="42"/>
        <v>29</v>
      </c>
      <c r="Z288" s="393" t="str">
        <f t="shared" si="43"/>
        <v>N</v>
      </c>
      <c r="AA288" s="393"/>
      <c r="AB288" s="490" t="e">
        <f>AVERAGE(#REF!)</f>
        <v>#REF!</v>
      </c>
      <c r="AC288" s="539" t="s">
        <v>3343</v>
      </c>
      <c r="AD288" s="499"/>
    </row>
    <row r="289" spans="1:30" ht="95.25" customHeight="1" x14ac:dyDescent="0.2">
      <c r="A289" s="393" t="s">
        <v>3115</v>
      </c>
      <c r="B289" s="393"/>
      <c r="C289" s="393" t="s">
        <v>2414</v>
      </c>
      <c r="D289" s="397">
        <v>42915</v>
      </c>
      <c r="E289" s="357" t="s">
        <v>3125</v>
      </c>
      <c r="F289" s="446" t="s">
        <v>3107</v>
      </c>
      <c r="G289" s="393" t="s">
        <v>0</v>
      </c>
      <c r="H289" s="393" t="s">
        <v>3106</v>
      </c>
      <c r="I289" s="393"/>
      <c r="J289" s="393" t="s">
        <v>838</v>
      </c>
      <c r="K289" s="393" t="s">
        <v>3126</v>
      </c>
      <c r="L289" s="393"/>
      <c r="M289" s="397">
        <v>42915</v>
      </c>
      <c r="N289" s="446">
        <f t="shared" si="45"/>
        <v>42936</v>
      </c>
      <c r="O289" s="446" t="s">
        <v>3169</v>
      </c>
      <c r="P289" s="446"/>
      <c r="Q289" s="446"/>
      <c r="R289" s="393"/>
      <c r="S289" s="393"/>
      <c r="T289" s="393"/>
      <c r="U289" s="397">
        <v>42944</v>
      </c>
      <c r="V289" s="397">
        <v>42944</v>
      </c>
      <c r="W289" s="397"/>
      <c r="X289" s="393" t="s">
        <v>404</v>
      </c>
      <c r="Y289" s="402">
        <f t="shared" si="42"/>
        <v>29</v>
      </c>
      <c r="Z289" s="393" t="str">
        <f t="shared" si="43"/>
        <v>N</v>
      </c>
      <c r="AA289" s="393" t="s">
        <v>197</v>
      </c>
      <c r="AB289" s="490" t="e">
        <f>AVERAGE(#REF!)</f>
        <v>#REF!</v>
      </c>
      <c r="AC289" s="425"/>
      <c r="AD289" s="425"/>
    </row>
    <row r="290" spans="1:30" ht="75" customHeight="1" x14ac:dyDescent="0.2">
      <c r="A290" s="393" t="s">
        <v>3136</v>
      </c>
      <c r="B290" s="393"/>
      <c r="C290" s="393" t="s">
        <v>112</v>
      </c>
      <c r="D290" s="397">
        <v>42914</v>
      </c>
      <c r="E290" s="357" t="s">
        <v>2502</v>
      </c>
      <c r="F290" s="393" t="s">
        <v>3132</v>
      </c>
      <c r="G290" s="393"/>
      <c r="H290" s="393" t="s">
        <v>3133</v>
      </c>
      <c r="I290" s="393"/>
      <c r="J290" s="393" t="s">
        <v>3123</v>
      </c>
      <c r="K290" s="393" t="s">
        <v>3108</v>
      </c>
      <c r="L290" s="393"/>
      <c r="M290" s="397">
        <v>42914</v>
      </c>
      <c r="N290" s="446">
        <f t="shared" si="45"/>
        <v>42935</v>
      </c>
      <c r="O290" s="446" t="s">
        <v>3198</v>
      </c>
      <c r="P290" s="446"/>
      <c r="Q290" s="446"/>
      <c r="R290" s="393"/>
      <c r="S290" s="393"/>
      <c r="T290" s="393"/>
      <c r="U290" s="397"/>
      <c r="V290" s="397"/>
      <c r="W290" s="397"/>
      <c r="X290" s="393" t="s">
        <v>1083</v>
      </c>
      <c r="Y290" s="402" t="str">
        <f t="shared" si="42"/>
        <v/>
      </c>
      <c r="Z290" s="393" t="str">
        <f t="shared" si="43"/>
        <v/>
      </c>
      <c r="AA290" s="393"/>
      <c r="AB290" s="490" t="e">
        <f>AVERAGE(#REF!)</f>
        <v>#REF!</v>
      </c>
      <c r="AC290" s="499"/>
      <c r="AD290" s="499"/>
    </row>
    <row r="291" spans="1:30" ht="56.25" customHeight="1" x14ac:dyDescent="0.2">
      <c r="A291" s="393" t="s">
        <v>3137</v>
      </c>
      <c r="B291" s="393"/>
      <c r="C291" s="393" t="s">
        <v>3109</v>
      </c>
      <c r="D291" s="397">
        <v>42915</v>
      </c>
      <c r="E291" s="357" t="s">
        <v>2957</v>
      </c>
      <c r="F291" s="393" t="s">
        <v>3127</v>
      </c>
      <c r="G291" s="393" t="s">
        <v>0</v>
      </c>
      <c r="H291" s="393" t="s">
        <v>3128</v>
      </c>
      <c r="I291" s="393"/>
      <c r="J291" s="393" t="s">
        <v>3129</v>
      </c>
      <c r="K291" s="393" t="s">
        <v>3110</v>
      </c>
      <c r="L291" s="393"/>
      <c r="M291" s="397">
        <v>42915</v>
      </c>
      <c r="N291" s="446">
        <f t="shared" si="45"/>
        <v>42936</v>
      </c>
      <c r="O291" s="446" t="s">
        <v>3199</v>
      </c>
      <c r="P291" s="446"/>
      <c r="Q291" s="446"/>
      <c r="R291" s="393"/>
      <c r="S291" s="393"/>
      <c r="T291" s="491"/>
      <c r="U291" s="526">
        <v>42923</v>
      </c>
      <c r="V291" s="526">
        <v>42923</v>
      </c>
      <c r="W291" s="526"/>
      <c r="X291" s="491" t="s">
        <v>404</v>
      </c>
      <c r="Y291" s="500">
        <f t="shared" si="42"/>
        <v>8</v>
      </c>
      <c r="Z291" s="491" t="str">
        <f t="shared" si="43"/>
        <v>O</v>
      </c>
      <c r="AA291" s="491"/>
      <c r="AB291" s="490" t="e">
        <f>AVERAGE(#REF!)</f>
        <v>#REF!</v>
      </c>
      <c r="AC291" s="499"/>
      <c r="AD291" s="499"/>
    </row>
    <row r="292" spans="1:30" ht="38.25" customHeight="1" x14ac:dyDescent="0.2">
      <c r="A292" s="393" t="s">
        <v>3162</v>
      </c>
      <c r="B292" s="393"/>
      <c r="C292" s="501" t="s">
        <v>3134</v>
      </c>
      <c r="D292" s="502">
        <v>42916</v>
      </c>
      <c r="E292" s="501" t="s">
        <v>3135</v>
      </c>
      <c r="F292" s="501" t="s">
        <v>3164</v>
      </c>
      <c r="G292" s="501" t="s">
        <v>0</v>
      </c>
      <c r="H292" s="501">
        <v>30</v>
      </c>
      <c r="I292" s="501" t="s">
        <v>2412</v>
      </c>
      <c r="J292" s="501" t="s">
        <v>2018</v>
      </c>
      <c r="K292" s="501" t="s">
        <v>3163</v>
      </c>
      <c r="L292" s="501"/>
      <c r="M292" s="502">
        <v>42916</v>
      </c>
      <c r="N292" s="502">
        <f t="shared" ref="N292:N304" si="46">M292+21</f>
        <v>42937</v>
      </c>
      <c r="O292" s="514" t="s">
        <v>3207</v>
      </c>
      <c r="P292" s="446"/>
      <c r="Q292" s="446"/>
      <c r="R292" s="393"/>
      <c r="S292" s="393"/>
      <c r="T292" s="393"/>
      <c r="U292" s="397" t="s">
        <v>3168</v>
      </c>
      <c r="V292" s="397">
        <v>42929</v>
      </c>
      <c r="W292" s="397">
        <v>42929</v>
      </c>
      <c r="X292" s="393" t="s">
        <v>404</v>
      </c>
      <c r="Y292" s="500">
        <f t="shared" si="42"/>
        <v>13</v>
      </c>
      <c r="Z292" s="491" t="str">
        <f t="shared" ref="Z292" si="47">IF(V292&lt;&gt;"",IF(Y292&lt;22,"O","N"),"")</f>
        <v>O</v>
      </c>
      <c r="AA292" s="491"/>
      <c r="AB292" s="492" t="e">
        <f>AVERAGE(#REF!)</f>
        <v>#REF!</v>
      </c>
    </row>
    <row r="293" spans="1:30" ht="63.75" customHeight="1" x14ac:dyDescent="0.2">
      <c r="A293" s="393" t="s">
        <v>3138</v>
      </c>
      <c r="B293" s="393"/>
      <c r="C293" s="393" t="s">
        <v>2317</v>
      </c>
      <c r="D293" s="397">
        <v>42922</v>
      </c>
      <c r="E293" s="357" t="s">
        <v>3178</v>
      </c>
      <c r="F293" s="393" t="s">
        <v>313</v>
      </c>
      <c r="G293" s="393" t="s">
        <v>0</v>
      </c>
      <c r="H293" s="393" t="s">
        <v>3165</v>
      </c>
      <c r="I293" s="393" t="s">
        <v>2903</v>
      </c>
      <c r="J293" s="393" t="s">
        <v>1727</v>
      </c>
      <c r="K293" s="393" t="s">
        <v>3179</v>
      </c>
      <c r="L293" s="393" t="s">
        <v>3166</v>
      </c>
      <c r="M293" s="397">
        <v>42922</v>
      </c>
      <c r="N293" s="502">
        <f t="shared" si="46"/>
        <v>42943</v>
      </c>
      <c r="O293" s="446" t="s">
        <v>3320</v>
      </c>
      <c r="P293" s="446"/>
      <c r="Q293" s="446"/>
      <c r="R293" s="393"/>
      <c r="S293" s="393"/>
      <c r="T293" s="393"/>
      <c r="U293" s="397"/>
      <c r="V293" s="397"/>
      <c r="W293" s="397"/>
      <c r="X293" s="393" t="s">
        <v>2531</v>
      </c>
      <c r="Y293" s="500" t="str">
        <f t="shared" si="42"/>
        <v/>
      </c>
      <c r="Z293" s="533" t="str">
        <f t="shared" si="43"/>
        <v/>
      </c>
      <c r="AA293" s="491"/>
      <c r="AB293" s="492" t="e">
        <f>AVERAGE(#REF!)</f>
        <v>#REF!</v>
      </c>
    </row>
    <row r="294" spans="1:30" ht="150.75" customHeight="1" x14ac:dyDescent="0.2">
      <c r="A294" s="393" t="s">
        <v>3181</v>
      </c>
      <c r="B294" s="393"/>
      <c r="C294" s="393" t="s">
        <v>1184</v>
      </c>
      <c r="D294" s="397">
        <v>42954</v>
      </c>
      <c r="E294" s="357" t="s">
        <v>2497</v>
      </c>
      <c r="F294" s="393" t="s">
        <v>2585</v>
      </c>
      <c r="G294" s="393" t="s">
        <v>0</v>
      </c>
      <c r="H294" s="393">
        <v>7900</v>
      </c>
      <c r="I294" s="393" t="s">
        <v>2903</v>
      </c>
      <c r="J294" s="393" t="s">
        <v>2018</v>
      </c>
      <c r="K294" s="393" t="s">
        <v>3180</v>
      </c>
      <c r="L294" s="393" t="s">
        <v>3166</v>
      </c>
      <c r="M294" s="397">
        <v>42954</v>
      </c>
      <c r="N294" s="502">
        <f t="shared" si="46"/>
        <v>42975</v>
      </c>
      <c r="O294" s="446" t="s">
        <v>3325</v>
      </c>
      <c r="P294" s="446"/>
      <c r="Q294" s="446"/>
      <c r="R294" s="393"/>
      <c r="S294" s="393"/>
      <c r="T294" s="393"/>
      <c r="U294" s="397"/>
      <c r="V294" s="397"/>
      <c r="W294" s="397"/>
      <c r="X294" s="393"/>
      <c r="Y294" s="500" t="str">
        <f t="shared" si="42"/>
        <v/>
      </c>
      <c r="Z294" s="533" t="str">
        <f t="shared" si="43"/>
        <v/>
      </c>
      <c r="AA294" s="491"/>
      <c r="AB294" s="492"/>
    </row>
    <row r="295" spans="1:30" ht="148.5" customHeight="1" x14ac:dyDescent="0.2">
      <c r="A295" s="393" t="s">
        <v>3182</v>
      </c>
      <c r="B295" s="393"/>
      <c r="C295" s="393" t="s">
        <v>1184</v>
      </c>
      <c r="D295" s="397">
        <v>42955</v>
      </c>
      <c r="E295" s="357" t="s">
        <v>2497</v>
      </c>
      <c r="F295" s="393" t="s">
        <v>3184</v>
      </c>
      <c r="G295" s="393" t="s">
        <v>0</v>
      </c>
      <c r="H295" s="393">
        <v>18000</v>
      </c>
      <c r="I295" s="393" t="s">
        <v>2903</v>
      </c>
      <c r="J295" s="393" t="s">
        <v>2018</v>
      </c>
      <c r="K295" s="393" t="s">
        <v>3200</v>
      </c>
      <c r="L295" s="393" t="s">
        <v>3166</v>
      </c>
      <c r="M295" s="397">
        <v>42955</v>
      </c>
      <c r="N295" s="502">
        <f t="shared" si="46"/>
        <v>42976</v>
      </c>
      <c r="O295" s="446" t="s">
        <v>3299</v>
      </c>
      <c r="P295" s="446"/>
      <c r="Q295" s="446"/>
      <c r="R295" s="393"/>
      <c r="S295" s="393"/>
      <c r="T295" s="393"/>
      <c r="U295" s="397"/>
      <c r="V295" s="397"/>
      <c r="W295" s="397"/>
      <c r="X295" s="393" t="s">
        <v>2531</v>
      </c>
      <c r="Y295" s="500" t="str">
        <f t="shared" si="42"/>
        <v/>
      </c>
      <c r="Z295" s="533" t="str">
        <f t="shared" si="43"/>
        <v/>
      </c>
      <c r="AA295" s="491"/>
      <c r="AB295" s="492"/>
    </row>
    <row r="296" spans="1:30" ht="103.5" customHeight="1" x14ac:dyDescent="0.2">
      <c r="A296" s="393" t="s">
        <v>3183</v>
      </c>
      <c r="B296" s="393"/>
      <c r="C296" s="393" t="s">
        <v>3172</v>
      </c>
      <c r="D296" s="397">
        <v>42970</v>
      </c>
      <c r="E296" s="357" t="s">
        <v>3173</v>
      </c>
      <c r="F296" s="393" t="s">
        <v>3174</v>
      </c>
      <c r="G296" s="393" t="s">
        <v>0</v>
      </c>
      <c r="H296" s="393" t="s">
        <v>3176</v>
      </c>
      <c r="I296" s="393"/>
      <c r="J296" s="393" t="s">
        <v>1727</v>
      </c>
      <c r="K296" s="393" t="s">
        <v>3175</v>
      </c>
      <c r="L296" s="393" t="s">
        <v>3177</v>
      </c>
      <c r="M296" s="397">
        <v>42970</v>
      </c>
      <c r="N296" s="502">
        <f t="shared" si="46"/>
        <v>42991</v>
      </c>
      <c r="O296" s="446" t="s">
        <v>3226</v>
      </c>
      <c r="P296" s="446"/>
      <c r="Q296" s="446"/>
      <c r="R296" s="393"/>
      <c r="S296" s="393"/>
      <c r="T296" s="393"/>
      <c r="U296" s="397"/>
      <c r="V296" s="397"/>
      <c r="W296" s="397"/>
      <c r="X296" s="393" t="s">
        <v>1083</v>
      </c>
      <c r="Y296" s="500" t="str">
        <f t="shared" si="42"/>
        <v/>
      </c>
      <c r="Z296" s="533" t="str">
        <f t="shared" si="43"/>
        <v/>
      </c>
      <c r="AA296" s="491"/>
      <c r="AB296" s="492"/>
    </row>
    <row r="297" spans="1:30" ht="63.75" customHeight="1" x14ac:dyDescent="0.2">
      <c r="A297" s="393" t="s">
        <v>3185</v>
      </c>
      <c r="B297" s="393"/>
      <c r="C297" s="393" t="s">
        <v>3186</v>
      </c>
      <c r="D297" s="397">
        <v>42942</v>
      </c>
      <c r="E297" s="357" t="s">
        <v>3234</v>
      </c>
      <c r="F297" s="393" t="s">
        <v>3187</v>
      </c>
      <c r="G297" s="393" t="s">
        <v>0</v>
      </c>
      <c r="H297" s="393" t="s">
        <v>3236</v>
      </c>
      <c r="I297" s="393" t="s">
        <v>3222</v>
      </c>
      <c r="J297" s="393" t="s">
        <v>1727</v>
      </c>
      <c r="K297" s="393" t="s">
        <v>3235</v>
      </c>
      <c r="L297" s="393"/>
      <c r="M297" s="397">
        <v>42971</v>
      </c>
      <c r="N297" s="502">
        <f t="shared" ref="N297" si="48">M297+21</f>
        <v>42992</v>
      </c>
      <c r="O297" s="446"/>
      <c r="P297" s="446"/>
      <c r="Q297" s="446"/>
      <c r="R297" s="393"/>
      <c r="S297" s="393"/>
      <c r="T297" s="393"/>
      <c r="U297" s="397">
        <v>42974</v>
      </c>
      <c r="V297" s="397">
        <v>42974</v>
      </c>
      <c r="W297" s="397"/>
      <c r="X297" s="393" t="s">
        <v>404</v>
      </c>
      <c r="Y297" s="500">
        <f t="shared" si="42"/>
        <v>3</v>
      </c>
      <c r="Z297" s="533" t="str">
        <f t="shared" si="43"/>
        <v>O</v>
      </c>
      <c r="AA297" s="491" t="s">
        <v>3201</v>
      </c>
      <c r="AB297" s="492"/>
    </row>
    <row r="298" spans="1:30" ht="63.75" customHeight="1" x14ac:dyDescent="0.2">
      <c r="A298" s="393" t="s">
        <v>3202</v>
      </c>
      <c r="B298" s="393"/>
      <c r="C298" s="393" t="s">
        <v>2116</v>
      </c>
      <c r="D298" s="397">
        <v>42975</v>
      </c>
      <c r="E298" s="357" t="s">
        <v>2581</v>
      </c>
      <c r="F298" s="393" t="s">
        <v>3187</v>
      </c>
      <c r="G298" s="393" t="s">
        <v>0</v>
      </c>
      <c r="H298" s="393" t="s">
        <v>3212</v>
      </c>
      <c r="I298" s="393" t="s">
        <v>2801</v>
      </c>
      <c r="J298" s="393" t="s">
        <v>1727</v>
      </c>
      <c r="K298" s="393" t="s">
        <v>3213</v>
      </c>
      <c r="L298" s="393" t="s">
        <v>3214</v>
      </c>
      <c r="M298" s="397">
        <v>42975</v>
      </c>
      <c r="N298" s="502">
        <f t="shared" si="46"/>
        <v>42996</v>
      </c>
      <c r="O298" s="446" t="s">
        <v>3326</v>
      </c>
      <c r="P298" s="446"/>
      <c r="Q298" s="446"/>
      <c r="R298" s="393"/>
      <c r="S298" s="393"/>
      <c r="T298" s="393"/>
      <c r="U298" s="397"/>
      <c r="V298" s="397"/>
      <c r="W298" s="397"/>
      <c r="X298" s="393"/>
      <c r="Y298" s="500" t="str">
        <f t="shared" si="42"/>
        <v/>
      </c>
      <c r="Z298" s="533" t="str">
        <f t="shared" si="43"/>
        <v/>
      </c>
      <c r="AA298" s="491"/>
      <c r="AB298" s="492"/>
    </row>
    <row r="299" spans="1:30" ht="63.75" customHeight="1" x14ac:dyDescent="0.2">
      <c r="A299" s="393" t="s">
        <v>3204</v>
      </c>
      <c r="B299" s="393"/>
      <c r="C299" s="393" t="s">
        <v>1710</v>
      </c>
      <c r="D299" s="397">
        <v>42955</v>
      </c>
      <c r="E299" s="357" t="s">
        <v>3321</v>
      </c>
      <c r="F299" s="393" t="s">
        <v>3205</v>
      </c>
      <c r="G299" s="393" t="s">
        <v>0</v>
      </c>
      <c r="H299" s="393"/>
      <c r="I299" s="393"/>
      <c r="J299" s="393" t="s">
        <v>3123</v>
      </c>
      <c r="K299" s="393" t="s">
        <v>3203</v>
      </c>
      <c r="L299" s="393"/>
      <c r="M299" s="397">
        <v>42970</v>
      </c>
      <c r="N299" s="502">
        <f t="shared" si="46"/>
        <v>42991</v>
      </c>
      <c r="O299" s="446" t="s">
        <v>3322</v>
      </c>
      <c r="P299" s="446"/>
      <c r="Q299" s="446"/>
      <c r="R299" s="393"/>
      <c r="S299" s="393"/>
      <c r="T299" s="393"/>
      <c r="U299" s="397">
        <v>42990</v>
      </c>
      <c r="V299" s="397">
        <v>42991</v>
      </c>
      <c r="W299" s="397"/>
      <c r="X299" s="393" t="s">
        <v>404</v>
      </c>
      <c r="Y299" s="500">
        <f t="shared" si="42"/>
        <v>21</v>
      </c>
      <c r="Z299" s="533" t="str">
        <f t="shared" si="43"/>
        <v>O</v>
      </c>
      <c r="AA299" s="491"/>
      <c r="AB299" s="492"/>
    </row>
    <row r="300" spans="1:30" ht="147" customHeight="1" x14ac:dyDescent="0.2">
      <c r="A300" s="393" t="s">
        <v>3206</v>
      </c>
      <c r="B300" s="393"/>
      <c r="C300" s="393" t="s">
        <v>3232</v>
      </c>
      <c r="D300" s="397">
        <v>42982</v>
      </c>
      <c r="E300" s="357" t="s">
        <v>3209</v>
      </c>
      <c r="F300" s="393" t="s">
        <v>3211</v>
      </c>
      <c r="G300" s="393" t="s">
        <v>3210</v>
      </c>
      <c r="H300" s="393">
        <v>1850</v>
      </c>
      <c r="I300" s="393" t="s">
        <v>2903</v>
      </c>
      <c r="J300" s="393" t="s">
        <v>1727</v>
      </c>
      <c r="K300" s="393" t="s">
        <v>2798</v>
      </c>
      <c r="L300" s="393" t="s">
        <v>3214</v>
      </c>
      <c r="M300" s="397">
        <v>42982</v>
      </c>
      <c r="N300" s="502">
        <f t="shared" si="46"/>
        <v>43003</v>
      </c>
      <c r="O300" s="446" t="s">
        <v>3324</v>
      </c>
      <c r="P300" s="446" t="s">
        <v>1294</v>
      </c>
      <c r="Q300" s="446"/>
      <c r="R300" s="393"/>
      <c r="S300" s="393"/>
      <c r="T300" s="393"/>
      <c r="U300" s="397"/>
      <c r="V300" s="397"/>
      <c r="W300" s="397"/>
      <c r="X300" s="393" t="s">
        <v>2499</v>
      </c>
      <c r="Y300" s="500" t="str">
        <f t="shared" si="42"/>
        <v/>
      </c>
      <c r="Z300" s="533" t="str">
        <f t="shared" si="43"/>
        <v/>
      </c>
      <c r="AA300" s="491"/>
      <c r="AB300" s="492"/>
    </row>
    <row r="301" spans="1:30" ht="120" customHeight="1" x14ac:dyDescent="0.2">
      <c r="A301" s="393" t="s">
        <v>3208</v>
      </c>
      <c r="B301" s="393"/>
      <c r="C301" s="393" t="s">
        <v>3233</v>
      </c>
      <c r="D301" s="397">
        <v>42982</v>
      </c>
      <c r="E301" s="357" t="s">
        <v>3215</v>
      </c>
      <c r="F301" s="393" t="s">
        <v>313</v>
      </c>
      <c r="G301" s="393" t="s">
        <v>0</v>
      </c>
      <c r="H301" s="393" t="s">
        <v>3217</v>
      </c>
      <c r="I301" s="393" t="s">
        <v>727</v>
      </c>
      <c r="J301" s="393" t="s">
        <v>1727</v>
      </c>
      <c r="K301" s="393" t="s">
        <v>3218</v>
      </c>
      <c r="L301" s="393" t="s">
        <v>3214</v>
      </c>
      <c r="M301" s="397">
        <v>42982</v>
      </c>
      <c r="N301" s="502">
        <f t="shared" si="46"/>
        <v>43003</v>
      </c>
      <c r="O301" s="446" t="s">
        <v>3238</v>
      </c>
      <c r="P301" s="446" t="s">
        <v>1294</v>
      </c>
      <c r="Q301" s="446"/>
      <c r="R301" s="393"/>
      <c r="S301" s="393"/>
      <c r="T301" s="393"/>
      <c r="U301" s="397">
        <v>42999</v>
      </c>
      <c r="V301" s="397">
        <v>42999</v>
      </c>
      <c r="W301" s="397"/>
      <c r="X301" s="393" t="s">
        <v>404</v>
      </c>
      <c r="Y301" s="500">
        <f t="shared" si="42"/>
        <v>17</v>
      </c>
      <c r="Z301" s="533" t="str">
        <f t="shared" si="43"/>
        <v>O</v>
      </c>
      <c r="AA301" s="491"/>
      <c r="AB301" s="492"/>
      <c r="AC301" s="367" t="s">
        <v>3429</v>
      </c>
    </row>
    <row r="302" spans="1:30" ht="123.75" customHeight="1" x14ac:dyDescent="0.2">
      <c r="A302" s="393" t="s">
        <v>3219</v>
      </c>
      <c r="B302" s="393"/>
      <c r="C302" s="393" t="s">
        <v>3231</v>
      </c>
      <c r="D302" s="397">
        <v>42922</v>
      </c>
      <c r="E302" s="357" t="s">
        <v>3220</v>
      </c>
      <c r="F302" s="393" t="s">
        <v>3216</v>
      </c>
      <c r="G302" s="393" t="s">
        <v>0</v>
      </c>
      <c r="H302" s="393">
        <v>2500</v>
      </c>
      <c r="I302" s="393" t="s">
        <v>3222</v>
      </c>
      <c r="J302" s="393" t="s">
        <v>1727</v>
      </c>
      <c r="K302" s="393" t="s">
        <v>3221</v>
      </c>
      <c r="L302" s="393"/>
      <c r="M302" s="397">
        <v>42934</v>
      </c>
      <c r="N302" s="502">
        <f t="shared" si="46"/>
        <v>42955</v>
      </c>
      <c r="O302" s="446" t="s">
        <v>3406</v>
      </c>
      <c r="P302" s="446"/>
      <c r="Q302" s="446"/>
      <c r="R302" s="393"/>
      <c r="S302" s="393"/>
      <c r="T302" s="393"/>
      <c r="U302" s="397">
        <v>43012</v>
      </c>
      <c r="V302" s="397">
        <v>43012</v>
      </c>
      <c r="W302" s="397"/>
      <c r="X302" s="393" t="s">
        <v>404</v>
      </c>
      <c r="Y302" s="500">
        <f t="shared" si="42"/>
        <v>78</v>
      </c>
      <c r="Z302" s="533" t="str">
        <f t="shared" si="43"/>
        <v>N</v>
      </c>
      <c r="AA302" s="491"/>
      <c r="AB302" s="492" t="e">
        <f>AVERAGE(#REF!)</f>
        <v>#REF!</v>
      </c>
    </row>
    <row r="303" spans="1:30" ht="151.5" customHeight="1" x14ac:dyDescent="0.2">
      <c r="A303" s="393" t="s">
        <v>3223</v>
      </c>
      <c r="B303" s="393"/>
      <c r="C303" s="393" t="s">
        <v>1184</v>
      </c>
      <c r="D303" s="397">
        <v>42984</v>
      </c>
      <c r="E303" s="357" t="s">
        <v>3224</v>
      </c>
      <c r="F303" s="393" t="s">
        <v>3245</v>
      </c>
      <c r="G303" s="393" t="s">
        <v>0</v>
      </c>
      <c r="H303" s="393" t="s">
        <v>3225</v>
      </c>
      <c r="I303" s="393" t="s">
        <v>2903</v>
      </c>
      <c r="J303" s="393" t="s">
        <v>1727</v>
      </c>
      <c r="K303" s="393" t="s">
        <v>2798</v>
      </c>
      <c r="L303" s="393" t="s">
        <v>3166</v>
      </c>
      <c r="M303" s="397">
        <v>42984</v>
      </c>
      <c r="N303" s="502">
        <f t="shared" si="46"/>
        <v>43005</v>
      </c>
      <c r="O303" s="446" t="s">
        <v>3337</v>
      </c>
      <c r="P303" s="446" t="s">
        <v>1294</v>
      </c>
      <c r="Q303" s="446"/>
      <c r="R303" s="393" t="s">
        <v>778</v>
      </c>
      <c r="S303" s="393"/>
      <c r="T303" s="393"/>
      <c r="U303" s="397">
        <v>43028</v>
      </c>
      <c r="V303" s="397">
        <v>43028</v>
      </c>
      <c r="W303" s="397"/>
      <c r="X303" s="393" t="s">
        <v>404</v>
      </c>
      <c r="Y303" s="500">
        <f t="shared" si="42"/>
        <v>44</v>
      </c>
      <c r="Z303" s="533" t="str">
        <f t="shared" si="43"/>
        <v>N</v>
      </c>
      <c r="AA303" s="491"/>
      <c r="AB303" s="492"/>
    </row>
    <row r="304" spans="1:30" ht="100.5" customHeight="1" x14ac:dyDescent="0.2">
      <c r="A304" s="393" t="s">
        <v>3227</v>
      </c>
      <c r="B304" s="393"/>
      <c r="C304" s="393" t="s">
        <v>3229</v>
      </c>
      <c r="D304" s="397">
        <v>42986</v>
      </c>
      <c r="E304" s="357" t="s">
        <v>3291</v>
      </c>
      <c r="F304" s="393" t="s">
        <v>3230</v>
      </c>
      <c r="G304" s="393" t="s">
        <v>0</v>
      </c>
      <c r="H304" s="393" t="s">
        <v>3228</v>
      </c>
      <c r="I304" s="393" t="s">
        <v>2903</v>
      </c>
      <c r="J304" s="393" t="s">
        <v>3123</v>
      </c>
      <c r="K304" s="393" t="s">
        <v>3323</v>
      </c>
      <c r="L304" s="393"/>
      <c r="M304" s="397">
        <v>42993</v>
      </c>
      <c r="N304" s="502">
        <f t="shared" si="46"/>
        <v>43014</v>
      </c>
      <c r="O304" s="446" t="s">
        <v>3244</v>
      </c>
      <c r="P304" s="446"/>
      <c r="Q304" s="446"/>
      <c r="R304" s="393" t="s">
        <v>778</v>
      </c>
      <c r="S304" s="393"/>
      <c r="T304" s="393"/>
      <c r="U304" s="397">
        <v>43013</v>
      </c>
      <c r="V304" s="397">
        <v>43013</v>
      </c>
      <c r="W304" s="397"/>
      <c r="X304" s="393" t="s">
        <v>404</v>
      </c>
      <c r="Y304" s="500">
        <f t="shared" si="42"/>
        <v>20</v>
      </c>
      <c r="Z304" s="533" t="str">
        <f t="shared" si="43"/>
        <v>O</v>
      </c>
      <c r="AA304" s="491"/>
      <c r="AB304" s="492"/>
    </row>
    <row r="305" spans="1:29" ht="58.5" customHeight="1" x14ac:dyDescent="0.2">
      <c r="A305" s="393" t="s">
        <v>3239</v>
      </c>
      <c r="B305" s="393"/>
      <c r="C305" s="393" t="s">
        <v>3240</v>
      </c>
      <c r="D305" s="397">
        <v>42999</v>
      </c>
      <c r="E305" s="357" t="s">
        <v>3209</v>
      </c>
      <c r="F305" s="393" t="s">
        <v>3241</v>
      </c>
      <c r="G305" s="393" t="s">
        <v>0</v>
      </c>
      <c r="H305" s="393"/>
      <c r="I305" s="393" t="s">
        <v>2903</v>
      </c>
      <c r="J305" s="393"/>
      <c r="K305" s="393"/>
      <c r="L305" s="393"/>
      <c r="M305" s="397">
        <v>43000</v>
      </c>
      <c r="N305" s="514">
        <f t="shared" ref="N305:N307" si="49">M305+21</f>
        <v>43021</v>
      </c>
      <c r="O305" s="446" t="s">
        <v>3242</v>
      </c>
      <c r="P305" s="446" t="s">
        <v>778</v>
      </c>
      <c r="Q305" s="446"/>
      <c r="R305" s="393" t="s">
        <v>778</v>
      </c>
      <c r="S305" s="393"/>
      <c r="T305" s="393"/>
      <c r="U305" s="397">
        <v>43011</v>
      </c>
      <c r="V305" s="397">
        <v>43011</v>
      </c>
      <c r="W305" s="397"/>
      <c r="X305" s="393" t="s">
        <v>404</v>
      </c>
      <c r="Y305" s="500">
        <f t="shared" si="42"/>
        <v>11</v>
      </c>
      <c r="Z305" s="533" t="str">
        <f t="shared" si="43"/>
        <v>O</v>
      </c>
      <c r="AA305" s="491"/>
      <c r="AB305" s="492"/>
    </row>
    <row r="306" spans="1:29" ht="83.25" customHeight="1" x14ac:dyDescent="0.2">
      <c r="A306" s="393" t="s">
        <v>3243</v>
      </c>
      <c r="B306" s="393"/>
      <c r="C306" s="393" t="s">
        <v>3260</v>
      </c>
      <c r="D306" s="397">
        <v>43006</v>
      </c>
      <c r="E306" s="357" t="s">
        <v>3261</v>
      </c>
      <c r="F306" s="393" t="s">
        <v>3263</v>
      </c>
      <c r="G306" s="393" t="s">
        <v>0</v>
      </c>
      <c r="H306" s="393" t="s">
        <v>3262</v>
      </c>
      <c r="I306" s="393" t="s">
        <v>2903</v>
      </c>
      <c r="J306" s="393" t="s">
        <v>3123</v>
      </c>
      <c r="K306" s="393" t="s">
        <v>3264</v>
      </c>
      <c r="L306" s="393"/>
      <c r="M306" s="397">
        <v>43007</v>
      </c>
      <c r="N306" s="514">
        <f t="shared" si="49"/>
        <v>43028</v>
      </c>
      <c r="O306" s="446" t="s">
        <v>3298</v>
      </c>
      <c r="P306" s="446"/>
      <c r="Q306" s="446"/>
      <c r="R306" s="393" t="s">
        <v>778</v>
      </c>
      <c r="S306" s="393"/>
      <c r="T306" s="393"/>
      <c r="U306" s="397">
        <v>43011</v>
      </c>
      <c r="V306" s="397">
        <v>43011</v>
      </c>
      <c r="W306" s="397"/>
      <c r="X306" s="393" t="s">
        <v>404</v>
      </c>
      <c r="Y306" s="500">
        <f t="shared" si="42"/>
        <v>4</v>
      </c>
      <c r="Z306" s="533" t="str">
        <f t="shared" si="43"/>
        <v>O</v>
      </c>
      <c r="AA306" s="491"/>
      <c r="AB306" s="492"/>
    </row>
    <row r="307" spans="1:29" ht="58.5" customHeight="1" x14ac:dyDescent="0.2">
      <c r="A307" s="393" t="s">
        <v>3246</v>
      </c>
      <c r="B307" s="393"/>
      <c r="C307" s="393" t="s">
        <v>3267</v>
      </c>
      <c r="D307" s="397">
        <v>43006</v>
      </c>
      <c r="E307" s="357" t="s">
        <v>3272</v>
      </c>
      <c r="F307" s="393" t="s">
        <v>3284</v>
      </c>
      <c r="G307" s="393" t="s">
        <v>0</v>
      </c>
      <c r="H307" s="393" t="s">
        <v>3285</v>
      </c>
      <c r="I307" s="393"/>
      <c r="J307" s="393" t="s">
        <v>3123</v>
      </c>
      <c r="K307" s="393">
        <v>150</v>
      </c>
      <c r="L307" s="393"/>
      <c r="M307" s="397">
        <v>43007</v>
      </c>
      <c r="N307" s="502">
        <f t="shared" si="49"/>
        <v>43028</v>
      </c>
      <c r="O307" s="446"/>
      <c r="P307" s="446"/>
      <c r="Q307" s="446"/>
      <c r="R307" s="393" t="s">
        <v>778</v>
      </c>
      <c r="S307" s="393"/>
      <c r="T307" s="393"/>
      <c r="U307" s="397">
        <v>43014</v>
      </c>
      <c r="V307" s="397">
        <v>43014</v>
      </c>
      <c r="W307" s="397"/>
      <c r="X307" s="393" t="s">
        <v>404</v>
      </c>
      <c r="Y307" s="500">
        <f t="shared" si="42"/>
        <v>7</v>
      </c>
      <c r="Z307" s="533" t="str">
        <f t="shared" si="43"/>
        <v>O</v>
      </c>
      <c r="AA307" s="491"/>
      <c r="AB307" s="492"/>
    </row>
    <row r="308" spans="1:29" ht="58.5" customHeight="1" x14ac:dyDescent="0.2">
      <c r="A308" s="393" t="s">
        <v>3247</v>
      </c>
      <c r="B308" s="393"/>
      <c r="C308" s="393" t="s">
        <v>3249</v>
      </c>
      <c r="D308" s="397">
        <v>42999</v>
      </c>
      <c r="E308" s="357" t="s">
        <v>3250</v>
      </c>
      <c r="F308" s="393" t="s">
        <v>3253</v>
      </c>
      <c r="G308" s="393" t="s">
        <v>0</v>
      </c>
      <c r="H308" s="393" t="s">
        <v>3251</v>
      </c>
      <c r="I308" s="393" t="s">
        <v>2903</v>
      </c>
      <c r="J308" s="393" t="s">
        <v>3123</v>
      </c>
      <c r="K308" s="393" t="s">
        <v>3252</v>
      </c>
      <c r="L308" s="393"/>
      <c r="M308" s="397"/>
      <c r="N308" s="502"/>
      <c r="O308" s="446" t="s">
        <v>3269</v>
      </c>
      <c r="P308" s="446"/>
      <c r="Q308" s="446"/>
      <c r="R308" s="393" t="s">
        <v>778</v>
      </c>
      <c r="S308" s="393"/>
      <c r="T308" s="393"/>
      <c r="U308" s="397"/>
      <c r="V308" s="397"/>
      <c r="W308" s="397"/>
      <c r="X308" s="393" t="s">
        <v>1083</v>
      </c>
      <c r="Y308" s="500" t="str">
        <f t="shared" si="42"/>
        <v/>
      </c>
      <c r="Z308" s="533" t="str">
        <f t="shared" si="43"/>
        <v/>
      </c>
      <c r="AA308" s="491"/>
      <c r="AB308" s="492"/>
    </row>
    <row r="309" spans="1:29" ht="81" customHeight="1" x14ac:dyDescent="0.2">
      <c r="A309" s="393" t="s">
        <v>3248</v>
      </c>
      <c r="B309" s="393"/>
      <c r="C309" s="501" t="s">
        <v>807</v>
      </c>
      <c r="D309" s="502">
        <v>43012</v>
      </c>
      <c r="E309" s="501" t="s">
        <v>3254</v>
      </c>
      <c r="F309" s="501" t="s">
        <v>2356</v>
      </c>
      <c r="G309" s="501" t="s">
        <v>0</v>
      </c>
      <c r="H309" s="501" t="s">
        <v>3268</v>
      </c>
      <c r="I309" s="501" t="s">
        <v>1576</v>
      </c>
      <c r="J309" s="532" t="s">
        <v>1804</v>
      </c>
      <c r="K309" s="501">
        <v>259</v>
      </c>
      <c r="L309" s="393"/>
      <c r="M309" s="397">
        <v>43014</v>
      </c>
      <c r="N309" s="514">
        <f t="shared" ref="N309:N312" si="50">M309+21</f>
        <v>43035</v>
      </c>
      <c r="O309" s="446" t="s">
        <v>3301</v>
      </c>
      <c r="P309" s="446"/>
      <c r="Q309" s="446"/>
      <c r="R309" s="393" t="s">
        <v>778</v>
      </c>
      <c r="S309" s="393"/>
      <c r="T309" s="393"/>
      <c r="U309" s="397">
        <v>43028</v>
      </c>
      <c r="V309" s="397">
        <v>43031</v>
      </c>
      <c r="W309" s="397"/>
      <c r="X309" s="393" t="s">
        <v>404</v>
      </c>
      <c r="Y309" s="500">
        <f t="shared" si="42"/>
        <v>17</v>
      </c>
      <c r="Z309" s="533" t="str">
        <f t="shared" si="43"/>
        <v>O</v>
      </c>
      <c r="AA309" s="491"/>
      <c r="AB309" s="492"/>
    </row>
    <row r="310" spans="1:29" ht="85.5" customHeight="1" x14ac:dyDescent="0.2">
      <c r="A310" s="393" t="s">
        <v>3255</v>
      </c>
      <c r="B310" s="393"/>
      <c r="C310" s="393" t="s">
        <v>3109</v>
      </c>
      <c r="D310" s="397">
        <v>43003</v>
      </c>
      <c r="E310" s="357" t="s">
        <v>2957</v>
      </c>
      <c r="F310" s="393" t="s">
        <v>3257</v>
      </c>
      <c r="G310" s="393" t="s">
        <v>0</v>
      </c>
      <c r="H310" s="393" t="s">
        <v>3259</v>
      </c>
      <c r="I310" s="393" t="s">
        <v>2903</v>
      </c>
      <c r="J310" s="393" t="s">
        <v>3123</v>
      </c>
      <c r="K310" s="393" t="s">
        <v>3258</v>
      </c>
      <c r="L310" s="393"/>
      <c r="M310" s="397">
        <v>43004</v>
      </c>
      <c r="N310" s="514">
        <f t="shared" si="50"/>
        <v>43025</v>
      </c>
      <c r="O310" s="446" t="s">
        <v>3278</v>
      </c>
      <c r="P310" s="446"/>
      <c r="Q310" s="446"/>
      <c r="R310" s="393" t="s">
        <v>778</v>
      </c>
      <c r="S310" s="393"/>
      <c r="T310" s="393"/>
      <c r="U310" s="397">
        <v>43011</v>
      </c>
      <c r="V310" s="397">
        <v>43011</v>
      </c>
      <c r="W310" s="397"/>
      <c r="X310" s="393" t="s">
        <v>404</v>
      </c>
      <c r="Y310" s="500">
        <f t="shared" si="42"/>
        <v>7</v>
      </c>
      <c r="Z310" s="533" t="str">
        <f t="shared" si="43"/>
        <v>O</v>
      </c>
      <c r="AA310" s="491"/>
      <c r="AB310" s="492"/>
    </row>
    <row r="311" spans="1:29" ht="58.5" customHeight="1" x14ac:dyDescent="0.2">
      <c r="A311" s="393" t="s">
        <v>3256</v>
      </c>
      <c r="B311" s="393"/>
      <c r="C311" s="393" t="s">
        <v>3270</v>
      </c>
      <c r="D311" s="397">
        <v>43003</v>
      </c>
      <c r="E311" s="357" t="s">
        <v>3404</v>
      </c>
      <c r="F311" s="393"/>
      <c r="G311" s="393" t="s">
        <v>0</v>
      </c>
      <c r="H311" s="393" t="s">
        <v>3271</v>
      </c>
      <c r="I311" s="393" t="s">
        <v>2903</v>
      </c>
      <c r="J311" s="393" t="s">
        <v>3123</v>
      </c>
      <c r="K311" s="393">
        <v>70</v>
      </c>
      <c r="L311" s="393"/>
      <c r="M311" s="397">
        <v>43004</v>
      </c>
      <c r="N311" s="514">
        <f t="shared" si="50"/>
        <v>43025</v>
      </c>
      <c r="O311" s="446" t="s">
        <v>3300</v>
      </c>
      <c r="P311" s="446"/>
      <c r="Q311" s="446"/>
      <c r="R311" s="393" t="s">
        <v>778</v>
      </c>
      <c r="S311" s="393"/>
      <c r="T311" s="393"/>
      <c r="U311" s="397">
        <v>43014</v>
      </c>
      <c r="V311" s="397">
        <v>43014</v>
      </c>
      <c r="W311" s="397"/>
      <c r="X311" s="393" t="s">
        <v>404</v>
      </c>
      <c r="Y311" s="500">
        <f t="shared" si="42"/>
        <v>10</v>
      </c>
      <c r="Z311" s="533" t="str">
        <f t="shared" si="43"/>
        <v>O</v>
      </c>
      <c r="AA311" s="491"/>
      <c r="AB311" s="492"/>
      <c r="AC311" s="367" t="s">
        <v>3405</v>
      </c>
    </row>
    <row r="312" spans="1:29" ht="117.75" customHeight="1" x14ac:dyDescent="0.2">
      <c r="A312" s="393" t="s">
        <v>3265</v>
      </c>
      <c r="B312" s="393"/>
      <c r="C312" s="393" t="s">
        <v>3281</v>
      </c>
      <c r="D312" s="397">
        <v>43007</v>
      </c>
      <c r="E312" s="357" t="s">
        <v>3276</v>
      </c>
      <c r="F312" s="393" t="s">
        <v>3282</v>
      </c>
      <c r="G312" s="393" t="s">
        <v>0</v>
      </c>
      <c r="H312" s="393" t="s">
        <v>3283</v>
      </c>
      <c r="I312" s="393" t="s">
        <v>2903</v>
      </c>
      <c r="J312" s="393" t="s">
        <v>3123</v>
      </c>
      <c r="K312" s="393"/>
      <c r="L312" s="393"/>
      <c r="M312" s="397">
        <v>43007</v>
      </c>
      <c r="N312" s="514">
        <f t="shared" si="50"/>
        <v>43028</v>
      </c>
      <c r="O312" s="446" t="s">
        <v>3290</v>
      </c>
      <c r="P312" s="446"/>
      <c r="Q312" s="446"/>
      <c r="R312" s="393"/>
      <c r="S312" s="393"/>
      <c r="T312" s="393"/>
      <c r="U312" s="397">
        <v>43011</v>
      </c>
      <c r="V312" s="397">
        <v>43011</v>
      </c>
      <c r="W312" s="397"/>
      <c r="X312" s="393" t="s">
        <v>404</v>
      </c>
      <c r="Y312" s="500">
        <f t="shared" si="42"/>
        <v>4</v>
      </c>
      <c r="Z312" s="533" t="str">
        <f t="shared" si="43"/>
        <v>O</v>
      </c>
      <c r="AA312" s="491" t="s">
        <v>196</v>
      </c>
      <c r="AB312" s="492"/>
      <c r="AC312" s="460" t="s">
        <v>3329</v>
      </c>
    </row>
    <row r="313" spans="1:29" ht="58.5" customHeight="1" x14ac:dyDescent="0.2">
      <c r="A313" s="393" t="s">
        <v>3266</v>
      </c>
      <c r="B313" s="393"/>
      <c r="C313" s="393" t="s">
        <v>3289</v>
      </c>
      <c r="D313" s="397">
        <v>43021</v>
      </c>
      <c r="E313" s="357" t="s">
        <v>3286</v>
      </c>
      <c r="F313" s="393" t="s">
        <v>3288</v>
      </c>
      <c r="G313" s="393" t="s">
        <v>0</v>
      </c>
      <c r="H313" s="393" t="s">
        <v>3287</v>
      </c>
      <c r="I313" s="393" t="s">
        <v>2903</v>
      </c>
      <c r="J313" s="393" t="s">
        <v>3123</v>
      </c>
      <c r="K313" s="393" t="s">
        <v>3296</v>
      </c>
      <c r="L313" s="393"/>
      <c r="M313" s="397">
        <v>43025</v>
      </c>
      <c r="N313" s="514">
        <f>M313+21</f>
        <v>43046</v>
      </c>
      <c r="O313" s="446"/>
      <c r="P313" s="446"/>
      <c r="Q313" s="446"/>
      <c r="R313" s="393"/>
      <c r="S313" s="393"/>
      <c r="T313" s="393"/>
      <c r="U313" s="397">
        <v>43031</v>
      </c>
      <c r="V313" s="397">
        <v>43031</v>
      </c>
      <c r="W313" s="397"/>
      <c r="X313" s="393"/>
      <c r="Y313" s="500">
        <f t="shared" si="42"/>
        <v>6</v>
      </c>
      <c r="Z313" s="533" t="str">
        <f t="shared" si="43"/>
        <v>O</v>
      </c>
      <c r="AA313" s="491"/>
      <c r="AB313" s="492"/>
    </row>
    <row r="314" spans="1:29" ht="93" customHeight="1" x14ac:dyDescent="0.2">
      <c r="A314" s="393" t="s">
        <v>3273</v>
      </c>
      <c r="B314" s="393"/>
      <c r="C314" s="393" t="s">
        <v>3292</v>
      </c>
      <c r="D314" s="397">
        <v>43018</v>
      </c>
      <c r="E314" s="357" t="s">
        <v>3302</v>
      </c>
      <c r="F314" s="393" t="s">
        <v>3187</v>
      </c>
      <c r="G314" s="393" t="s">
        <v>0</v>
      </c>
      <c r="H314" s="393" t="s">
        <v>3303</v>
      </c>
      <c r="I314" s="393" t="s">
        <v>2903</v>
      </c>
      <c r="J314" s="393" t="s">
        <v>3123</v>
      </c>
      <c r="K314" s="393" t="s">
        <v>3304</v>
      </c>
      <c r="L314" s="393"/>
      <c r="M314" s="397">
        <v>43018</v>
      </c>
      <c r="N314" s="514">
        <f t="shared" ref="N314:N328" si="51">M314+21</f>
        <v>43039</v>
      </c>
      <c r="O314" s="446"/>
      <c r="P314" s="446"/>
      <c r="Q314" s="446"/>
      <c r="R314" s="393"/>
      <c r="S314" s="393"/>
      <c r="T314" s="393"/>
      <c r="U314" s="397">
        <v>43035</v>
      </c>
      <c r="V314" s="397">
        <v>43035</v>
      </c>
      <c r="W314" s="397"/>
      <c r="X314" s="393" t="s">
        <v>404</v>
      </c>
      <c r="Y314" s="402">
        <f t="shared" si="42"/>
        <v>17</v>
      </c>
      <c r="Z314" s="533" t="str">
        <f t="shared" si="43"/>
        <v>O</v>
      </c>
      <c r="AA314" s="393"/>
      <c r="AB314" s="393" t="s">
        <v>3328</v>
      </c>
      <c r="AC314" s="367" t="s">
        <v>3328</v>
      </c>
    </row>
    <row r="315" spans="1:29" ht="58.5" customHeight="1" x14ac:dyDescent="0.2">
      <c r="A315" s="393" t="s">
        <v>3274</v>
      </c>
      <c r="B315" s="393"/>
      <c r="C315" s="393" t="s">
        <v>2049</v>
      </c>
      <c r="D315" s="397">
        <v>43018</v>
      </c>
      <c r="E315" s="357" t="s">
        <v>3305</v>
      </c>
      <c r="F315" s="393" t="s">
        <v>3306</v>
      </c>
      <c r="G315" s="393" t="s">
        <v>0</v>
      </c>
      <c r="H315" s="393" t="s">
        <v>3307</v>
      </c>
      <c r="I315" s="393" t="s">
        <v>2903</v>
      </c>
      <c r="J315" s="393" t="s">
        <v>3123</v>
      </c>
      <c r="K315" s="393" t="s">
        <v>3297</v>
      </c>
      <c r="L315" s="393"/>
      <c r="M315" s="397">
        <v>43018</v>
      </c>
      <c r="N315" s="514">
        <f t="shared" si="51"/>
        <v>43039</v>
      </c>
      <c r="O315" s="446"/>
      <c r="P315" s="446"/>
      <c r="Q315" s="446"/>
      <c r="R315" s="393"/>
      <c r="S315" s="393"/>
      <c r="T315" s="393"/>
      <c r="U315" s="397">
        <v>43025</v>
      </c>
      <c r="V315" s="397">
        <v>43033</v>
      </c>
      <c r="W315" s="397"/>
      <c r="X315" s="393" t="s">
        <v>404</v>
      </c>
      <c r="Y315" s="402">
        <f t="shared" si="42"/>
        <v>15</v>
      </c>
      <c r="Z315" s="533" t="str">
        <f t="shared" si="43"/>
        <v>O</v>
      </c>
      <c r="AA315" s="393"/>
      <c r="AB315" s="492"/>
    </row>
    <row r="316" spans="1:29" ht="58.5" customHeight="1" x14ac:dyDescent="0.2">
      <c r="A316" s="393" t="s">
        <v>3275</v>
      </c>
      <c r="B316" s="393"/>
      <c r="C316" s="393" t="s">
        <v>2116</v>
      </c>
      <c r="D316" s="397">
        <v>43005</v>
      </c>
      <c r="E316" s="357" t="s">
        <v>2581</v>
      </c>
      <c r="F316" s="393"/>
      <c r="G316" s="393" t="s">
        <v>0</v>
      </c>
      <c r="H316" s="393"/>
      <c r="I316" s="393" t="s">
        <v>2903</v>
      </c>
      <c r="J316" s="393"/>
      <c r="K316" s="393" t="s">
        <v>3327</v>
      </c>
      <c r="L316" s="393"/>
      <c r="M316" s="397">
        <v>43045</v>
      </c>
      <c r="N316" s="514">
        <f t="shared" si="51"/>
        <v>43066</v>
      </c>
      <c r="O316" s="446" t="s">
        <v>3340</v>
      </c>
      <c r="P316" s="446"/>
      <c r="Q316" s="446"/>
      <c r="R316" s="393"/>
      <c r="S316" s="393"/>
      <c r="T316" s="393"/>
      <c r="U316" s="397"/>
      <c r="V316" s="397"/>
      <c r="W316" s="397"/>
      <c r="X316" s="393"/>
      <c r="Y316" s="402" t="str">
        <f t="shared" si="42"/>
        <v/>
      </c>
      <c r="Z316" s="533" t="str">
        <f t="shared" si="43"/>
        <v/>
      </c>
      <c r="AA316" s="393"/>
      <c r="AB316" s="492"/>
    </row>
    <row r="317" spans="1:29" ht="58.5" customHeight="1" x14ac:dyDescent="0.2">
      <c r="A317" s="393" t="s">
        <v>3293</v>
      </c>
      <c r="B317" s="393"/>
      <c r="C317" s="393" t="s">
        <v>3330</v>
      </c>
      <c r="D317" s="397">
        <v>43038</v>
      </c>
      <c r="E317" s="357" t="s">
        <v>3334</v>
      </c>
      <c r="F317" s="393"/>
      <c r="G317" s="393" t="s">
        <v>0</v>
      </c>
      <c r="H317" s="393" t="s">
        <v>3335</v>
      </c>
      <c r="I317" s="393" t="s">
        <v>2903</v>
      </c>
      <c r="J317" s="393" t="s">
        <v>3336</v>
      </c>
      <c r="K317" s="393" t="s">
        <v>3331</v>
      </c>
      <c r="L317" s="393"/>
      <c r="M317" s="397">
        <v>43045</v>
      </c>
      <c r="N317" s="514">
        <f t="shared" si="51"/>
        <v>43066</v>
      </c>
      <c r="O317" s="538" t="s">
        <v>3342</v>
      </c>
      <c r="P317" s="446"/>
      <c r="Q317" s="446"/>
      <c r="R317" s="393"/>
      <c r="S317" s="393"/>
      <c r="T317" s="393"/>
      <c r="U317" s="397"/>
      <c r="V317" s="397"/>
      <c r="W317" s="397"/>
      <c r="X317" s="393"/>
      <c r="Y317" s="402" t="str">
        <f t="shared" si="42"/>
        <v/>
      </c>
      <c r="Z317" s="533" t="str">
        <f t="shared" si="43"/>
        <v/>
      </c>
      <c r="AA317" s="393"/>
      <c r="AB317" s="492"/>
    </row>
    <row r="318" spans="1:29" ht="79.5" customHeight="1" x14ac:dyDescent="0.2">
      <c r="A318" s="393" t="s">
        <v>3294</v>
      </c>
      <c r="B318" s="393"/>
      <c r="C318" s="393" t="s">
        <v>3333</v>
      </c>
      <c r="D318" s="397">
        <v>43039</v>
      </c>
      <c r="E318" s="357" t="s">
        <v>3341</v>
      </c>
      <c r="F318" s="393" t="s">
        <v>3332</v>
      </c>
      <c r="G318" s="393" t="s">
        <v>0</v>
      </c>
      <c r="H318" s="393"/>
      <c r="I318" s="393" t="s">
        <v>2903</v>
      </c>
      <c r="J318" s="393"/>
      <c r="K318" s="393"/>
      <c r="L318" s="393"/>
      <c r="M318" s="397">
        <v>43045</v>
      </c>
      <c r="N318" s="514">
        <f t="shared" si="51"/>
        <v>43066</v>
      </c>
      <c r="O318" s="446" t="s">
        <v>3425</v>
      </c>
      <c r="P318" s="473"/>
      <c r="Q318" s="473"/>
      <c r="R318" s="393"/>
      <c r="S318" s="393"/>
      <c r="T318" s="393"/>
      <c r="U318" s="397">
        <v>43083</v>
      </c>
      <c r="V318" s="397">
        <v>43083</v>
      </c>
      <c r="W318" s="397"/>
      <c r="X318" s="393" t="s">
        <v>404</v>
      </c>
      <c r="Y318" s="402">
        <f t="shared" si="42"/>
        <v>38</v>
      </c>
      <c r="Z318" s="533" t="str">
        <f t="shared" si="43"/>
        <v>N</v>
      </c>
      <c r="AA318" s="393"/>
      <c r="AB318" s="492"/>
    </row>
    <row r="319" spans="1:29" ht="58.5" customHeight="1" x14ac:dyDescent="0.2">
      <c r="A319" s="393" t="s">
        <v>3295</v>
      </c>
      <c r="B319" s="393"/>
      <c r="C319" s="393" t="s">
        <v>2116</v>
      </c>
      <c r="D319" s="397"/>
      <c r="E319" s="357" t="s">
        <v>2848</v>
      </c>
      <c r="F319" s="393" t="s">
        <v>3338</v>
      </c>
      <c r="G319" s="393" t="s">
        <v>0</v>
      </c>
      <c r="H319" s="393"/>
      <c r="I319" s="393" t="s">
        <v>2903</v>
      </c>
      <c r="J319" s="393"/>
      <c r="K319" s="393"/>
      <c r="L319" s="393"/>
      <c r="M319" s="397"/>
      <c r="N319" s="514"/>
      <c r="O319" s="473" t="s">
        <v>3339</v>
      </c>
      <c r="P319" s="473"/>
      <c r="Q319" s="473"/>
      <c r="R319" s="393"/>
      <c r="S319" s="393"/>
      <c r="T319" s="393"/>
      <c r="U319" s="397"/>
      <c r="V319" s="397"/>
      <c r="W319" s="397"/>
      <c r="X319" s="393" t="s">
        <v>1083</v>
      </c>
      <c r="Y319" s="402" t="str">
        <f t="shared" si="42"/>
        <v/>
      </c>
      <c r="Z319" s="533" t="str">
        <f t="shared" si="43"/>
        <v/>
      </c>
      <c r="AA319" s="393"/>
      <c r="AB319" s="492"/>
    </row>
    <row r="320" spans="1:29" ht="58.5" customHeight="1" x14ac:dyDescent="0.2">
      <c r="A320" s="393" t="s">
        <v>3308</v>
      </c>
      <c r="B320" s="393"/>
      <c r="C320" s="393" t="s">
        <v>3345</v>
      </c>
      <c r="D320" s="397"/>
      <c r="E320" s="357" t="s">
        <v>3344</v>
      </c>
      <c r="F320" s="393"/>
      <c r="G320" s="393" t="s">
        <v>0</v>
      </c>
      <c r="H320" s="393"/>
      <c r="I320" s="393" t="s">
        <v>2903</v>
      </c>
      <c r="J320" s="393"/>
      <c r="K320" s="393"/>
      <c r="L320" s="393"/>
      <c r="M320" s="397"/>
      <c r="N320" s="514"/>
      <c r="O320" s="473" t="s">
        <v>3347</v>
      </c>
      <c r="P320" s="473"/>
      <c r="Q320" s="473"/>
      <c r="R320" s="393"/>
      <c r="S320" s="393"/>
      <c r="T320" s="393"/>
      <c r="U320" s="397"/>
      <c r="V320" s="397"/>
      <c r="W320" s="397"/>
      <c r="X320" s="393"/>
      <c r="Y320" s="402" t="str">
        <f t="shared" si="42"/>
        <v/>
      </c>
      <c r="Z320" s="533" t="str">
        <f t="shared" si="43"/>
        <v/>
      </c>
      <c r="AA320" s="393"/>
      <c r="AB320" s="492"/>
    </row>
    <row r="321" spans="1:29" ht="58.5" customHeight="1" x14ac:dyDescent="0.2">
      <c r="A321" s="393" t="s">
        <v>3309</v>
      </c>
      <c r="B321" s="393"/>
      <c r="C321" s="393" t="s">
        <v>3356</v>
      </c>
      <c r="D321" s="397">
        <v>43056</v>
      </c>
      <c r="E321" s="357" t="s">
        <v>3353</v>
      </c>
      <c r="F321" s="393" t="s">
        <v>3362</v>
      </c>
      <c r="G321" s="393" t="s">
        <v>0</v>
      </c>
      <c r="H321" s="393"/>
      <c r="I321" s="393" t="s">
        <v>2903</v>
      </c>
      <c r="J321" s="393" t="s">
        <v>3363</v>
      </c>
      <c r="K321" s="393" t="s">
        <v>3364</v>
      </c>
      <c r="L321" s="393"/>
      <c r="M321" s="397">
        <v>43062</v>
      </c>
      <c r="N321" s="514">
        <f t="shared" si="51"/>
        <v>43083</v>
      </c>
      <c r="O321" s="473" t="s">
        <v>3346</v>
      </c>
      <c r="P321" s="473"/>
      <c r="Q321" s="473"/>
      <c r="R321" s="393"/>
      <c r="S321" s="393"/>
      <c r="T321" s="393"/>
      <c r="U321" s="397">
        <v>43062</v>
      </c>
      <c r="V321" s="397">
        <v>43065</v>
      </c>
      <c r="W321" s="397"/>
      <c r="X321" s="393" t="s">
        <v>404</v>
      </c>
      <c r="Y321" s="402">
        <f t="shared" si="42"/>
        <v>3</v>
      </c>
      <c r="Z321" s="533" t="str">
        <f t="shared" si="43"/>
        <v>O</v>
      </c>
      <c r="AA321" s="393" t="s">
        <v>3201</v>
      </c>
      <c r="AB321" s="492"/>
      <c r="AC321" s="367" t="s">
        <v>3483</v>
      </c>
    </row>
    <row r="322" spans="1:29" ht="102" customHeight="1" x14ac:dyDescent="0.2">
      <c r="A322" s="393" t="s">
        <v>3310</v>
      </c>
      <c r="B322" s="393"/>
      <c r="C322" s="393" t="s">
        <v>3348</v>
      </c>
      <c r="D322" s="397">
        <v>43028</v>
      </c>
      <c r="E322" s="357" t="s">
        <v>3349</v>
      </c>
      <c r="F322" s="393" t="s">
        <v>3359</v>
      </c>
      <c r="G322" s="393" t="s">
        <v>0</v>
      </c>
      <c r="H322" s="393"/>
      <c r="I322" s="393" t="s">
        <v>2903</v>
      </c>
      <c r="J322" s="393" t="s">
        <v>3360</v>
      </c>
      <c r="K322" s="393" t="s">
        <v>3361</v>
      </c>
      <c r="L322" s="393"/>
      <c r="M322" s="397">
        <v>43035</v>
      </c>
      <c r="N322" s="514">
        <f t="shared" si="51"/>
        <v>43056</v>
      </c>
      <c r="O322" s="473" t="s">
        <v>3412</v>
      </c>
      <c r="P322" s="473"/>
      <c r="Q322" s="473"/>
      <c r="R322" s="393"/>
      <c r="S322" s="393"/>
      <c r="T322" s="393"/>
      <c r="U322" s="397">
        <v>43077</v>
      </c>
      <c r="V322" s="397">
        <v>43089</v>
      </c>
      <c r="W322" s="397"/>
      <c r="X322" s="393" t="s">
        <v>404</v>
      </c>
      <c r="Y322" s="402">
        <f t="shared" ref="Y322:Y340" si="52">IF(V322&lt;&gt;"",V322-M322,"")</f>
        <v>54</v>
      </c>
      <c r="Z322" s="533" t="str">
        <f t="shared" ref="Z322:Z346" si="53">IF(V322&lt;&gt;"",IF(Y322&lt;22,"O","N"),"")</f>
        <v>N</v>
      </c>
      <c r="AA322" s="393"/>
      <c r="AB322" s="492"/>
      <c r="AC322" s="473" t="s">
        <v>3481</v>
      </c>
    </row>
    <row r="323" spans="1:29" ht="58.5" customHeight="1" x14ac:dyDescent="0.2">
      <c r="A323" s="393" t="s">
        <v>3311</v>
      </c>
      <c r="B323" s="393"/>
      <c r="C323" s="393" t="s">
        <v>3109</v>
      </c>
      <c r="D323" s="397">
        <v>43021</v>
      </c>
      <c r="E323" s="357" t="s">
        <v>3351</v>
      </c>
      <c r="F323" s="393" t="s">
        <v>3352</v>
      </c>
      <c r="G323" s="393" t="s">
        <v>0</v>
      </c>
      <c r="H323" s="393"/>
      <c r="I323" s="393" t="s">
        <v>2903</v>
      </c>
      <c r="J323" s="393" t="s">
        <v>1224</v>
      </c>
      <c r="K323" s="393" t="s">
        <v>3350</v>
      </c>
      <c r="L323" s="393"/>
      <c r="M323" s="397"/>
      <c r="N323" s="514"/>
      <c r="O323" s="473" t="s">
        <v>3366</v>
      </c>
      <c r="P323" s="473"/>
      <c r="Q323" s="473"/>
      <c r="R323" s="393"/>
      <c r="S323" s="393"/>
      <c r="T323" s="393"/>
      <c r="U323" s="397"/>
      <c r="V323" s="397"/>
      <c r="W323" s="397"/>
      <c r="X323" s="393"/>
      <c r="Y323" s="402" t="str">
        <f t="shared" si="52"/>
        <v/>
      </c>
      <c r="Z323" s="533" t="str">
        <f t="shared" si="53"/>
        <v/>
      </c>
      <c r="AA323" s="393"/>
      <c r="AB323" s="492"/>
    </row>
    <row r="324" spans="1:29" ht="58.5" customHeight="1" x14ac:dyDescent="0.2">
      <c r="A324" s="393" t="s">
        <v>3312</v>
      </c>
      <c r="B324" s="393"/>
      <c r="C324" s="393" t="s">
        <v>3356</v>
      </c>
      <c r="D324" s="397"/>
      <c r="E324" s="357" t="s">
        <v>3365</v>
      </c>
      <c r="F324" s="393" t="s">
        <v>3354</v>
      </c>
      <c r="G324" s="393" t="s">
        <v>0</v>
      </c>
      <c r="H324" s="393" t="s">
        <v>3355</v>
      </c>
      <c r="I324" s="393" t="s">
        <v>2903</v>
      </c>
      <c r="J324" s="393" t="s">
        <v>3360</v>
      </c>
      <c r="K324" s="393"/>
      <c r="L324" s="393"/>
      <c r="M324" s="397"/>
      <c r="N324" s="514"/>
      <c r="O324" s="473" t="s">
        <v>3413</v>
      </c>
      <c r="P324" s="473"/>
      <c r="Q324" s="473"/>
      <c r="R324" s="393"/>
      <c r="S324" s="393"/>
      <c r="T324" s="393"/>
      <c r="U324" s="397"/>
      <c r="V324" s="397">
        <v>43082</v>
      </c>
      <c r="W324" s="397"/>
      <c r="X324" s="393" t="s">
        <v>404</v>
      </c>
      <c r="Y324" s="402">
        <f t="shared" si="52"/>
        <v>43082</v>
      </c>
      <c r="Z324" s="533" t="str">
        <f t="shared" si="53"/>
        <v>N</v>
      </c>
      <c r="AA324" s="393"/>
      <c r="AB324" s="492"/>
    </row>
    <row r="325" spans="1:29" ht="58.5" customHeight="1" x14ac:dyDescent="0.2">
      <c r="A325" s="393" t="s">
        <v>3313</v>
      </c>
      <c r="B325" s="393"/>
      <c r="C325" s="393" t="s">
        <v>3358</v>
      </c>
      <c r="D325" s="397">
        <v>43047</v>
      </c>
      <c r="E325" s="357" t="s">
        <v>3357</v>
      </c>
      <c r="F325" s="393"/>
      <c r="G325" s="393" t="s">
        <v>0</v>
      </c>
      <c r="H325" s="393" t="s">
        <v>3403</v>
      </c>
      <c r="I325" s="393" t="s">
        <v>2903</v>
      </c>
      <c r="J325" s="393"/>
      <c r="K325" s="540" t="s">
        <v>3370</v>
      </c>
      <c r="L325" s="393"/>
      <c r="M325" s="397">
        <v>43052</v>
      </c>
      <c r="N325" s="514">
        <f t="shared" si="51"/>
        <v>43073</v>
      </c>
      <c r="O325" s="473"/>
      <c r="P325" s="473"/>
      <c r="Q325" s="473"/>
      <c r="R325" s="393"/>
      <c r="S325" s="393"/>
      <c r="T325" s="393"/>
      <c r="U325" s="397">
        <v>43066</v>
      </c>
      <c r="V325" s="397"/>
      <c r="W325" s="397"/>
      <c r="X325" s="393"/>
      <c r="Y325" s="402" t="str">
        <f t="shared" si="52"/>
        <v/>
      </c>
      <c r="Z325" s="533" t="str">
        <f t="shared" si="53"/>
        <v/>
      </c>
      <c r="AA325" s="393"/>
      <c r="AB325" s="492"/>
    </row>
    <row r="326" spans="1:29" ht="58.5" customHeight="1" x14ac:dyDescent="0.2">
      <c r="A326" s="393" t="s">
        <v>3314</v>
      </c>
      <c r="B326" s="393"/>
      <c r="C326" s="393" t="s">
        <v>2116</v>
      </c>
      <c r="D326" s="397"/>
      <c r="E326" s="357" t="s">
        <v>3367</v>
      </c>
      <c r="F326" s="393"/>
      <c r="G326" s="393" t="s">
        <v>0</v>
      </c>
      <c r="H326" s="393"/>
      <c r="I326" s="393" t="s">
        <v>2903</v>
      </c>
      <c r="J326" s="393"/>
      <c r="K326" s="393"/>
      <c r="L326" s="393"/>
      <c r="M326" s="397"/>
      <c r="N326" s="514"/>
      <c r="O326" s="473" t="s">
        <v>3414</v>
      </c>
      <c r="P326" s="473"/>
      <c r="Q326" s="473"/>
      <c r="R326" s="393"/>
      <c r="S326" s="393"/>
      <c r="T326" s="393"/>
      <c r="U326" s="397"/>
      <c r="V326" s="397"/>
      <c r="W326" s="397"/>
      <c r="X326" s="393"/>
      <c r="Y326" s="402" t="str">
        <f t="shared" si="52"/>
        <v/>
      </c>
      <c r="Z326" s="533" t="str">
        <f t="shared" si="53"/>
        <v/>
      </c>
      <c r="AA326" s="393"/>
      <c r="AB326" s="492"/>
    </row>
    <row r="327" spans="1:29" ht="58.5" customHeight="1" x14ac:dyDescent="0.2">
      <c r="A327" s="393" t="s">
        <v>3315</v>
      </c>
      <c r="B327" s="393"/>
      <c r="C327" s="393" t="s">
        <v>3371</v>
      </c>
      <c r="D327" s="397">
        <v>43056</v>
      </c>
      <c r="E327" s="357" t="s">
        <v>3372</v>
      </c>
      <c r="F327" s="393"/>
      <c r="G327" s="393" t="s">
        <v>0</v>
      </c>
      <c r="H327" s="393"/>
      <c r="I327" s="393" t="s">
        <v>2903</v>
      </c>
      <c r="J327" s="393"/>
      <c r="K327" s="393"/>
      <c r="L327" s="393"/>
      <c r="M327" s="397"/>
      <c r="N327" s="514"/>
      <c r="O327" s="473" t="s">
        <v>3415</v>
      </c>
      <c r="P327" s="473"/>
      <c r="Q327" s="473"/>
      <c r="R327" s="393"/>
      <c r="S327" s="393"/>
      <c r="T327" s="393"/>
      <c r="U327" s="397"/>
      <c r="V327" s="397"/>
      <c r="W327" s="397"/>
      <c r="X327" s="393"/>
      <c r="Y327" s="402" t="str">
        <f t="shared" si="52"/>
        <v/>
      </c>
      <c r="Z327" s="533" t="str">
        <f t="shared" si="53"/>
        <v/>
      </c>
      <c r="AA327" s="393"/>
      <c r="AB327" s="492"/>
    </row>
    <row r="328" spans="1:29" ht="58.5" customHeight="1" x14ac:dyDescent="0.2">
      <c r="A328" s="393" t="s">
        <v>3316</v>
      </c>
      <c r="B328" s="393"/>
      <c r="C328" s="393" t="s">
        <v>3240</v>
      </c>
      <c r="D328" s="397">
        <v>43068</v>
      </c>
      <c r="E328" s="357" t="s">
        <v>2848</v>
      </c>
      <c r="F328" s="393"/>
      <c r="G328" s="393" t="s">
        <v>0</v>
      </c>
      <c r="H328" s="393" t="s">
        <v>3408</v>
      </c>
      <c r="I328" s="393" t="s">
        <v>2903</v>
      </c>
      <c r="J328" s="393" t="s">
        <v>3123</v>
      </c>
      <c r="K328" s="393" t="s">
        <v>3407</v>
      </c>
      <c r="L328" s="393"/>
      <c r="M328" s="397">
        <v>43068</v>
      </c>
      <c r="N328" s="514">
        <f t="shared" si="51"/>
        <v>43089</v>
      </c>
      <c r="O328" s="473" t="s">
        <v>3409</v>
      </c>
      <c r="P328" s="473"/>
      <c r="Q328" s="473"/>
      <c r="R328" s="393"/>
      <c r="S328" s="393"/>
      <c r="T328" s="393"/>
      <c r="U328" s="397"/>
      <c r="V328" s="397"/>
      <c r="W328" s="397"/>
      <c r="X328" s="393" t="s">
        <v>1083</v>
      </c>
      <c r="Y328" s="402" t="str">
        <f t="shared" si="52"/>
        <v/>
      </c>
      <c r="Z328" s="533" t="str">
        <f t="shared" si="53"/>
        <v/>
      </c>
      <c r="AA328" s="393"/>
      <c r="AB328" s="492"/>
    </row>
    <row r="329" spans="1:29" ht="93.75" customHeight="1" x14ac:dyDescent="0.2">
      <c r="A329" s="393" t="s">
        <v>3368</v>
      </c>
      <c r="B329" s="393"/>
      <c r="C329" s="393" t="s">
        <v>3411</v>
      </c>
      <c r="D329" s="397">
        <v>43074</v>
      </c>
      <c r="E329" s="357" t="s">
        <v>2848</v>
      </c>
      <c r="F329" s="393" t="s">
        <v>3410</v>
      </c>
      <c r="G329" s="393" t="s">
        <v>0</v>
      </c>
      <c r="H329" s="393" t="s">
        <v>3417</v>
      </c>
      <c r="I329" s="393" t="s">
        <v>2903</v>
      </c>
      <c r="J329" s="393" t="s">
        <v>3123</v>
      </c>
      <c r="K329" s="393" t="s">
        <v>3416</v>
      </c>
      <c r="L329" s="393"/>
      <c r="M329" s="397"/>
      <c r="N329" s="514"/>
      <c r="O329" s="473" t="s">
        <v>3449</v>
      </c>
      <c r="P329" s="473"/>
      <c r="Q329" s="473"/>
      <c r="R329" s="393"/>
      <c r="S329" s="393"/>
      <c r="T329" s="393"/>
      <c r="U329" s="397"/>
      <c r="V329" s="397"/>
      <c r="W329" s="397"/>
      <c r="X329" s="393"/>
      <c r="Y329" s="402" t="str">
        <f t="shared" si="52"/>
        <v/>
      </c>
      <c r="Z329" s="533" t="str">
        <f t="shared" si="53"/>
        <v/>
      </c>
      <c r="AA329" s="393"/>
      <c r="AB329" s="492"/>
    </row>
    <row r="330" spans="1:29" ht="58.5" customHeight="1" x14ac:dyDescent="0.2">
      <c r="A330" s="393" t="s">
        <v>3369</v>
      </c>
      <c r="B330" s="393"/>
      <c r="C330" s="393" t="s">
        <v>2317</v>
      </c>
      <c r="D330" s="397"/>
      <c r="E330" s="357" t="s">
        <v>3419</v>
      </c>
      <c r="F330" s="393"/>
      <c r="G330" s="393" t="s">
        <v>0</v>
      </c>
      <c r="H330" s="393"/>
      <c r="I330" s="393" t="s">
        <v>2903</v>
      </c>
      <c r="J330" s="393"/>
      <c r="K330" s="393"/>
      <c r="L330" s="393"/>
      <c r="M330" s="397"/>
      <c r="N330" s="514"/>
      <c r="O330" s="473" t="s">
        <v>3420</v>
      </c>
      <c r="P330" s="473"/>
      <c r="Q330" s="473"/>
      <c r="R330" s="393"/>
      <c r="S330" s="393"/>
      <c r="T330" s="393"/>
      <c r="U330" s="397"/>
      <c r="V330" s="397" t="s">
        <v>3448</v>
      </c>
      <c r="W330" s="397"/>
      <c r="X330" s="393"/>
      <c r="Y330" s="402" t="e">
        <f t="shared" si="52"/>
        <v>#VALUE!</v>
      </c>
      <c r="Z330" s="533" t="e">
        <f t="shared" si="53"/>
        <v>#VALUE!</v>
      </c>
      <c r="AA330" s="393"/>
      <c r="AB330" s="492"/>
    </row>
    <row r="331" spans="1:29" ht="58.5" customHeight="1" x14ac:dyDescent="0.2">
      <c r="A331" s="393" t="s">
        <v>3418</v>
      </c>
      <c r="B331" s="393"/>
      <c r="C331" s="393" t="s">
        <v>3421</v>
      </c>
      <c r="D331" s="397"/>
      <c r="E331" s="357"/>
      <c r="F331" s="393"/>
      <c r="G331" s="393" t="s">
        <v>0</v>
      </c>
      <c r="H331" s="393"/>
      <c r="I331" s="393" t="s">
        <v>2903</v>
      </c>
      <c r="J331" s="393"/>
      <c r="K331" s="393"/>
      <c r="L331" s="393"/>
      <c r="M331" s="397"/>
      <c r="N331" s="514"/>
      <c r="O331" s="473"/>
      <c r="P331" s="473"/>
      <c r="Q331" s="473"/>
      <c r="R331" s="393"/>
      <c r="S331" s="393"/>
      <c r="T331" s="393"/>
      <c r="U331" s="397"/>
      <c r="V331" s="397"/>
      <c r="W331" s="397"/>
      <c r="X331" s="393"/>
      <c r="Y331" s="402" t="str">
        <f t="shared" si="52"/>
        <v/>
      </c>
      <c r="Z331" s="533" t="str">
        <f t="shared" si="53"/>
        <v/>
      </c>
      <c r="AA331" s="393"/>
      <c r="AB331" s="492"/>
    </row>
    <row r="332" spans="1:29" ht="58.5" customHeight="1" x14ac:dyDescent="0.2">
      <c r="A332" s="393" t="s">
        <v>3422</v>
      </c>
      <c r="B332" s="393"/>
      <c r="C332" s="393" t="s">
        <v>3423</v>
      </c>
      <c r="D332" s="397"/>
      <c r="E332" s="357"/>
      <c r="F332" s="393"/>
      <c r="G332" s="393" t="s">
        <v>0</v>
      </c>
      <c r="H332" s="393"/>
      <c r="I332" s="393" t="s">
        <v>2903</v>
      </c>
      <c r="J332" s="393"/>
      <c r="K332" s="393">
        <v>200</v>
      </c>
      <c r="L332" s="393"/>
      <c r="M332" s="397"/>
      <c r="N332" s="514"/>
      <c r="O332" s="473"/>
      <c r="P332" s="473"/>
      <c r="Q332" s="473"/>
      <c r="R332" s="393"/>
      <c r="S332" s="393"/>
      <c r="T332" s="393"/>
      <c r="U332" s="397"/>
      <c r="V332" s="397"/>
      <c r="W332" s="397"/>
      <c r="X332" s="393"/>
      <c r="Y332" s="402" t="str">
        <f t="shared" si="52"/>
        <v/>
      </c>
      <c r="Z332" s="533" t="str">
        <f t="shared" si="53"/>
        <v/>
      </c>
      <c r="AA332" s="393"/>
      <c r="AB332" s="492"/>
    </row>
    <row r="333" spans="1:29" ht="58.5" customHeight="1" x14ac:dyDescent="0.2">
      <c r="A333" s="393" t="s">
        <v>3424</v>
      </c>
      <c r="B333" s="393"/>
      <c r="C333" s="393" t="s">
        <v>3447</v>
      </c>
      <c r="D333" s="397"/>
      <c r="E333" s="357"/>
      <c r="F333" s="393"/>
      <c r="G333" s="393" t="s">
        <v>0</v>
      </c>
      <c r="H333" s="393"/>
      <c r="I333" s="393" t="s">
        <v>2903</v>
      </c>
      <c r="J333" s="393"/>
      <c r="K333" s="393"/>
      <c r="L333" s="393"/>
      <c r="M333" s="397"/>
      <c r="N333" s="514"/>
      <c r="O333" s="473"/>
      <c r="P333" s="473"/>
      <c r="Q333" s="473"/>
      <c r="R333" s="393"/>
      <c r="S333" s="393"/>
      <c r="T333" s="393"/>
      <c r="U333" s="397"/>
      <c r="V333" s="397"/>
      <c r="W333" s="397"/>
      <c r="X333" s="393"/>
      <c r="Y333" s="402" t="str">
        <f t="shared" si="52"/>
        <v/>
      </c>
      <c r="Z333" s="533" t="str">
        <f t="shared" si="53"/>
        <v/>
      </c>
      <c r="AA333" s="393"/>
      <c r="AB333" s="492"/>
    </row>
    <row r="334" spans="1:29" ht="58.5" customHeight="1" x14ac:dyDescent="0.2">
      <c r="A334" s="393" t="s">
        <v>3426</v>
      </c>
      <c r="B334" s="393"/>
      <c r="C334" s="393" t="s">
        <v>3430</v>
      </c>
      <c r="D334" s="397"/>
      <c r="E334" s="357" t="s">
        <v>3433</v>
      </c>
      <c r="F334" s="393" t="s">
        <v>1769</v>
      </c>
      <c r="G334" s="393" t="s">
        <v>0</v>
      </c>
      <c r="H334" s="393" t="s">
        <v>3432</v>
      </c>
      <c r="I334" s="393" t="s">
        <v>2903</v>
      </c>
      <c r="J334" s="393" t="s">
        <v>3123</v>
      </c>
      <c r="K334" s="393" t="s">
        <v>3431</v>
      </c>
      <c r="L334" s="393"/>
      <c r="M334" s="397">
        <v>43083</v>
      </c>
      <c r="N334" s="514"/>
      <c r="O334" s="473" t="s">
        <v>3446</v>
      </c>
      <c r="P334" s="473"/>
      <c r="Q334" s="473"/>
      <c r="R334" s="393"/>
      <c r="S334" s="393"/>
      <c r="T334" s="393"/>
      <c r="U334" s="397"/>
      <c r="V334" s="397"/>
      <c r="W334" s="397"/>
      <c r="X334" s="393"/>
      <c r="Y334" s="402" t="str">
        <f t="shared" si="52"/>
        <v/>
      </c>
      <c r="Z334" s="533" t="str">
        <f t="shared" si="53"/>
        <v/>
      </c>
      <c r="AA334" s="393"/>
      <c r="AB334" s="492"/>
    </row>
    <row r="335" spans="1:29" ht="58.5" customHeight="1" x14ac:dyDescent="0.2">
      <c r="A335" s="393" t="s">
        <v>3427</v>
      </c>
      <c r="B335" s="393"/>
      <c r="C335" s="393" t="s">
        <v>3440</v>
      </c>
      <c r="D335" s="397"/>
      <c r="E335" s="357" t="s">
        <v>3441</v>
      </c>
      <c r="F335" s="393" t="s">
        <v>3442</v>
      </c>
      <c r="G335" s="393" t="s">
        <v>0</v>
      </c>
      <c r="H335" s="393"/>
      <c r="I335" s="393" t="s">
        <v>2903</v>
      </c>
      <c r="J335" s="393"/>
      <c r="K335" s="393"/>
      <c r="L335" s="393"/>
      <c r="M335" s="397"/>
      <c r="N335" s="514"/>
      <c r="O335" s="473"/>
      <c r="P335" s="473"/>
      <c r="Q335" s="473"/>
      <c r="R335" s="393"/>
      <c r="S335" s="393"/>
      <c r="T335" s="393"/>
      <c r="U335" s="397"/>
      <c r="V335" s="397">
        <v>43089</v>
      </c>
      <c r="W335" s="397"/>
      <c r="X335" s="393" t="s">
        <v>404</v>
      </c>
      <c r="Y335" s="402">
        <f t="shared" si="52"/>
        <v>43089</v>
      </c>
      <c r="Z335" s="533" t="str">
        <f t="shared" si="53"/>
        <v>N</v>
      </c>
      <c r="AA335" s="393"/>
      <c r="AB335" s="492"/>
    </row>
    <row r="336" spans="1:29" ht="58.5" customHeight="1" x14ac:dyDescent="0.2">
      <c r="A336" s="393" t="s">
        <v>3435</v>
      </c>
      <c r="B336" s="393"/>
      <c r="C336" s="393" t="s">
        <v>1425</v>
      </c>
      <c r="D336" s="397"/>
      <c r="E336" s="357" t="s">
        <v>3438</v>
      </c>
      <c r="F336" s="393" t="s">
        <v>3437</v>
      </c>
      <c r="G336" s="393" t="s">
        <v>0</v>
      </c>
      <c r="H336" s="393"/>
      <c r="I336" s="393" t="s">
        <v>2903</v>
      </c>
      <c r="J336" s="393"/>
      <c r="K336" s="393" t="s">
        <v>3436</v>
      </c>
      <c r="L336" s="393"/>
      <c r="M336" s="397">
        <v>43112</v>
      </c>
      <c r="N336" s="514">
        <v>43112</v>
      </c>
      <c r="O336" s="473"/>
      <c r="P336" s="473"/>
      <c r="Q336" s="473"/>
      <c r="R336" s="393"/>
      <c r="S336" s="393"/>
      <c r="T336" s="393"/>
      <c r="U336" s="397"/>
      <c r="V336" s="397">
        <v>43112</v>
      </c>
      <c r="W336" s="397"/>
      <c r="X336" s="393" t="s">
        <v>404</v>
      </c>
      <c r="Y336" s="402">
        <f t="shared" si="52"/>
        <v>0</v>
      </c>
      <c r="Z336" s="533" t="str">
        <f t="shared" si="53"/>
        <v>O</v>
      </c>
      <c r="AA336" s="393"/>
      <c r="AB336" s="492"/>
    </row>
    <row r="337" spans="1:29" ht="91.5" customHeight="1" x14ac:dyDescent="0.2">
      <c r="A337" s="393" t="s">
        <v>3439</v>
      </c>
      <c r="B337" s="393"/>
      <c r="C337" s="393" t="s">
        <v>142</v>
      </c>
      <c r="D337" s="397"/>
      <c r="E337" s="357" t="s">
        <v>3450</v>
      </c>
      <c r="F337" s="393"/>
      <c r="G337" s="393"/>
      <c r="H337" s="393"/>
      <c r="I337" s="393"/>
      <c r="J337" s="393"/>
      <c r="K337" s="393"/>
      <c r="L337" s="393"/>
      <c r="M337" s="397"/>
      <c r="N337" s="514"/>
      <c r="O337" s="473" t="s">
        <v>3451</v>
      </c>
      <c r="P337" s="473"/>
      <c r="Q337" s="473"/>
      <c r="R337" s="393"/>
      <c r="S337" s="393"/>
      <c r="T337" s="393"/>
      <c r="U337" s="397"/>
      <c r="V337" s="397"/>
      <c r="W337" s="397"/>
      <c r="X337" s="393"/>
      <c r="Y337" s="402" t="str">
        <f t="shared" si="52"/>
        <v/>
      </c>
      <c r="Z337" s="533" t="str">
        <f t="shared" si="53"/>
        <v/>
      </c>
      <c r="AA337" s="393"/>
      <c r="AB337" s="492"/>
    </row>
    <row r="338" spans="1:29" ht="58.5" customHeight="1" x14ac:dyDescent="0.2">
      <c r="A338" s="393" t="s">
        <v>3443</v>
      </c>
      <c r="B338" s="393"/>
      <c r="C338" s="393"/>
      <c r="D338" s="397"/>
      <c r="E338" s="357"/>
      <c r="F338" s="393"/>
      <c r="G338" s="393"/>
      <c r="H338" s="393"/>
      <c r="I338" s="393"/>
      <c r="J338" s="393"/>
      <c r="K338" s="393"/>
      <c r="L338" s="393"/>
      <c r="M338" s="397"/>
      <c r="N338" s="514"/>
      <c r="O338" s="473"/>
      <c r="P338" s="473"/>
      <c r="Q338" s="473"/>
      <c r="R338" s="393"/>
      <c r="S338" s="393"/>
      <c r="T338" s="393"/>
      <c r="U338" s="397"/>
      <c r="V338" s="397"/>
      <c r="W338" s="397"/>
      <c r="X338" s="393"/>
      <c r="Y338" s="402"/>
      <c r="Z338" s="533" t="str">
        <f t="shared" si="53"/>
        <v/>
      </c>
      <c r="AA338" s="393"/>
      <c r="AB338" s="492"/>
    </row>
    <row r="339" spans="1:29" ht="58.5" customHeight="1" x14ac:dyDescent="0.2">
      <c r="A339" s="393" t="s">
        <v>3444</v>
      </c>
      <c r="B339" s="393"/>
      <c r="C339" s="393" t="s">
        <v>3260</v>
      </c>
      <c r="D339" s="397">
        <v>43104</v>
      </c>
      <c r="E339" s="357" t="s">
        <v>3466</v>
      </c>
      <c r="F339" s="393" t="s">
        <v>3462</v>
      </c>
      <c r="G339" s="393" t="s">
        <v>0</v>
      </c>
      <c r="H339" s="393" t="s">
        <v>3464</v>
      </c>
      <c r="I339" s="393" t="s">
        <v>2903</v>
      </c>
      <c r="J339" s="393" t="s">
        <v>3465</v>
      </c>
      <c r="K339" s="393" t="s">
        <v>3463</v>
      </c>
      <c r="L339" s="393"/>
      <c r="M339" s="397"/>
      <c r="N339" s="514">
        <v>43131</v>
      </c>
      <c r="O339" s="473" t="s">
        <v>3480</v>
      </c>
      <c r="P339" s="473"/>
      <c r="Q339" s="473"/>
      <c r="R339" s="393"/>
      <c r="S339" s="393"/>
      <c r="T339" s="393"/>
      <c r="U339" s="397">
        <v>43126</v>
      </c>
      <c r="V339" s="397"/>
      <c r="W339" s="397"/>
      <c r="X339" s="393" t="s">
        <v>404</v>
      </c>
      <c r="Y339" s="402" t="str">
        <f t="shared" ref="Y339" si="54">IF(V339&lt;&gt;"",V339-M339,"")</f>
        <v/>
      </c>
      <c r="Z339" s="533" t="str">
        <f t="shared" si="53"/>
        <v/>
      </c>
      <c r="AA339" s="393"/>
      <c r="AB339" s="492"/>
    </row>
    <row r="340" spans="1:29" ht="58.5" customHeight="1" x14ac:dyDescent="0.2">
      <c r="A340" s="393" t="s">
        <v>3445</v>
      </c>
      <c r="B340" s="393"/>
      <c r="C340" s="393" t="s">
        <v>3452</v>
      </c>
      <c r="D340" s="397"/>
      <c r="E340" s="357" t="s">
        <v>3482</v>
      </c>
      <c r="F340" s="393"/>
      <c r="G340" s="393" t="s">
        <v>0</v>
      </c>
      <c r="H340" s="393"/>
      <c r="I340" s="393" t="s">
        <v>2903</v>
      </c>
      <c r="J340" s="393"/>
      <c r="K340" s="393"/>
      <c r="L340" s="393"/>
      <c r="M340" s="397"/>
      <c r="N340" s="514"/>
      <c r="O340" s="473"/>
      <c r="P340" s="473"/>
      <c r="Q340" s="473"/>
      <c r="R340" s="393"/>
      <c r="S340" s="393"/>
      <c r="T340" s="393"/>
      <c r="U340" s="397"/>
      <c r="V340" s="397"/>
      <c r="W340" s="397"/>
      <c r="X340" s="393"/>
      <c r="Y340" s="402" t="str">
        <f t="shared" si="52"/>
        <v/>
      </c>
      <c r="Z340" s="533" t="str">
        <f t="shared" si="53"/>
        <v/>
      </c>
      <c r="AA340" s="393"/>
      <c r="AB340" s="492"/>
    </row>
    <row r="341" spans="1:29" ht="58.5" customHeight="1" x14ac:dyDescent="0.2">
      <c r="A341" s="393" t="s">
        <v>3453</v>
      </c>
      <c r="B341" s="393"/>
      <c r="C341" s="393" t="s">
        <v>142</v>
      </c>
      <c r="D341" s="397">
        <v>43108</v>
      </c>
      <c r="E341" s="357" t="s">
        <v>3454</v>
      </c>
      <c r="F341" s="393"/>
      <c r="G341" s="393" t="s">
        <v>0</v>
      </c>
      <c r="H341" s="393">
        <v>11000</v>
      </c>
      <c r="I341" s="393" t="s">
        <v>2903</v>
      </c>
      <c r="J341" s="393" t="s">
        <v>3123</v>
      </c>
      <c r="K341" s="393" t="s">
        <v>3475</v>
      </c>
      <c r="L341" s="393"/>
      <c r="M341" s="397">
        <v>43108</v>
      </c>
      <c r="N341" s="514"/>
      <c r="O341" s="473"/>
      <c r="P341" s="473"/>
      <c r="Q341" s="473"/>
      <c r="R341" s="393"/>
      <c r="S341" s="393"/>
      <c r="T341" s="393"/>
      <c r="U341" s="397"/>
      <c r="V341" s="397">
        <v>43118</v>
      </c>
      <c r="W341" s="397"/>
      <c r="X341" s="393" t="s">
        <v>404</v>
      </c>
      <c r="Y341" s="402">
        <f t="shared" ref="Y341" si="55">IF(V341&lt;&gt;"",V341-M341,"")</f>
        <v>10</v>
      </c>
      <c r="Z341" s="533" t="str">
        <f t="shared" si="53"/>
        <v>O</v>
      </c>
      <c r="AA341" s="393"/>
      <c r="AB341" s="492"/>
    </row>
    <row r="342" spans="1:29" ht="58.5" customHeight="1" x14ac:dyDescent="0.2">
      <c r="A342" s="393" t="s">
        <v>3455</v>
      </c>
      <c r="B342" s="393"/>
      <c r="C342" s="393" t="s">
        <v>142</v>
      </c>
      <c r="D342" s="397">
        <v>43108</v>
      </c>
      <c r="E342" s="357" t="s">
        <v>3457</v>
      </c>
      <c r="F342" s="393"/>
      <c r="G342" s="393" t="s">
        <v>0</v>
      </c>
      <c r="H342" s="393">
        <v>248000</v>
      </c>
      <c r="I342" s="393" t="s">
        <v>2903</v>
      </c>
      <c r="J342" s="393" t="s">
        <v>3123</v>
      </c>
      <c r="K342" s="393" t="s">
        <v>3477</v>
      </c>
      <c r="L342" s="393"/>
      <c r="M342" s="397">
        <v>43108</v>
      </c>
      <c r="N342" s="514"/>
      <c r="O342" s="473"/>
      <c r="P342" s="473"/>
      <c r="Q342" s="473"/>
      <c r="R342" s="393"/>
      <c r="S342" s="393"/>
      <c r="T342" s="393"/>
      <c r="U342" s="397"/>
      <c r="V342" s="397">
        <v>43117</v>
      </c>
      <c r="W342" s="397"/>
      <c r="X342" s="393" t="s">
        <v>404</v>
      </c>
      <c r="Y342" s="402">
        <f t="shared" ref="Y342:Y343" si="56">IF(V342&lt;&gt;"",V342-M342,"")</f>
        <v>9</v>
      </c>
      <c r="Z342" s="533" t="str">
        <f t="shared" si="53"/>
        <v>O</v>
      </c>
      <c r="AA342" s="393"/>
      <c r="AB342" s="492"/>
    </row>
    <row r="343" spans="1:29" ht="58.5" customHeight="1" x14ac:dyDescent="0.2">
      <c r="A343" s="393" t="s">
        <v>3456</v>
      </c>
      <c r="B343" s="393"/>
      <c r="C343" s="393" t="s">
        <v>142</v>
      </c>
      <c r="D343" s="397">
        <v>43108</v>
      </c>
      <c r="E343" s="357" t="s">
        <v>3458</v>
      </c>
      <c r="F343" s="393"/>
      <c r="G343" s="393" t="s">
        <v>0</v>
      </c>
      <c r="H343" s="393">
        <v>6300</v>
      </c>
      <c r="I343" s="393" t="s">
        <v>2903</v>
      </c>
      <c r="J343" s="393" t="s">
        <v>3123</v>
      </c>
      <c r="K343" s="393" t="s">
        <v>3476</v>
      </c>
      <c r="L343" s="393"/>
      <c r="M343" s="397">
        <v>43108</v>
      </c>
      <c r="N343" s="514"/>
      <c r="O343" s="473"/>
      <c r="P343" s="473"/>
      <c r="Q343" s="473"/>
      <c r="R343" s="393"/>
      <c r="S343" s="393"/>
      <c r="T343" s="393"/>
      <c r="U343" s="397"/>
      <c r="V343" s="397">
        <v>43118</v>
      </c>
      <c r="W343" s="397"/>
      <c r="X343" s="393" t="s">
        <v>404</v>
      </c>
      <c r="Y343" s="402">
        <f t="shared" si="56"/>
        <v>10</v>
      </c>
      <c r="Z343" s="533" t="str">
        <f t="shared" si="53"/>
        <v>O</v>
      </c>
      <c r="AA343" s="393"/>
      <c r="AB343" s="492"/>
    </row>
    <row r="344" spans="1:29" ht="58.5" customHeight="1" x14ac:dyDescent="0.2">
      <c r="A344" s="393" t="s">
        <v>3459</v>
      </c>
      <c r="B344" s="393"/>
      <c r="C344" s="393" t="s">
        <v>3461</v>
      </c>
      <c r="D344" s="397"/>
      <c r="E344" s="357"/>
      <c r="F344" s="393"/>
      <c r="G344" s="393" t="s">
        <v>0</v>
      </c>
      <c r="H344" s="393"/>
      <c r="I344" s="393" t="s">
        <v>2903</v>
      </c>
      <c r="J344" s="393"/>
      <c r="K344" s="393"/>
      <c r="L344" s="393"/>
      <c r="M344" s="397"/>
      <c r="N344" s="514"/>
      <c r="O344" s="473"/>
      <c r="P344" s="473"/>
      <c r="Q344" s="473"/>
      <c r="R344" s="393"/>
      <c r="S344" s="393"/>
      <c r="T344" s="393"/>
      <c r="U344" s="397"/>
      <c r="V344" s="397">
        <v>43137</v>
      </c>
      <c r="W344" s="397"/>
      <c r="X344" s="393"/>
      <c r="Y344" s="402">
        <f t="shared" ref="Y344" si="57">IF(V344&lt;&gt;"",V344-M344,"")</f>
        <v>43137</v>
      </c>
      <c r="Z344" s="533" t="str">
        <f t="shared" si="53"/>
        <v>N</v>
      </c>
      <c r="AA344" s="393"/>
      <c r="AB344" s="492"/>
    </row>
    <row r="345" spans="1:29" ht="114" customHeight="1" x14ac:dyDescent="0.2">
      <c r="A345" s="393" t="s">
        <v>3460</v>
      </c>
      <c r="B345" s="393"/>
      <c r="C345" s="393" t="s">
        <v>3470</v>
      </c>
      <c r="D345" s="397"/>
      <c r="E345" s="357" t="s">
        <v>3468</v>
      </c>
      <c r="F345" s="393" t="s">
        <v>3469</v>
      </c>
      <c r="G345" s="393" t="s">
        <v>0</v>
      </c>
      <c r="H345" s="393" t="s">
        <v>3471</v>
      </c>
      <c r="I345" s="393" t="s">
        <v>2903</v>
      </c>
      <c r="J345" s="393"/>
      <c r="K345" s="393" t="s">
        <v>3467</v>
      </c>
      <c r="L345" s="393"/>
      <c r="M345" s="397"/>
      <c r="N345" s="514">
        <v>43102</v>
      </c>
      <c r="O345" s="473" t="s">
        <v>3479</v>
      </c>
      <c r="P345" s="473"/>
      <c r="Q345" s="473"/>
      <c r="R345" s="393"/>
      <c r="S345" s="393"/>
      <c r="T345" s="393"/>
      <c r="U345" s="397">
        <v>43133</v>
      </c>
      <c r="V345" s="397"/>
      <c r="W345" s="397"/>
      <c r="X345" s="393" t="s">
        <v>2531</v>
      </c>
      <c r="Y345" s="402" t="str">
        <f t="shared" ref="Y345" si="58">IF(V345&lt;&gt;"",V345-M345,"")</f>
        <v/>
      </c>
      <c r="Z345" s="533" t="str">
        <f t="shared" si="53"/>
        <v/>
      </c>
      <c r="AA345" s="393"/>
      <c r="AB345" s="492"/>
    </row>
    <row r="346" spans="1:29" ht="318" customHeight="1" x14ac:dyDescent="0.2">
      <c r="A346" s="393" t="s">
        <v>3472</v>
      </c>
      <c r="B346" s="393"/>
      <c r="C346" s="393" t="s">
        <v>3473</v>
      </c>
      <c r="D346" s="397">
        <v>43123</v>
      </c>
      <c r="E346" s="357" t="s">
        <v>3474</v>
      </c>
      <c r="F346" s="393" t="s">
        <v>3504</v>
      </c>
      <c r="G346" s="393" t="s">
        <v>0</v>
      </c>
      <c r="H346" s="393" t="s">
        <v>3484</v>
      </c>
      <c r="I346" s="393" t="s">
        <v>2903</v>
      </c>
      <c r="J346" s="393"/>
      <c r="K346" s="393" t="s">
        <v>3478</v>
      </c>
      <c r="L346" s="393"/>
      <c r="M346" s="397"/>
      <c r="N346" s="514">
        <v>43102</v>
      </c>
      <c r="O346" s="473" t="s">
        <v>3485</v>
      </c>
      <c r="P346" s="473"/>
      <c r="Q346" s="473"/>
      <c r="R346" s="393"/>
      <c r="S346" s="393"/>
      <c r="T346" s="393"/>
      <c r="U346" s="397">
        <v>43133</v>
      </c>
      <c r="V346" s="397">
        <v>43143</v>
      </c>
      <c r="W346" s="397"/>
      <c r="X346" s="393" t="s">
        <v>404</v>
      </c>
      <c r="Y346" s="402">
        <f t="shared" ref="Y346" si="59">IF(V346&lt;&gt;"",V346-M346,"")</f>
        <v>43143</v>
      </c>
      <c r="Z346" s="533" t="str">
        <f t="shared" si="53"/>
        <v>N</v>
      </c>
      <c r="AA346" s="393"/>
      <c r="AB346" s="492"/>
      <c r="AC346" s="367" t="s">
        <v>3511</v>
      </c>
    </row>
    <row r="347" spans="1:29" ht="111" customHeight="1" x14ac:dyDescent="0.2">
      <c r="A347" s="393" t="s">
        <v>3486</v>
      </c>
      <c r="B347" s="393"/>
      <c r="C347" s="393" t="s">
        <v>3487</v>
      </c>
      <c r="D347" s="397">
        <v>43123</v>
      </c>
      <c r="E347" s="357"/>
      <c r="F347" s="393"/>
      <c r="G347" s="393"/>
      <c r="H347" s="393"/>
      <c r="I347" s="393"/>
      <c r="J347" s="393"/>
      <c r="K347" s="393"/>
      <c r="L347" s="393"/>
      <c r="M347" s="397"/>
      <c r="N347" s="514"/>
      <c r="O347" s="473"/>
      <c r="P347" s="473"/>
      <c r="Q347" s="473"/>
      <c r="R347" s="393"/>
      <c r="S347" s="393"/>
      <c r="T347" s="393"/>
      <c r="U347" s="397"/>
      <c r="V347" s="397"/>
      <c r="W347" s="397"/>
      <c r="X347" s="393" t="s">
        <v>2531</v>
      </c>
      <c r="Y347" s="402"/>
      <c r="Z347" s="533"/>
      <c r="AA347" s="393"/>
      <c r="AB347" s="492"/>
    </row>
    <row r="348" spans="1:29" ht="111" customHeight="1" x14ac:dyDescent="0.2">
      <c r="A348" s="393" t="s">
        <v>3493</v>
      </c>
      <c r="B348" s="393"/>
      <c r="C348" s="393" t="s">
        <v>3488</v>
      </c>
      <c r="D348" s="397">
        <v>43130</v>
      </c>
      <c r="E348" s="357" t="s">
        <v>3489</v>
      </c>
      <c r="F348" s="393" t="s">
        <v>3492</v>
      </c>
      <c r="G348" s="393"/>
      <c r="H348" s="393" t="s">
        <v>3490</v>
      </c>
      <c r="I348" s="393"/>
      <c r="J348" s="393" t="s">
        <v>3123</v>
      </c>
      <c r="K348" s="393" t="s">
        <v>3491</v>
      </c>
      <c r="L348" s="393"/>
      <c r="M348" s="397">
        <v>43136</v>
      </c>
      <c r="N348" s="514">
        <v>43140</v>
      </c>
      <c r="O348" s="473"/>
      <c r="P348" s="473"/>
      <c r="Q348" s="473"/>
      <c r="R348" s="393"/>
      <c r="S348" s="393"/>
      <c r="T348" s="393"/>
      <c r="U348" s="397">
        <v>43139</v>
      </c>
      <c r="V348" s="397">
        <v>43146</v>
      </c>
      <c r="W348" s="397"/>
      <c r="X348" s="393" t="s">
        <v>404</v>
      </c>
      <c r="Y348" s="402"/>
      <c r="Z348" s="533"/>
      <c r="AA348" s="393"/>
      <c r="AB348" s="492"/>
    </row>
    <row r="349" spans="1:29" ht="111" customHeight="1" x14ac:dyDescent="0.2">
      <c r="A349" s="393" t="s">
        <v>3494</v>
      </c>
      <c r="B349" s="393"/>
      <c r="C349" s="393" t="s">
        <v>3495</v>
      </c>
      <c r="D349" s="397">
        <v>43130</v>
      </c>
      <c r="E349" s="357" t="s">
        <v>3276</v>
      </c>
      <c r="F349" s="393" t="s">
        <v>3497</v>
      </c>
      <c r="G349" s="393"/>
      <c r="H349" s="393" t="s">
        <v>3498</v>
      </c>
      <c r="I349" s="393"/>
      <c r="J349" s="393" t="s">
        <v>3123</v>
      </c>
      <c r="K349" s="393" t="s">
        <v>3496</v>
      </c>
      <c r="L349" s="393"/>
      <c r="M349" s="397"/>
      <c r="N349" s="514"/>
      <c r="O349" s="473" t="s">
        <v>3505</v>
      </c>
      <c r="P349" s="473"/>
      <c r="Q349" s="473"/>
      <c r="R349" s="393"/>
      <c r="S349" s="393"/>
      <c r="T349" s="393"/>
      <c r="U349" s="397"/>
      <c r="V349" s="397"/>
      <c r="W349" s="397"/>
      <c r="X349" s="393"/>
      <c r="Y349" s="402"/>
      <c r="Z349" s="533"/>
      <c r="AA349" s="393"/>
      <c r="AB349" s="492"/>
    </row>
    <row r="350" spans="1:29" ht="111" customHeight="1" x14ac:dyDescent="0.2">
      <c r="A350" s="393" t="s">
        <v>3499</v>
      </c>
      <c r="B350" s="393"/>
      <c r="C350" s="393" t="s">
        <v>1686</v>
      </c>
      <c r="D350" s="397">
        <v>43137</v>
      </c>
      <c r="E350" s="357" t="s">
        <v>3500</v>
      </c>
      <c r="F350" s="393" t="s">
        <v>3503</v>
      </c>
      <c r="G350" s="393"/>
      <c r="H350" s="393" t="s">
        <v>3502</v>
      </c>
      <c r="I350" s="393"/>
      <c r="J350" s="393" t="s">
        <v>3123</v>
      </c>
      <c r="K350" s="393" t="s">
        <v>3501</v>
      </c>
      <c r="L350" s="393"/>
      <c r="M350" s="397"/>
      <c r="N350" s="514">
        <v>43145</v>
      </c>
      <c r="O350" s="473" t="s">
        <v>3516</v>
      </c>
      <c r="P350" s="473"/>
      <c r="Q350" s="473"/>
      <c r="R350" s="393"/>
      <c r="S350" s="393"/>
      <c r="T350" s="393"/>
      <c r="U350" s="397"/>
      <c r="V350" s="397"/>
      <c r="W350" s="397"/>
      <c r="X350" s="393"/>
      <c r="Y350" s="402"/>
      <c r="Z350" s="533"/>
      <c r="AA350" s="393"/>
      <c r="AB350" s="492"/>
    </row>
    <row r="351" spans="1:29" ht="111" customHeight="1" x14ac:dyDescent="0.2">
      <c r="A351" s="393" t="s">
        <v>3506</v>
      </c>
      <c r="B351" s="393"/>
      <c r="C351" s="393" t="s">
        <v>1398</v>
      </c>
      <c r="D351" s="397"/>
      <c r="E351" s="357" t="s">
        <v>3220</v>
      </c>
      <c r="F351" s="393" t="s">
        <v>3508</v>
      </c>
      <c r="G351" s="393"/>
      <c r="H351" s="393" t="s">
        <v>3509</v>
      </c>
      <c r="I351" s="393"/>
      <c r="J351" s="393" t="s">
        <v>3123</v>
      </c>
      <c r="K351" s="393" t="s">
        <v>3507</v>
      </c>
      <c r="L351" s="393"/>
      <c r="M351" s="397"/>
      <c r="N351" s="514">
        <v>43147</v>
      </c>
      <c r="O351" s="473" t="s">
        <v>3510</v>
      </c>
      <c r="P351" s="473"/>
      <c r="Q351" s="473"/>
      <c r="R351" s="393"/>
      <c r="S351" s="393"/>
      <c r="T351" s="393"/>
      <c r="U351" s="397"/>
      <c r="V351" s="397"/>
      <c r="W351" s="397"/>
      <c r="X351" s="393"/>
      <c r="Y351" s="402"/>
      <c r="Z351" s="533"/>
      <c r="AA351" s="393"/>
      <c r="AB351" s="492"/>
    </row>
    <row r="352" spans="1:29" ht="111" customHeight="1" x14ac:dyDescent="0.2">
      <c r="A352" s="393" t="s">
        <v>3512</v>
      </c>
      <c r="B352" s="393"/>
      <c r="C352" s="393" t="s">
        <v>3517</v>
      </c>
      <c r="D352" s="397"/>
      <c r="E352" s="357" t="s">
        <v>3513</v>
      </c>
      <c r="F352" s="393" t="s">
        <v>3514</v>
      </c>
      <c r="G352" s="393" t="s">
        <v>0</v>
      </c>
      <c r="H352" s="393" t="s">
        <v>3515</v>
      </c>
      <c r="I352" s="393"/>
      <c r="J352" s="393" t="s">
        <v>3123</v>
      </c>
      <c r="K352" s="393"/>
      <c r="L352" s="393"/>
      <c r="M352" s="397"/>
      <c r="N352" s="514"/>
      <c r="O352" s="473" t="s">
        <v>3518</v>
      </c>
      <c r="P352" s="473"/>
      <c r="Q352" s="473"/>
      <c r="R352" s="393"/>
      <c r="S352" s="393"/>
      <c r="T352" s="393"/>
      <c r="U352" s="397"/>
      <c r="V352" s="397"/>
      <c r="W352" s="397"/>
      <c r="X352" s="393"/>
      <c r="Y352" s="402"/>
      <c r="Z352" s="533"/>
      <c r="AA352" s="393"/>
      <c r="AB352" s="492"/>
    </row>
    <row r="353" spans="1:28" ht="111" customHeight="1" x14ac:dyDescent="0.2">
      <c r="A353" s="393" t="s">
        <v>3520</v>
      </c>
      <c r="B353" s="393"/>
      <c r="C353" s="393" t="s">
        <v>3519</v>
      </c>
      <c r="D353" s="397"/>
      <c r="E353" s="357" t="s">
        <v>3521</v>
      </c>
      <c r="F353" s="393"/>
      <c r="G353" s="393" t="s">
        <v>0</v>
      </c>
      <c r="H353" s="393"/>
      <c r="I353" s="393"/>
      <c r="J353" s="393" t="s">
        <v>3123</v>
      </c>
      <c r="K353" s="393"/>
      <c r="L353" s="393"/>
      <c r="M353" s="397"/>
      <c r="N353" s="514"/>
      <c r="O353" s="473" t="s">
        <v>3522</v>
      </c>
      <c r="P353" s="473"/>
      <c r="Q353" s="473"/>
      <c r="R353" s="393"/>
      <c r="S353" s="393"/>
      <c r="T353" s="393"/>
      <c r="U353" s="397"/>
      <c r="V353" s="397"/>
      <c r="W353" s="397"/>
      <c r="X353" s="393"/>
      <c r="Y353" s="402"/>
      <c r="Z353" s="533"/>
      <c r="AA353" s="393"/>
      <c r="AB353" s="492"/>
    </row>
    <row r="354" spans="1:28" ht="111" customHeight="1" x14ac:dyDescent="0.2">
      <c r="A354" s="393" t="s">
        <v>3525</v>
      </c>
      <c r="B354" s="393"/>
      <c r="C354" s="393" t="s">
        <v>1710</v>
      </c>
      <c r="D354" s="397"/>
      <c r="E354" s="357" t="s">
        <v>3523</v>
      </c>
      <c r="F354" s="393"/>
      <c r="G354" s="393" t="s">
        <v>0</v>
      </c>
      <c r="H354" s="393"/>
      <c r="I354" s="393"/>
      <c r="J354" s="393" t="s">
        <v>3123</v>
      </c>
      <c r="K354" s="393"/>
      <c r="L354" s="393"/>
      <c r="M354" s="397"/>
      <c r="N354" s="514"/>
      <c r="O354" s="473" t="s">
        <v>3524</v>
      </c>
      <c r="P354" s="473"/>
      <c r="Q354" s="473"/>
      <c r="R354" s="393"/>
      <c r="S354" s="393"/>
      <c r="T354" s="393"/>
      <c r="U354" s="397"/>
      <c r="V354" s="397"/>
      <c r="W354" s="397"/>
      <c r="X354" s="393"/>
      <c r="Y354" s="402"/>
      <c r="Z354" s="533"/>
      <c r="AA354" s="393"/>
      <c r="AB354" s="492"/>
    </row>
    <row r="355" spans="1:28" ht="111" customHeight="1" x14ac:dyDescent="0.2">
      <c r="A355" s="393" t="s">
        <v>3525</v>
      </c>
      <c r="B355" s="393"/>
      <c r="C355" s="393" t="s">
        <v>2116</v>
      </c>
      <c r="D355" s="397"/>
      <c r="E355" s="357" t="s">
        <v>3526</v>
      </c>
      <c r="F355" s="393" t="s">
        <v>2348</v>
      </c>
      <c r="G355" s="393" t="s">
        <v>0</v>
      </c>
      <c r="H355" s="393" t="s">
        <v>3529</v>
      </c>
      <c r="I355" s="393"/>
      <c r="J355" s="393" t="s">
        <v>3527</v>
      </c>
      <c r="K355" s="393" t="s">
        <v>3528</v>
      </c>
      <c r="L355" s="393"/>
      <c r="M355" s="397"/>
      <c r="N355" s="514"/>
      <c r="O355" s="473" t="s">
        <v>3530</v>
      </c>
      <c r="P355" s="473"/>
      <c r="Q355" s="473"/>
      <c r="R355" s="393"/>
      <c r="S355" s="393"/>
      <c r="T355" s="393"/>
      <c r="U355" s="397"/>
      <c r="V355" s="397"/>
      <c r="W355" s="397"/>
      <c r="X355" s="393"/>
      <c r="Y355" s="402"/>
      <c r="Z355" s="533"/>
      <c r="AA355" s="393"/>
      <c r="AB355" s="492"/>
    </row>
    <row r="356" spans="1:28" ht="15" x14ac:dyDescent="0.2">
      <c r="C356" s="572"/>
    </row>
    <row r="357" spans="1:28" ht="15" x14ac:dyDescent="0.2">
      <c r="C357" s="572"/>
    </row>
  </sheetData>
  <mergeCells count="2">
    <mergeCell ref="AH193:AJ193"/>
    <mergeCell ref="AQ193:AS193"/>
  </mergeCells>
  <conditionalFormatting sqref="P292:AB292 A293:M296 A320:M320 O315:Y316 N313:N318 Z297:AB304 A294:X304 Y294:Y314 A74:AA292 A293:Y293 AA293:AA294 Z295:AA304 A308 L309:M309 A309:B309 A310:M318 G307:X307 O298:X314 A319:D319 O318:Y320 O317:X317 F319:M319 U322 B340:M340 A339 A323:Y328 AB332 A342 AA323:AB328 AA305:AB320 A358:AA525 A356:B357 D356:AA357">
    <cfRule type="expression" dxfId="1349" priority="1912">
      <formula>$X74="AN"</formula>
    </cfRule>
    <cfRule type="expression" dxfId="1348" priority="1913">
      <formula>$A74=""</formula>
    </cfRule>
    <cfRule type="expression" dxfId="1347" priority="1914">
      <formula>AND($X74="OK",$V74&gt;0,$U74&gt;0)</formula>
    </cfRule>
    <cfRule type="expression" dxfId="1346" priority="1915">
      <formula>$X74="SB"</formula>
    </cfRule>
    <cfRule type="expression" dxfId="1345" priority="1916">
      <formula>$X74="D"</formula>
    </cfRule>
    <cfRule type="expression" dxfId="1344" priority="1917">
      <formula>$N74&lt;TODAY()</formula>
    </cfRule>
    <cfRule type="expression" dxfId="1343" priority="1918">
      <formula>OR($U74="",$V74="",$R74="",$S74="")</formula>
    </cfRule>
  </conditionalFormatting>
  <conditionalFormatting sqref="C292:O292">
    <cfRule type="expression" dxfId="1342" priority="1863">
      <formula>$X292="AN"</formula>
    </cfRule>
    <cfRule type="expression" dxfId="1341" priority="1864">
      <formula>$A292=""</formula>
    </cfRule>
    <cfRule type="expression" dxfId="1340" priority="1865">
      <formula>AND($X292="OK",$V292&gt;0,$U292&gt;0)</formula>
    </cfRule>
    <cfRule type="expression" dxfId="1339" priority="1866">
      <formula>$X292="SB"</formula>
    </cfRule>
    <cfRule type="expression" dxfId="1338" priority="1867">
      <formula>$X292="D"</formula>
    </cfRule>
    <cfRule type="expression" dxfId="1337" priority="1868">
      <formula>$N292&lt;TODAY()</formula>
    </cfRule>
    <cfRule type="expression" dxfId="1336" priority="1869">
      <formula>OR($U292="",$V292="",$R292="",$S292="")</formula>
    </cfRule>
  </conditionalFormatting>
  <conditionalFormatting sqref="B303:M303">
    <cfRule type="expression" dxfId="1335" priority="1856">
      <formula>$X303="AN"</formula>
    </cfRule>
    <cfRule type="expression" dxfId="1334" priority="1857">
      <formula>$A303=""</formula>
    </cfRule>
    <cfRule type="expression" dxfId="1333" priority="1858">
      <formula>AND($X303="OK",$V303&gt;0,$U303&gt;0)</formula>
    </cfRule>
    <cfRule type="expression" dxfId="1332" priority="1859">
      <formula>$X303="SB"</formula>
    </cfRule>
    <cfRule type="expression" dxfId="1331" priority="1860">
      <formula>$X303="D"</formula>
    </cfRule>
    <cfRule type="expression" dxfId="1330" priority="1861">
      <formula>$N303&lt;TODAY()</formula>
    </cfRule>
    <cfRule type="expression" dxfId="1329" priority="1862">
      <formula>OR($U303="",$V303="",$R303="",$S303="")</formula>
    </cfRule>
  </conditionalFormatting>
  <conditionalFormatting sqref="N303">
    <cfRule type="expression" dxfId="1328" priority="1849">
      <formula>$X303="AN"</formula>
    </cfRule>
    <cfRule type="expression" dxfId="1327" priority="1850">
      <formula>$A303=""</formula>
    </cfRule>
    <cfRule type="expression" dxfId="1326" priority="1851">
      <formula>AND($X303="OK",$V303&gt;0,$U303&gt;0)</formula>
    </cfRule>
    <cfRule type="expression" dxfId="1325" priority="1852">
      <formula>$X303="SB"</formula>
    </cfRule>
    <cfRule type="expression" dxfId="1324" priority="1853">
      <formula>$X303="D"</formula>
    </cfRule>
    <cfRule type="expression" dxfId="1323" priority="1854">
      <formula>$N303&lt;TODAY()</formula>
    </cfRule>
    <cfRule type="expression" dxfId="1322" priority="1855">
      <formula>OR($U303="",$V303="",$R303="",$S303="")</formula>
    </cfRule>
  </conditionalFormatting>
  <conditionalFormatting sqref="O297:X297">
    <cfRule type="expression" dxfId="1321" priority="1835">
      <formula>$X297="AN"</formula>
    </cfRule>
    <cfRule type="expression" dxfId="1320" priority="1836">
      <formula>$A297=""</formula>
    </cfRule>
    <cfRule type="expression" dxfId="1319" priority="1837">
      <formula>AND($X297="OK",$V297&gt;0,$U297&gt;0)</formula>
    </cfRule>
    <cfRule type="expression" dxfId="1318" priority="1838">
      <formula>$X297="SB"</formula>
    </cfRule>
    <cfRule type="expression" dxfId="1317" priority="1839">
      <formula>$X297="D"</formula>
    </cfRule>
    <cfRule type="expression" dxfId="1316" priority="1840">
      <formula>$N297&lt;TODAY()</formula>
    </cfRule>
    <cfRule type="expression" dxfId="1315" priority="1841">
      <formula>OR($U297="",$V297="",$R297="",$S297="")</formula>
    </cfRule>
  </conditionalFormatting>
  <conditionalFormatting sqref="A304:A305">
    <cfRule type="expression" dxfId="1314" priority="1814">
      <formula>$X304="AN"</formula>
    </cfRule>
    <cfRule type="expression" dxfId="1313" priority="1815">
      <formula>$A304=""</formula>
    </cfRule>
    <cfRule type="expression" dxfId="1312" priority="1816">
      <formula>AND($X304="OK",$V304&gt;0,$U304&gt;0)</formula>
    </cfRule>
    <cfRule type="expression" dxfId="1311" priority="1817">
      <formula>$X304="SB"</formula>
    </cfRule>
    <cfRule type="expression" dxfId="1310" priority="1818">
      <formula>$X304="D"</formula>
    </cfRule>
    <cfRule type="expression" dxfId="1309" priority="1819">
      <formula>$N304&lt;TODAY()</formula>
    </cfRule>
    <cfRule type="expression" dxfId="1308" priority="1820">
      <formula>OR($U304="",$V304="",$R304="",$S304="")</formula>
    </cfRule>
  </conditionalFormatting>
  <conditionalFormatting sqref="B304:M304">
    <cfRule type="expression" dxfId="1307" priority="1807">
      <formula>$X304="AN"</formula>
    </cfRule>
    <cfRule type="expression" dxfId="1306" priority="1808">
      <formula>$A304=""</formula>
    </cfRule>
    <cfRule type="expression" dxfId="1305" priority="1809">
      <formula>AND($X304="OK",$V304&gt;0,$U304&gt;0)</formula>
    </cfRule>
    <cfRule type="expression" dxfId="1304" priority="1810">
      <formula>$X304="SB"</formula>
    </cfRule>
    <cfRule type="expression" dxfId="1303" priority="1811">
      <formula>$X304="D"</formula>
    </cfRule>
    <cfRule type="expression" dxfId="1302" priority="1812">
      <formula>$N304&lt;TODAY()</formula>
    </cfRule>
    <cfRule type="expression" dxfId="1301" priority="1813">
      <formula>OR($U304="",$V304="",$R304="",$S304="")</formula>
    </cfRule>
  </conditionalFormatting>
  <conditionalFormatting sqref="N304">
    <cfRule type="expression" dxfId="1300" priority="1800">
      <formula>$X304="AN"</formula>
    </cfRule>
    <cfRule type="expression" dxfId="1299" priority="1801">
      <formula>$A304=""</formula>
    </cfRule>
    <cfRule type="expression" dxfId="1298" priority="1802">
      <formula>AND($X304="OK",$V304&gt;0,$U304&gt;0)</formula>
    </cfRule>
    <cfRule type="expression" dxfId="1297" priority="1803">
      <formula>$X304="SB"</formula>
    </cfRule>
    <cfRule type="expression" dxfId="1296" priority="1804">
      <formula>$X304="D"</formula>
    </cfRule>
    <cfRule type="expression" dxfId="1295" priority="1805">
      <formula>$N304&lt;TODAY()</formula>
    </cfRule>
    <cfRule type="expression" dxfId="1294" priority="1806">
      <formula>OR($U304="",$V304="",$R304="",$S304="")</formula>
    </cfRule>
  </conditionalFormatting>
  <conditionalFormatting sqref="A305">
    <cfRule type="expression" dxfId="1293" priority="2263">
      <formula>$X305="AN"</formula>
    </cfRule>
    <cfRule type="expression" dxfId="1292" priority="2264">
      <formula>$A305=""</formula>
    </cfRule>
    <cfRule type="expression" dxfId="1291" priority="2265">
      <formula>AND($X305="OK",$V305&gt;0,$U305&gt;0)</formula>
    </cfRule>
    <cfRule type="expression" dxfId="1290" priority="2266">
      <formula>$X305="SB"</formula>
    </cfRule>
    <cfRule type="expression" dxfId="1289" priority="2267">
      <formula>$X305="D"</formula>
    </cfRule>
    <cfRule type="expression" dxfId="1288" priority="2268">
      <formula>$N305&lt;TODAY()</formula>
    </cfRule>
    <cfRule type="expression" dxfId="1287" priority="2269">
      <formula>OR($U305="",$V305="",$R305="",$S305="")</formula>
    </cfRule>
  </conditionalFormatting>
  <conditionalFormatting sqref="B305:M305">
    <cfRule type="expression" dxfId="1286" priority="1779">
      <formula>$X305="AN"</formula>
    </cfRule>
    <cfRule type="expression" dxfId="1285" priority="1780">
      <formula>$A305=""</formula>
    </cfRule>
    <cfRule type="expression" dxfId="1284" priority="1781">
      <formula>AND($X305="OK",$V305&gt;0,$U305&gt;0)</formula>
    </cfRule>
    <cfRule type="expression" dxfId="1283" priority="1782">
      <formula>$X305="SB"</formula>
    </cfRule>
    <cfRule type="expression" dxfId="1282" priority="1783">
      <formula>$X305="D"</formula>
    </cfRule>
    <cfRule type="expression" dxfId="1281" priority="1784">
      <formula>$N305&lt;TODAY()</formula>
    </cfRule>
    <cfRule type="expression" dxfId="1280" priority="1785">
      <formula>OR($U305="",$V305="",$R305="",$S305="")</formula>
    </cfRule>
  </conditionalFormatting>
  <conditionalFormatting sqref="B305:M305">
    <cfRule type="expression" dxfId="1279" priority="1793">
      <formula>$X305="AN"</formula>
    </cfRule>
    <cfRule type="expression" dxfId="1278" priority="1794">
      <formula>$A305=""</formula>
    </cfRule>
    <cfRule type="expression" dxfId="1277" priority="1795">
      <formula>AND($X305="OK",$V305&gt;0,$U305&gt;0)</formula>
    </cfRule>
    <cfRule type="expression" dxfId="1276" priority="1796">
      <formula>$X305="SB"</formula>
    </cfRule>
    <cfRule type="expression" dxfId="1275" priority="1797">
      <formula>$X305="D"</formula>
    </cfRule>
    <cfRule type="expression" dxfId="1274" priority="1798">
      <formula>$N305&lt;TODAY()</formula>
    </cfRule>
    <cfRule type="expression" dxfId="1273" priority="1799">
      <formula>OR($U305="",$V305="",$R305="",$S305="")</formula>
    </cfRule>
  </conditionalFormatting>
  <conditionalFormatting sqref="A306">
    <cfRule type="expression" dxfId="1272" priority="1758">
      <formula>$X306="AN"</formula>
    </cfRule>
    <cfRule type="expression" dxfId="1271" priority="1759">
      <formula>$A306=""</formula>
    </cfRule>
    <cfRule type="expression" dxfId="1270" priority="1760">
      <formula>AND($X306="OK",$V306&gt;0,$U306&gt;0)</formula>
    </cfRule>
    <cfRule type="expression" dxfId="1269" priority="1761">
      <formula>$X306="SB"</formula>
    </cfRule>
    <cfRule type="expression" dxfId="1268" priority="1762">
      <formula>$X306="D"</formula>
    </cfRule>
    <cfRule type="expression" dxfId="1267" priority="1763">
      <formula>$N306&lt;TODAY()</formula>
    </cfRule>
    <cfRule type="expression" dxfId="1266" priority="1764">
      <formula>OR($U306="",$V306="",$R306="",$S306="")</formula>
    </cfRule>
  </conditionalFormatting>
  <conditionalFormatting sqref="A306">
    <cfRule type="expression" dxfId="1265" priority="1765">
      <formula>$X306="AN"</formula>
    </cfRule>
    <cfRule type="expression" dxfId="1264" priority="1766">
      <formula>$A306=""</formula>
    </cfRule>
    <cfRule type="expression" dxfId="1263" priority="1767">
      <formula>AND($X306="OK",$V306&gt;0,$U306&gt;0)</formula>
    </cfRule>
    <cfRule type="expression" dxfId="1262" priority="1768">
      <formula>$X306="SB"</formula>
    </cfRule>
    <cfRule type="expression" dxfId="1261" priority="1769">
      <formula>$X306="D"</formula>
    </cfRule>
    <cfRule type="expression" dxfId="1260" priority="1770">
      <formula>$N306&lt;TODAY()</formula>
    </cfRule>
    <cfRule type="expression" dxfId="1259" priority="1771">
      <formula>OR($U306="",$V306="",$R306="",$S306="")</formula>
    </cfRule>
  </conditionalFormatting>
  <conditionalFormatting sqref="B306:M306">
    <cfRule type="expression" dxfId="1258" priority="1744">
      <formula>$X306="AN"</formula>
    </cfRule>
    <cfRule type="expression" dxfId="1257" priority="1745">
      <formula>$A306=""</formula>
    </cfRule>
    <cfRule type="expression" dxfId="1256" priority="1746">
      <formula>AND($X306="OK",$V306&gt;0,$U306&gt;0)</formula>
    </cfRule>
    <cfRule type="expression" dxfId="1255" priority="1747">
      <formula>$X306="SB"</formula>
    </cfRule>
    <cfRule type="expression" dxfId="1254" priority="1748">
      <formula>$X306="D"</formula>
    </cfRule>
    <cfRule type="expression" dxfId="1253" priority="1749">
      <formula>$N306&lt;TODAY()</formula>
    </cfRule>
    <cfRule type="expression" dxfId="1252" priority="1750">
      <formula>OR($U306="",$V306="",$R306="",$S306="")</formula>
    </cfRule>
  </conditionalFormatting>
  <conditionalFormatting sqref="B306:M306">
    <cfRule type="expression" dxfId="1251" priority="1751">
      <formula>$X306="AN"</formula>
    </cfRule>
    <cfRule type="expression" dxfId="1250" priority="1752">
      <formula>$A306=""</formula>
    </cfRule>
    <cfRule type="expression" dxfId="1249" priority="1753">
      <formula>AND($X306="OK",$V306&gt;0,$U306&gt;0)</formula>
    </cfRule>
    <cfRule type="expression" dxfId="1248" priority="1754">
      <formula>$X306="SB"</formula>
    </cfRule>
    <cfRule type="expression" dxfId="1247" priority="1755">
      <formula>$X306="D"</formula>
    </cfRule>
    <cfRule type="expression" dxfId="1246" priority="1756">
      <formula>$N306&lt;TODAY()</formula>
    </cfRule>
    <cfRule type="expression" dxfId="1245" priority="1757">
      <formula>OR($U306="",$V306="",$R306="",$S306="")</formula>
    </cfRule>
  </conditionalFormatting>
  <conditionalFormatting sqref="B308:M308">
    <cfRule type="expression" dxfId="1244" priority="1709">
      <formula>$X308="AN"</formula>
    </cfRule>
    <cfRule type="expression" dxfId="1243" priority="1710">
      <formula>$A308=""</formula>
    </cfRule>
    <cfRule type="expression" dxfId="1242" priority="1711">
      <formula>AND($X308="OK",$V308&gt;0,$U308&gt;0)</formula>
    </cfRule>
    <cfRule type="expression" dxfId="1241" priority="1712">
      <formula>$X308="SB"</formula>
    </cfRule>
    <cfRule type="expression" dxfId="1240" priority="1713">
      <formula>$X308="D"</formula>
    </cfRule>
    <cfRule type="expression" dxfId="1239" priority="1714">
      <formula>$N308&lt;TODAY()</formula>
    </cfRule>
    <cfRule type="expression" dxfId="1238" priority="1715">
      <formula>OR($U308="",$V308="",$R308="",$S308="")</formula>
    </cfRule>
  </conditionalFormatting>
  <conditionalFormatting sqref="N308">
    <cfRule type="expression" dxfId="1237" priority="1702">
      <formula>$X308="AN"</formula>
    </cfRule>
    <cfRule type="expression" dxfId="1236" priority="1703">
      <formula>$A308=""</formula>
    </cfRule>
    <cfRule type="expression" dxfId="1235" priority="1704">
      <formula>AND($X308="OK",$V308&gt;0,$U308&gt;0)</formula>
    </cfRule>
    <cfRule type="expression" dxfId="1234" priority="1705">
      <formula>$X308="SB"</formula>
    </cfRule>
    <cfRule type="expression" dxfId="1233" priority="1706">
      <formula>$X308="D"</formula>
    </cfRule>
    <cfRule type="expression" dxfId="1232" priority="1707">
      <formula>$N308&lt;TODAY()</formula>
    </cfRule>
    <cfRule type="expression" dxfId="1231" priority="1708">
      <formula>OR($U308="",$V308="",$R308="",$S308="")</formula>
    </cfRule>
  </conditionalFormatting>
  <conditionalFormatting sqref="B308:X308">
    <cfRule type="expression" dxfId="1230" priority="1716">
      <formula>$X308="AN"</formula>
    </cfRule>
    <cfRule type="expression" dxfId="1229" priority="1717">
      <formula>$A308=""</formula>
    </cfRule>
    <cfRule type="expression" dxfId="1228" priority="1718">
      <formula>AND($X308="OK",$V308&gt;0,$U308&gt;0)</formula>
    </cfRule>
    <cfRule type="expression" dxfId="1227" priority="1719">
      <formula>$X308="SB"</formula>
    </cfRule>
    <cfRule type="expression" dxfId="1226" priority="1720">
      <formula>$X308="D"</formula>
    </cfRule>
    <cfRule type="expression" dxfId="1225" priority="1721">
      <formula>$N308&lt;TODAY()</formula>
    </cfRule>
    <cfRule type="expression" dxfId="1224" priority="1722">
      <formula>OR($U308="",$V308="",$R308="",$S308="")</formula>
    </cfRule>
  </conditionalFormatting>
  <conditionalFormatting sqref="C309:K309">
    <cfRule type="expression" dxfId="1223" priority="1695">
      <formula>$X309="AN"</formula>
    </cfRule>
    <cfRule type="expression" dxfId="1222" priority="1696">
      <formula>$A309=""</formula>
    </cfRule>
    <cfRule type="expression" dxfId="1221" priority="1697">
      <formula>AND($X309="OK",$V309&gt;0,$U309&gt;0)</formula>
    </cfRule>
    <cfRule type="expression" dxfId="1220" priority="1698">
      <formula>$X309="SB"</formula>
    </cfRule>
    <cfRule type="expression" dxfId="1219" priority="1699">
      <formula>$X309="D"</formula>
    </cfRule>
    <cfRule type="expression" dxfId="1218" priority="1700">
      <formula>$N309&lt;TODAY()</formula>
    </cfRule>
    <cfRule type="expression" dxfId="1217" priority="1701">
      <formula>OR($U309="",$V309="",$R309="",$S309="")</formula>
    </cfRule>
  </conditionalFormatting>
  <conditionalFormatting sqref="AB331">
    <cfRule type="expression" dxfId="1216" priority="1667">
      <formula>$X331="AN"</formula>
    </cfRule>
    <cfRule type="expression" dxfId="1215" priority="1668">
      <formula>$A331=""</formula>
    </cfRule>
    <cfRule type="expression" dxfId="1214" priority="1669">
      <formula>AND($X331="OK",$V331&gt;0,$U331&gt;0)</formula>
    </cfRule>
    <cfRule type="expression" dxfId="1213" priority="1670">
      <formula>$X331="SB"</formula>
    </cfRule>
    <cfRule type="expression" dxfId="1212" priority="1671">
      <formula>$X331="D"</formula>
    </cfRule>
    <cfRule type="expression" dxfId="1211" priority="1672">
      <formula>$N331&lt;TODAY()</formula>
    </cfRule>
    <cfRule type="expression" dxfId="1210" priority="1673">
      <formula>OR($U331="",$V331="",$R331="",$S331="")</formula>
    </cfRule>
  </conditionalFormatting>
  <conditionalFormatting sqref="O311:X311">
    <cfRule type="expression" dxfId="1209" priority="1632">
      <formula>$X311="AN"</formula>
    </cfRule>
    <cfRule type="expression" dxfId="1208" priority="1633">
      <formula>$A311=""</formula>
    </cfRule>
    <cfRule type="expression" dxfId="1207" priority="1634">
      <formula>AND($X311="OK",$V311&gt;0,$U311&gt;0)</formula>
    </cfRule>
    <cfRule type="expression" dxfId="1206" priority="1635">
      <formula>$X311="SB"</formula>
    </cfRule>
    <cfRule type="expression" dxfId="1205" priority="1636">
      <formula>$X311="D"</formula>
    </cfRule>
    <cfRule type="expression" dxfId="1204" priority="1637">
      <formula>$N311&lt;TODAY()</formula>
    </cfRule>
    <cfRule type="expression" dxfId="1203" priority="1638">
      <formula>OR($U311="",$V311="",$R311="",$S311="")</formula>
    </cfRule>
  </conditionalFormatting>
  <conditionalFormatting sqref="B311:M311">
    <cfRule type="expression" dxfId="1202" priority="1639">
      <formula>$X311="AN"</formula>
    </cfRule>
    <cfRule type="expression" dxfId="1201" priority="1640">
      <formula>$A311=""</formula>
    </cfRule>
    <cfRule type="expression" dxfId="1200" priority="1641">
      <formula>AND($X311="OK",$V311&gt;0,$U311&gt;0)</formula>
    </cfRule>
    <cfRule type="expression" dxfId="1199" priority="1642">
      <formula>$X311="SB"</formula>
    </cfRule>
    <cfRule type="expression" dxfId="1198" priority="1643">
      <formula>$X311="D"</formula>
    </cfRule>
    <cfRule type="expression" dxfId="1197" priority="1644">
      <formula>$N311&lt;TODAY()</formula>
    </cfRule>
    <cfRule type="expression" dxfId="1196" priority="1645">
      <formula>OR($U311="",$V311="",$R311="",$S311="")</formula>
    </cfRule>
  </conditionalFormatting>
  <conditionalFormatting sqref="AB329">
    <cfRule type="expression" dxfId="1195" priority="1597">
      <formula>$X329="AN"</formula>
    </cfRule>
    <cfRule type="expression" dxfId="1194" priority="1598">
      <formula>$A329=""</formula>
    </cfRule>
    <cfRule type="expression" dxfId="1193" priority="1599">
      <formula>AND($X329="OK",$V329&gt;0,$U329&gt;0)</formula>
    </cfRule>
    <cfRule type="expression" dxfId="1192" priority="1600">
      <formula>$X329="SB"</formula>
    </cfRule>
    <cfRule type="expression" dxfId="1191" priority="1601">
      <formula>$X329="D"</formula>
    </cfRule>
    <cfRule type="expression" dxfId="1190" priority="1602">
      <formula>$N329&lt;TODAY()</formula>
    </cfRule>
    <cfRule type="expression" dxfId="1189" priority="1603">
      <formula>OR($U329="",$V329="",$R329="",$S329="")</formula>
    </cfRule>
  </conditionalFormatting>
  <conditionalFormatting sqref="O312:X312">
    <cfRule type="expression" dxfId="1188" priority="1562">
      <formula>$X312="AN"</formula>
    </cfRule>
    <cfRule type="expression" dxfId="1187" priority="1563">
      <formula>$A312=""</formula>
    </cfRule>
    <cfRule type="expression" dxfId="1186" priority="1564">
      <formula>AND($X312="OK",$V312&gt;0,$U312&gt;0)</formula>
    </cfRule>
    <cfRule type="expression" dxfId="1185" priority="1565">
      <formula>$X312="SB"</formula>
    </cfRule>
    <cfRule type="expression" dxfId="1184" priority="1566">
      <formula>$X312="D"</formula>
    </cfRule>
    <cfRule type="expression" dxfId="1183" priority="1567">
      <formula>$N312&lt;TODAY()</formula>
    </cfRule>
    <cfRule type="expression" dxfId="1182" priority="1568">
      <formula>OR($U312="",$V312="",$R312="",$S312="")</formula>
    </cfRule>
  </conditionalFormatting>
  <conditionalFormatting sqref="B312:M312">
    <cfRule type="expression" dxfId="1181" priority="1569">
      <formula>$X312="AN"</formula>
    </cfRule>
    <cfRule type="expression" dxfId="1180" priority="1570">
      <formula>$A312=""</formula>
    </cfRule>
    <cfRule type="expression" dxfId="1179" priority="1571">
      <formula>AND($X312="OK",$V312&gt;0,$U312&gt;0)</formula>
    </cfRule>
    <cfRule type="expression" dxfId="1178" priority="1572">
      <formula>$X312="SB"</formula>
    </cfRule>
    <cfRule type="expression" dxfId="1177" priority="1573">
      <formula>$X312="D"</formula>
    </cfRule>
    <cfRule type="expression" dxfId="1176" priority="1574">
      <formula>$N312&lt;TODAY()</formula>
    </cfRule>
    <cfRule type="expression" dxfId="1175" priority="1575">
      <formula>OR($U312="",$V312="",$R312="",$S312="")</formula>
    </cfRule>
  </conditionalFormatting>
  <conditionalFormatting sqref="A307">
    <cfRule type="expression" dxfId="1174" priority="1541">
      <formula>$X307="AN"</formula>
    </cfRule>
    <cfRule type="expression" dxfId="1173" priority="1542">
      <formula>$A307=""</formula>
    </cfRule>
    <cfRule type="expression" dxfId="1172" priority="1543">
      <formula>AND($X307="OK",$V307&gt;0,$U307&gt;0)</formula>
    </cfRule>
    <cfRule type="expression" dxfId="1171" priority="1544">
      <formula>$X307="SB"</formula>
    </cfRule>
    <cfRule type="expression" dxfId="1170" priority="1545">
      <formula>$X307="D"</formula>
    </cfRule>
    <cfRule type="expression" dxfId="1169" priority="1546">
      <formula>$N307&lt;TODAY()</formula>
    </cfRule>
    <cfRule type="expression" dxfId="1168" priority="1547">
      <formula>OR($U307="",$V307="",$R307="",$S307="")</formula>
    </cfRule>
  </conditionalFormatting>
  <conditionalFormatting sqref="A307">
    <cfRule type="expression" dxfId="1167" priority="1548">
      <formula>$X307="AN"</formula>
    </cfRule>
    <cfRule type="expression" dxfId="1166" priority="1549">
      <formula>$A307=""</formula>
    </cfRule>
    <cfRule type="expression" dxfId="1165" priority="1550">
      <formula>AND($X307="OK",$V307&gt;0,$U307&gt;0)</formula>
    </cfRule>
    <cfRule type="expression" dxfId="1164" priority="1551">
      <formula>$X307="SB"</formula>
    </cfRule>
    <cfRule type="expression" dxfId="1163" priority="1552">
      <formula>$X307="D"</formula>
    </cfRule>
    <cfRule type="expression" dxfId="1162" priority="1553">
      <formula>$N307&lt;TODAY()</formula>
    </cfRule>
    <cfRule type="expression" dxfId="1161" priority="1554">
      <formula>OR($U307="",$V307="",$R307="",$S307="")</formula>
    </cfRule>
  </conditionalFormatting>
  <conditionalFormatting sqref="B307:F307">
    <cfRule type="expression" dxfId="1160" priority="1527">
      <formula>$X307="AN"</formula>
    </cfRule>
    <cfRule type="expression" dxfId="1159" priority="1528">
      <formula>$A307=""</formula>
    </cfRule>
    <cfRule type="expression" dxfId="1158" priority="1529">
      <formula>AND($X307="OK",$V307&gt;0,$U307&gt;0)</formula>
    </cfRule>
    <cfRule type="expression" dxfId="1157" priority="1530">
      <formula>$X307="SB"</formula>
    </cfRule>
    <cfRule type="expression" dxfId="1156" priority="1531">
      <formula>$X307="D"</formula>
    </cfRule>
    <cfRule type="expression" dxfId="1155" priority="1532">
      <formula>$N307&lt;TODAY()</formula>
    </cfRule>
    <cfRule type="expression" dxfId="1154" priority="1533">
      <formula>OR($U307="",$V307="",$R307="",$S307="")</formula>
    </cfRule>
  </conditionalFormatting>
  <conditionalFormatting sqref="N307">
    <cfRule type="expression" dxfId="1153" priority="1520">
      <formula>$X307="AN"</formula>
    </cfRule>
    <cfRule type="expression" dxfId="1152" priority="1521">
      <formula>$A307=""</formula>
    </cfRule>
    <cfRule type="expression" dxfId="1151" priority="1522">
      <formula>AND($X307="OK",$V307&gt;0,$U307&gt;0)</formula>
    </cfRule>
    <cfRule type="expression" dxfId="1150" priority="1523">
      <formula>$X307="SB"</formula>
    </cfRule>
    <cfRule type="expression" dxfId="1149" priority="1524">
      <formula>$X307="D"</formula>
    </cfRule>
    <cfRule type="expression" dxfId="1148" priority="1525">
      <formula>$N307&lt;TODAY()</formula>
    </cfRule>
    <cfRule type="expression" dxfId="1147" priority="1526">
      <formula>OR($U307="",$V307="",$R307="",$S307="")</formula>
    </cfRule>
  </conditionalFormatting>
  <conditionalFormatting sqref="B307:F307">
    <cfRule type="expression" dxfId="1146" priority="1534">
      <formula>$X307="AN"</formula>
    </cfRule>
    <cfRule type="expression" dxfId="1145" priority="1535">
      <formula>$A307=""</formula>
    </cfRule>
    <cfRule type="expression" dxfId="1144" priority="1536">
      <formula>AND($X307="OK",$V307&gt;0,$U307&gt;0)</formula>
    </cfRule>
    <cfRule type="expression" dxfId="1143" priority="1537">
      <formula>$X307="SB"</formula>
    </cfRule>
    <cfRule type="expression" dxfId="1142" priority="1538">
      <formula>$X307="D"</formula>
    </cfRule>
    <cfRule type="expression" dxfId="1141" priority="1539">
      <formula>$N307&lt;TODAY()</formula>
    </cfRule>
    <cfRule type="expression" dxfId="1140" priority="1540">
      <formula>OR($U307="",$V307="",$R307="",$S307="")</formula>
    </cfRule>
  </conditionalFormatting>
  <conditionalFormatting sqref="O314:X314">
    <cfRule type="expression" dxfId="1139" priority="1492">
      <formula>$X314="AN"</formula>
    </cfRule>
    <cfRule type="expression" dxfId="1138" priority="1493">
      <formula>$A314=""</formula>
    </cfRule>
    <cfRule type="expression" dxfId="1137" priority="1494">
      <formula>AND($X314="OK",$V314&gt;0,$U314&gt;0)</formula>
    </cfRule>
    <cfRule type="expression" dxfId="1136" priority="1495">
      <formula>$X314="SB"</formula>
    </cfRule>
    <cfRule type="expression" dxfId="1135" priority="1496">
      <formula>$X314="D"</formula>
    </cfRule>
    <cfRule type="expression" dxfId="1134" priority="1497">
      <formula>$N314&lt;TODAY()</formula>
    </cfRule>
    <cfRule type="expression" dxfId="1133" priority="1498">
      <formula>OR($U314="",$V314="",$R314="",$S314="")</formula>
    </cfRule>
  </conditionalFormatting>
  <conditionalFormatting sqref="B314:M314">
    <cfRule type="expression" dxfId="1132" priority="1499">
      <formula>$X314="AN"</formula>
    </cfRule>
    <cfRule type="expression" dxfId="1131" priority="1500">
      <formula>$A314=""</formula>
    </cfRule>
    <cfRule type="expression" dxfId="1130" priority="1501">
      <formula>AND($X314="OK",$V314&gt;0,$U314&gt;0)</formula>
    </cfRule>
    <cfRule type="expression" dxfId="1129" priority="1502">
      <formula>$X314="SB"</formula>
    </cfRule>
    <cfRule type="expression" dxfId="1128" priority="1503">
      <formula>$X314="D"</formula>
    </cfRule>
    <cfRule type="expression" dxfId="1127" priority="1504">
      <formula>$N314&lt;TODAY()</formula>
    </cfRule>
    <cfRule type="expression" dxfId="1126" priority="1505">
      <formula>OR($U314="",$V314="",$R314="",$S314="")</formula>
    </cfRule>
  </conditionalFormatting>
  <conditionalFormatting sqref="O313:X313">
    <cfRule type="expression" dxfId="1125" priority="1457">
      <formula>$X313="AN"</formula>
    </cfRule>
    <cfRule type="expression" dxfId="1124" priority="1458">
      <formula>$A313=""</formula>
    </cfRule>
    <cfRule type="expression" dxfId="1123" priority="1459">
      <formula>AND($X313="OK",$V313&gt;0,$U313&gt;0)</formula>
    </cfRule>
    <cfRule type="expression" dxfId="1122" priority="1460">
      <formula>$X313="SB"</formula>
    </cfRule>
    <cfRule type="expression" dxfId="1121" priority="1461">
      <formula>$X313="D"</formula>
    </cfRule>
    <cfRule type="expression" dxfId="1120" priority="1462">
      <formula>$N313&lt;TODAY()</formula>
    </cfRule>
    <cfRule type="expression" dxfId="1119" priority="1463">
      <formula>OR($U313="",$V313="",$R313="",$S313="")</formula>
    </cfRule>
  </conditionalFormatting>
  <conditionalFormatting sqref="B313:M313">
    <cfRule type="expression" dxfId="1118" priority="1464">
      <formula>$X313="AN"</formula>
    </cfRule>
    <cfRule type="expression" dxfId="1117" priority="1465">
      <formula>$A313=""</formula>
    </cfRule>
    <cfRule type="expression" dxfId="1116" priority="1466">
      <formula>AND($X313="OK",$V313&gt;0,$U313&gt;0)</formula>
    </cfRule>
    <cfRule type="expression" dxfId="1115" priority="1467">
      <formula>$X313="SB"</formula>
    </cfRule>
    <cfRule type="expression" dxfId="1114" priority="1468">
      <formula>$X313="D"</formula>
    </cfRule>
    <cfRule type="expression" dxfId="1113" priority="1469">
      <formula>$N313&lt;TODAY()</formula>
    </cfRule>
    <cfRule type="expression" dxfId="1112" priority="1470">
      <formula>OR($U313="",$V313="",$R313="",$S313="")</formula>
    </cfRule>
  </conditionalFormatting>
  <conditionalFormatting sqref="N305">
    <cfRule type="expression" dxfId="1111" priority="1443">
      <formula>$X305="AN"</formula>
    </cfRule>
    <cfRule type="expression" dxfId="1110" priority="1444">
      <formula>$A305=""</formula>
    </cfRule>
    <cfRule type="expression" dxfId="1109" priority="1445">
      <formula>AND($X305="OK",$V305&gt;0,$U305&gt;0)</formula>
    </cfRule>
    <cfRule type="expression" dxfId="1108" priority="1446">
      <formula>$X305="SB"</formula>
    </cfRule>
    <cfRule type="expression" dxfId="1107" priority="1447">
      <formula>$X305="D"</formula>
    </cfRule>
    <cfRule type="expression" dxfId="1106" priority="1448">
      <formula>$N305&lt;TODAY()</formula>
    </cfRule>
    <cfRule type="expression" dxfId="1105" priority="1449">
      <formula>OR($U305="",$V305="",$R305="",$S305="")</formula>
    </cfRule>
  </conditionalFormatting>
  <conditionalFormatting sqref="N306">
    <cfRule type="expression" dxfId="1104" priority="1436">
      <formula>$X306="AN"</formula>
    </cfRule>
    <cfRule type="expression" dxfId="1103" priority="1437">
      <formula>$A306=""</formula>
    </cfRule>
    <cfRule type="expression" dxfId="1102" priority="1438">
      <formula>AND($X306="OK",$V306&gt;0,$U306&gt;0)</formula>
    </cfRule>
    <cfRule type="expression" dxfId="1101" priority="1439">
      <formula>$X306="SB"</formula>
    </cfRule>
    <cfRule type="expression" dxfId="1100" priority="1440">
      <formula>$X306="D"</formula>
    </cfRule>
    <cfRule type="expression" dxfId="1099" priority="1441">
      <formula>$N306&lt;TODAY()</formula>
    </cfRule>
    <cfRule type="expression" dxfId="1098" priority="1442">
      <formula>OR($U306="",$V306="",$R306="",$S306="")</formula>
    </cfRule>
  </conditionalFormatting>
  <conditionalFormatting sqref="N309">
    <cfRule type="expression" dxfId="1097" priority="1429">
      <formula>$X309="AN"</formula>
    </cfRule>
    <cfRule type="expression" dxfId="1096" priority="1430">
      <formula>$A309=""</formula>
    </cfRule>
    <cfRule type="expression" dxfId="1095" priority="1431">
      <formula>AND($X309="OK",$V309&gt;0,$U309&gt;0)</formula>
    </cfRule>
    <cfRule type="expression" dxfId="1094" priority="1432">
      <formula>$X309="SB"</formula>
    </cfRule>
    <cfRule type="expression" dxfId="1093" priority="1433">
      <formula>$X309="D"</formula>
    </cfRule>
    <cfRule type="expression" dxfId="1092" priority="1434">
      <formula>$N309&lt;TODAY()</formula>
    </cfRule>
    <cfRule type="expression" dxfId="1091" priority="1435">
      <formula>OR($U309="",$V309="",$R309="",$S309="")</formula>
    </cfRule>
  </conditionalFormatting>
  <conditionalFormatting sqref="N311:N312">
    <cfRule type="expression" dxfId="1090" priority="1422">
      <formula>$X311="AN"</formula>
    </cfRule>
    <cfRule type="expression" dxfId="1089" priority="1423">
      <formula>$A311=""</formula>
    </cfRule>
    <cfRule type="expression" dxfId="1088" priority="1424">
      <formula>AND($X311="OK",$V311&gt;0,$U311&gt;0)</formula>
    </cfRule>
    <cfRule type="expression" dxfId="1087" priority="1425">
      <formula>$X311="SB"</formula>
    </cfRule>
    <cfRule type="expression" dxfId="1086" priority="1426">
      <formula>$X311="D"</formula>
    </cfRule>
    <cfRule type="expression" dxfId="1085" priority="1427">
      <formula>$N311&lt;TODAY()</formula>
    </cfRule>
    <cfRule type="expression" dxfId="1084" priority="1428">
      <formula>OR($U311="",$V311="",$R311="",$S311="")</formula>
    </cfRule>
  </conditionalFormatting>
  <conditionalFormatting sqref="N310">
    <cfRule type="expression" dxfId="1083" priority="1415">
      <formula>$X310="AN"</formula>
    </cfRule>
    <cfRule type="expression" dxfId="1082" priority="1416">
      <formula>$A310=""</formula>
    </cfRule>
    <cfRule type="expression" dxfId="1081" priority="1417">
      <formula>AND($X310="OK",$V310&gt;0,$U310&gt;0)</formula>
    </cfRule>
    <cfRule type="expression" dxfId="1080" priority="1418">
      <formula>$X310="SB"</formula>
    </cfRule>
    <cfRule type="expression" dxfId="1079" priority="1419">
      <formula>$X310="D"</formula>
    </cfRule>
    <cfRule type="expression" dxfId="1078" priority="1420">
      <formula>$N310&lt;TODAY()</formula>
    </cfRule>
    <cfRule type="expression" dxfId="1077" priority="1421">
      <formula>OR($U310="",$V310="",$R310="",$S310="")</formula>
    </cfRule>
  </conditionalFormatting>
  <conditionalFormatting sqref="Z293:Z294">
    <cfRule type="expression" dxfId="1076" priority="1408">
      <formula>$X293="AN"</formula>
    </cfRule>
    <cfRule type="expression" dxfId="1075" priority="1409">
      <formula>$A293=""</formula>
    </cfRule>
    <cfRule type="expression" dxfId="1074" priority="1410">
      <formula>AND($X293="OK",$V293&gt;0,$U293&gt;0)</formula>
    </cfRule>
    <cfRule type="expression" dxfId="1073" priority="1411">
      <formula>$X293="SB"</formula>
    </cfRule>
    <cfRule type="expression" dxfId="1072" priority="1412">
      <formula>$X293="D"</formula>
    </cfRule>
    <cfRule type="expression" dxfId="1071" priority="1413">
      <formula>$N293&lt;TODAY()</formula>
    </cfRule>
    <cfRule type="expression" dxfId="1070" priority="1414">
      <formula>OR($U293="",$V293="",$R293="",$S293="")</formula>
    </cfRule>
  </conditionalFormatting>
  <conditionalFormatting sqref="Z305:Z346">
    <cfRule type="expression" dxfId="1069" priority="1401">
      <formula>$X305="AN"</formula>
    </cfRule>
    <cfRule type="expression" dxfId="1068" priority="1402">
      <formula>$A305=""</formula>
    </cfRule>
    <cfRule type="expression" dxfId="1067" priority="1403">
      <formula>AND($X305="OK",$V305&gt;0,$U305&gt;0)</formula>
    </cfRule>
    <cfRule type="expression" dxfId="1066" priority="1404">
      <formula>$X305="SB"</formula>
    </cfRule>
    <cfRule type="expression" dxfId="1065" priority="1405">
      <formula>$X305="D"</formula>
    </cfRule>
    <cfRule type="expression" dxfId="1064" priority="1406">
      <formula>$N305&lt;TODAY()</formula>
    </cfRule>
    <cfRule type="expression" dxfId="1063" priority="1407">
      <formula>OR($U305="",$V305="",$R305="",$S305="")</formula>
    </cfRule>
  </conditionalFormatting>
  <conditionalFormatting sqref="Y317">
    <cfRule type="expression" dxfId="1062" priority="1380">
      <formula>$X317="AN"</formula>
    </cfRule>
    <cfRule type="expression" dxfId="1061" priority="1381">
      <formula>$A317=""</formula>
    </cfRule>
    <cfRule type="expression" dxfId="1060" priority="1382">
      <formula>AND($X317="OK",$V317&gt;0,$U317&gt;0)</formula>
    </cfRule>
    <cfRule type="expression" dxfId="1059" priority="1383">
      <formula>$X317="SB"</formula>
    </cfRule>
    <cfRule type="expression" dxfId="1058" priority="1384">
      <formula>$X317="D"</formula>
    </cfRule>
    <cfRule type="expression" dxfId="1057" priority="1385">
      <formula>$N317&lt;TODAY()</formula>
    </cfRule>
    <cfRule type="expression" dxfId="1056" priority="1386">
      <formula>OR($U317="",$V317="",$R317="",$S317="")</formula>
    </cfRule>
  </conditionalFormatting>
  <conditionalFormatting sqref="O317:X317">
    <cfRule type="expression" dxfId="1055" priority="1366">
      <formula>$X317="AN"</formula>
    </cfRule>
    <cfRule type="expression" dxfId="1054" priority="1367">
      <formula>$A317=""</formula>
    </cfRule>
    <cfRule type="expression" dxfId="1053" priority="1368">
      <formula>AND($X317="OK",$V317&gt;0,$U317&gt;0)</formula>
    </cfRule>
    <cfRule type="expression" dxfId="1052" priority="1369">
      <formula>$X317="SB"</formula>
    </cfRule>
    <cfRule type="expression" dxfId="1051" priority="1370">
      <formula>$X317="D"</formula>
    </cfRule>
    <cfRule type="expression" dxfId="1050" priority="1371">
      <formula>$N317&lt;TODAY()</formula>
    </cfRule>
    <cfRule type="expression" dxfId="1049" priority="1372">
      <formula>OR($U317="",$V317="",$R317="",$S317="")</formula>
    </cfRule>
  </conditionalFormatting>
  <conditionalFormatting sqref="B317:M317">
    <cfRule type="expression" dxfId="1048" priority="1373">
      <formula>$X317="AN"</formula>
    </cfRule>
    <cfRule type="expression" dxfId="1047" priority="1374">
      <formula>$A317=""</formula>
    </cfRule>
    <cfRule type="expression" dxfId="1046" priority="1375">
      <formula>AND($X317="OK",$V317&gt;0,$U317&gt;0)</formula>
    </cfRule>
    <cfRule type="expression" dxfId="1045" priority="1376">
      <formula>$X317="SB"</formula>
    </cfRule>
    <cfRule type="expression" dxfId="1044" priority="1377">
      <formula>$X317="D"</formula>
    </cfRule>
    <cfRule type="expression" dxfId="1043" priority="1378">
      <formula>$N317&lt;TODAY()</formula>
    </cfRule>
    <cfRule type="expression" dxfId="1042" priority="1379">
      <formula>OR($U317="",$V317="",$R317="",$S317="")</formula>
    </cfRule>
  </conditionalFormatting>
  <conditionalFormatting sqref="E319">
    <cfRule type="expression" dxfId="1041" priority="1254">
      <formula>$X319="AN"</formula>
    </cfRule>
    <cfRule type="expression" dxfId="1040" priority="1255">
      <formula>$A319=""</formula>
    </cfRule>
    <cfRule type="expression" dxfId="1039" priority="1256">
      <formula>AND($X319="OK",$V319&gt;0,$U319&gt;0)</formula>
    </cfRule>
    <cfRule type="expression" dxfId="1038" priority="1257">
      <formula>$X319="SB"</formula>
    </cfRule>
    <cfRule type="expression" dxfId="1037" priority="1258">
      <formula>$X319="D"</formula>
    </cfRule>
    <cfRule type="expression" dxfId="1036" priority="1259">
      <formula>$N319&lt;TODAY()</formula>
    </cfRule>
    <cfRule type="expression" dxfId="1035" priority="1260">
      <formula>OR($U319="",$V319="",$R319="",$S319="")</formula>
    </cfRule>
  </conditionalFormatting>
  <conditionalFormatting sqref="U321 V322:Y322 A322:M322 O322:T322 AA322:AB322">
    <cfRule type="expression" dxfId="1034" priority="2270">
      <formula>$X321="AN"</formula>
    </cfRule>
    <cfRule type="expression" dxfId="1033" priority="2271">
      <formula>$A321=""</formula>
    </cfRule>
    <cfRule type="expression" dxfId="1032" priority="2272">
      <formula>AND($X321="OK",$V321&gt;0,$U320&gt;0)</formula>
    </cfRule>
    <cfRule type="expression" dxfId="1031" priority="2273">
      <formula>$X321="SB"</formula>
    </cfRule>
    <cfRule type="expression" dxfId="1030" priority="2274">
      <formula>$X321="D"</formula>
    </cfRule>
    <cfRule type="expression" dxfId="1029" priority="2275">
      <formula>$N321&lt;TODAY()</formula>
    </cfRule>
    <cfRule type="expression" dxfId="1028" priority="2276">
      <formula>OR($U320="",$V321="",$R321="",$S321="")</formula>
    </cfRule>
  </conditionalFormatting>
  <conditionalFormatting sqref="U321">
    <cfRule type="expression" dxfId="1027" priority="2277">
      <formula>$X322="AN"</formula>
    </cfRule>
    <cfRule type="expression" dxfId="1026" priority="2278">
      <formula>$A322=""</formula>
    </cfRule>
    <cfRule type="expression" dxfId="1025" priority="2279">
      <formula>AND($X322="OK",$V322&gt;0,$U321&gt;0)</formula>
    </cfRule>
    <cfRule type="expression" dxfId="1024" priority="2280">
      <formula>$X322="SB"</formula>
    </cfRule>
    <cfRule type="expression" dxfId="1023" priority="2281">
      <formula>$X322="D"</formula>
    </cfRule>
    <cfRule type="expression" dxfId="1022" priority="2282">
      <formula>$N322&lt;TODAY()</formula>
    </cfRule>
    <cfRule type="expression" dxfId="1021" priority="2283">
      <formula>OR($U321="",$V322="",$R322="",$S322="")</formula>
    </cfRule>
  </conditionalFormatting>
  <conditionalFormatting sqref="V321:Y321 A321:M321 O321:T321 AA321:AB321">
    <cfRule type="expression" dxfId="1020" priority="2298">
      <formula>$X321="AN"</formula>
    </cfRule>
    <cfRule type="expression" dxfId="1019" priority="2299">
      <formula>$A321=""</formula>
    </cfRule>
    <cfRule type="expression" dxfId="1018" priority="2300">
      <formula>AND($X321="OK",$V321&gt;0,#REF!&gt;0)</formula>
    </cfRule>
    <cfRule type="expression" dxfId="1017" priority="2301">
      <formula>$X321="SB"</formula>
    </cfRule>
    <cfRule type="expression" dxfId="1016" priority="2302">
      <formula>$X321="D"</formula>
    </cfRule>
    <cfRule type="expression" dxfId="1015" priority="2303">
      <formula>$N321&lt;TODAY()</formula>
    </cfRule>
    <cfRule type="expression" dxfId="1014" priority="2304">
      <formula>OR(#REF!="",$V321="",$R321="",$S321="")</formula>
    </cfRule>
  </conditionalFormatting>
  <conditionalFormatting sqref="N319:N320">
    <cfRule type="expression" dxfId="1013" priority="1240">
      <formula>$X319="AN"</formula>
    </cfRule>
    <cfRule type="expression" dxfId="1012" priority="1241">
      <formula>$A319=""</formula>
    </cfRule>
    <cfRule type="expression" dxfId="1011" priority="1242">
      <formula>AND($X319="OK",$V319&gt;0,$U319&gt;0)</formula>
    </cfRule>
    <cfRule type="expression" dxfId="1010" priority="1243">
      <formula>$X319="SB"</formula>
    </cfRule>
    <cfRule type="expression" dxfId="1009" priority="1244">
      <formula>$X319="D"</formula>
    </cfRule>
    <cfRule type="expression" dxfId="1008" priority="1245">
      <formula>$N319&lt;TODAY()</formula>
    </cfRule>
    <cfRule type="expression" dxfId="1007" priority="1246">
      <formula>OR($U319="",$V319="",$R319="",$S319="")</formula>
    </cfRule>
  </conditionalFormatting>
  <conditionalFormatting sqref="N322">
    <cfRule type="expression" dxfId="1006" priority="1233">
      <formula>$X322="AN"</formula>
    </cfRule>
    <cfRule type="expression" dxfId="1005" priority="1234">
      <formula>$A322=""</formula>
    </cfRule>
    <cfRule type="expression" dxfId="1004" priority="1235">
      <formula>AND($X322="OK",$V322&gt;0,$U322&gt;0)</formula>
    </cfRule>
    <cfRule type="expression" dxfId="1003" priority="1236">
      <formula>$X322="SB"</formula>
    </cfRule>
    <cfRule type="expression" dxfId="1002" priority="1237">
      <formula>$X322="D"</formula>
    </cfRule>
    <cfRule type="expression" dxfId="1001" priority="1238">
      <formula>$N322&lt;TODAY()</formula>
    </cfRule>
    <cfRule type="expression" dxfId="1000" priority="1239">
      <formula>OR($U322="",$V322="",$R322="",$S322="")</formula>
    </cfRule>
  </conditionalFormatting>
  <conditionalFormatting sqref="AB330">
    <cfRule type="expression" dxfId="999" priority="1219">
      <formula>$X330="AN"</formula>
    </cfRule>
    <cfRule type="expression" dxfId="998" priority="1220">
      <formula>$A330=""</formula>
    </cfRule>
    <cfRule type="expression" dxfId="997" priority="1221">
      <formula>AND($X330="OK",$V330&gt;0,$U330&gt;0)</formula>
    </cfRule>
    <cfRule type="expression" dxfId="996" priority="1222">
      <formula>$X330="SB"</formula>
    </cfRule>
    <cfRule type="expression" dxfId="995" priority="1223">
      <formula>$X330="D"</formula>
    </cfRule>
    <cfRule type="expression" dxfId="994" priority="1224">
      <formula>$N330&lt;TODAY()</formula>
    </cfRule>
    <cfRule type="expression" dxfId="993" priority="1225">
      <formula>OR($U330="",$V330="",$R330="",$S330="")</formula>
    </cfRule>
  </conditionalFormatting>
  <conditionalFormatting sqref="AB333">
    <cfRule type="expression" dxfId="992" priority="1135">
      <formula>$X333="AN"</formula>
    </cfRule>
    <cfRule type="expression" dxfId="991" priority="1136">
      <formula>$A333=""</formula>
    </cfRule>
    <cfRule type="expression" dxfId="990" priority="1137">
      <formula>AND($X333="OK",$V333&gt;0,$U333&gt;0)</formula>
    </cfRule>
    <cfRule type="expression" dxfId="989" priority="1138">
      <formula>$X333="SB"</formula>
    </cfRule>
    <cfRule type="expression" dxfId="988" priority="1139">
      <formula>$X333="D"</formula>
    </cfRule>
    <cfRule type="expression" dxfId="987" priority="1140">
      <formula>$N333&lt;TODAY()</formula>
    </cfRule>
    <cfRule type="expression" dxfId="986" priority="1141">
      <formula>OR($U333="",$V333="",$R333="",$S333="")</formula>
    </cfRule>
  </conditionalFormatting>
  <conditionalFormatting sqref="N321">
    <cfRule type="expression" dxfId="985" priority="1093">
      <formula>$X321="AN"</formula>
    </cfRule>
    <cfRule type="expression" dxfId="984" priority="1094">
      <formula>$A321=""</formula>
    </cfRule>
    <cfRule type="expression" dxfId="983" priority="1095">
      <formula>AND($X321="OK",$V321&gt;0,$U321&gt;0)</formula>
    </cfRule>
    <cfRule type="expression" dxfId="982" priority="1096">
      <formula>$X321="SB"</formula>
    </cfRule>
    <cfRule type="expression" dxfId="981" priority="1097">
      <formula>$X321="D"</formula>
    </cfRule>
    <cfRule type="expression" dxfId="980" priority="1098">
      <formula>$N321&lt;TODAY()</formula>
    </cfRule>
    <cfRule type="expression" dxfId="979" priority="1099">
      <formula>OR($U321="",$V321="",$R321="",$S321="")</formula>
    </cfRule>
  </conditionalFormatting>
  <conditionalFormatting sqref="P340:Y340 AA340">
    <cfRule type="expression" dxfId="978" priority="1079">
      <formula>$X340="AN"</formula>
    </cfRule>
    <cfRule type="expression" dxfId="977" priority="1080">
      <formula>$A340=""</formula>
    </cfRule>
    <cfRule type="expression" dxfId="976" priority="1081">
      <formula>AND($X340="OK",$V340&gt;0,$U340&gt;0)</formula>
    </cfRule>
    <cfRule type="expression" dxfId="975" priority="1082">
      <formula>$X340="SB"</formula>
    </cfRule>
    <cfRule type="expression" dxfId="974" priority="1083">
      <formula>$X340="D"</formula>
    </cfRule>
    <cfRule type="expression" dxfId="973" priority="1084">
      <formula>$N340&lt;TODAY()</formula>
    </cfRule>
    <cfRule type="expression" dxfId="972" priority="1085">
      <formula>OR($U340="",$V340="",$R340="",$S340="")</formula>
    </cfRule>
  </conditionalFormatting>
  <conditionalFormatting sqref="AB334:AB336 AB340">
    <cfRule type="expression" dxfId="971" priority="1072">
      <formula>$X334="AN"</formula>
    </cfRule>
    <cfRule type="expression" dxfId="970" priority="1073">
      <formula>$A334=""</formula>
    </cfRule>
    <cfRule type="expression" dxfId="969" priority="1074">
      <formula>AND($X334="OK",$V334&gt;0,$U334&gt;0)</formula>
    </cfRule>
    <cfRule type="expression" dxfId="968" priority="1075">
      <formula>$X334="SB"</formula>
    </cfRule>
    <cfRule type="expression" dxfId="967" priority="1076">
      <formula>$X334="D"</formula>
    </cfRule>
    <cfRule type="expression" dxfId="966" priority="1077">
      <formula>$N334&lt;TODAY()</formula>
    </cfRule>
    <cfRule type="expression" dxfId="965" priority="1078">
      <formula>OR($U334="",$V334="",$R334="",$S334="")</formula>
    </cfRule>
  </conditionalFormatting>
  <conditionalFormatting sqref="O340">
    <cfRule type="expression" dxfId="964" priority="1044">
      <formula>$X340="AN"</formula>
    </cfRule>
    <cfRule type="expression" dxfId="963" priority="1045">
      <formula>$A340=""</formula>
    </cfRule>
    <cfRule type="expression" dxfId="962" priority="1046">
      <formula>AND($X340="OK",$V340&gt;0,$U340&gt;0)</formula>
    </cfRule>
    <cfRule type="expression" dxfId="961" priority="1047">
      <formula>$X340="SB"</formula>
    </cfRule>
    <cfRule type="expression" dxfId="960" priority="1048">
      <formula>$X340="D"</formula>
    </cfRule>
    <cfRule type="expression" dxfId="959" priority="1049">
      <formula>$N340&lt;TODAY()</formula>
    </cfRule>
    <cfRule type="expression" dxfId="958" priority="1050">
      <formula>OR($U340="",$V340="",$R340="",$S340="")</formula>
    </cfRule>
  </conditionalFormatting>
  <conditionalFormatting sqref="O340">
    <cfRule type="expression" dxfId="957" priority="1051">
      <formula>$X340="AN"</formula>
    </cfRule>
    <cfRule type="expression" dxfId="956" priority="1052">
      <formula>$A340=""</formula>
    </cfRule>
    <cfRule type="expression" dxfId="955" priority="1053">
      <formula>AND($X340="OK",$V340&gt;0,$U340&gt;0)</formula>
    </cfRule>
    <cfRule type="expression" dxfId="954" priority="1054">
      <formula>$X340="SB"</formula>
    </cfRule>
    <cfRule type="expression" dxfId="953" priority="1055">
      <formula>$X340="D"</formula>
    </cfRule>
    <cfRule type="expression" dxfId="952" priority="1056">
      <formula>$N340&lt;TODAY()</formula>
    </cfRule>
    <cfRule type="expression" dxfId="951" priority="1057">
      <formula>OR($U340="",$V340="",$R340="",$S340="")</formula>
    </cfRule>
  </conditionalFormatting>
  <conditionalFormatting sqref="N340">
    <cfRule type="expression" dxfId="950" priority="1037">
      <formula>$X340="AN"</formula>
    </cfRule>
    <cfRule type="expression" dxfId="949" priority="1038">
      <formula>$A340=""</formula>
    </cfRule>
    <cfRule type="expression" dxfId="948" priority="1039">
      <formula>AND($X340="OK",$V340&gt;0,$U340&gt;0)</formula>
    </cfRule>
    <cfRule type="expression" dxfId="947" priority="1040">
      <formula>$X340="SB"</formula>
    </cfRule>
    <cfRule type="expression" dxfId="946" priority="1041">
      <formula>$X340="D"</formula>
    </cfRule>
    <cfRule type="expression" dxfId="945" priority="1042">
      <formula>$N340&lt;TODAY()</formula>
    </cfRule>
    <cfRule type="expression" dxfId="944" priority="1043">
      <formula>OR($U340="",$V340="",$R340="",$S340="")</formula>
    </cfRule>
  </conditionalFormatting>
  <conditionalFormatting sqref="B339:M339">
    <cfRule type="expression" dxfId="943" priority="1023">
      <formula>$X339="AN"</formula>
    </cfRule>
    <cfRule type="expression" dxfId="942" priority="1024">
      <formula>$A339=""</formula>
    </cfRule>
    <cfRule type="expression" dxfId="941" priority="1025">
      <formula>AND($X339="OK",$V339&gt;0,$U339&gt;0)</formula>
    </cfRule>
    <cfRule type="expression" dxfId="940" priority="1026">
      <formula>$X339="SB"</formula>
    </cfRule>
    <cfRule type="expression" dxfId="939" priority="1027">
      <formula>$X339="D"</formula>
    </cfRule>
    <cfRule type="expression" dxfId="938" priority="1028">
      <formula>$N339&lt;TODAY()</formula>
    </cfRule>
    <cfRule type="expression" dxfId="937" priority="1029">
      <formula>OR($U339="",$V339="",$R339="",$S339="")</formula>
    </cfRule>
  </conditionalFormatting>
  <conditionalFormatting sqref="P339:Y339 AA339">
    <cfRule type="expression" dxfId="936" priority="1016">
      <formula>$X339="AN"</formula>
    </cfRule>
    <cfRule type="expression" dxfId="935" priority="1017">
      <formula>$A339=""</formula>
    </cfRule>
    <cfRule type="expression" dxfId="934" priority="1018">
      <formula>AND($X339="OK",$V339&gt;0,$U339&gt;0)</formula>
    </cfRule>
    <cfRule type="expression" dxfId="933" priority="1019">
      <formula>$X339="SB"</formula>
    </cfRule>
    <cfRule type="expression" dxfId="932" priority="1020">
      <formula>$X339="D"</formula>
    </cfRule>
    <cfRule type="expression" dxfId="931" priority="1021">
      <formula>$N339&lt;TODAY()</formula>
    </cfRule>
    <cfRule type="expression" dxfId="930" priority="1022">
      <formula>OR($U339="",$V339="",$R339="",$S339="")</formula>
    </cfRule>
  </conditionalFormatting>
  <conditionalFormatting sqref="AB339">
    <cfRule type="expression" dxfId="929" priority="1009">
      <formula>$X339="AN"</formula>
    </cfRule>
    <cfRule type="expression" dxfId="928" priority="1010">
      <formula>$A339=""</formula>
    </cfRule>
    <cfRule type="expression" dxfId="927" priority="1011">
      <formula>AND($X339="OK",$V339&gt;0,$U339&gt;0)</formula>
    </cfRule>
    <cfRule type="expression" dxfId="926" priority="1012">
      <formula>$X339="SB"</formula>
    </cfRule>
    <cfRule type="expression" dxfId="925" priority="1013">
      <formula>$X339="D"</formula>
    </cfRule>
    <cfRule type="expression" dxfId="924" priority="1014">
      <formula>$N339&lt;TODAY()</formula>
    </cfRule>
    <cfRule type="expression" dxfId="923" priority="1015">
      <formula>OR($U339="",$V339="",$R339="",$S339="")</formula>
    </cfRule>
  </conditionalFormatting>
  <conditionalFormatting sqref="O339">
    <cfRule type="expression" dxfId="922" priority="995">
      <formula>$X339="AN"</formula>
    </cfRule>
    <cfRule type="expression" dxfId="921" priority="996">
      <formula>$A339=""</formula>
    </cfRule>
    <cfRule type="expression" dxfId="920" priority="997">
      <formula>AND($X339="OK",$V339&gt;0,$U339&gt;0)</formula>
    </cfRule>
    <cfRule type="expression" dxfId="919" priority="998">
      <formula>$X339="SB"</formula>
    </cfRule>
    <cfRule type="expression" dxfId="918" priority="999">
      <formula>$X339="D"</formula>
    </cfRule>
    <cfRule type="expression" dxfId="917" priority="1000">
      <formula>$N339&lt;TODAY()</formula>
    </cfRule>
    <cfRule type="expression" dxfId="916" priority="1001">
      <formula>OR($U339="",$V339="",$R339="",$S339="")</formula>
    </cfRule>
  </conditionalFormatting>
  <conditionalFormatting sqref="O339">
    <cfRule type="expression" dxfId="915" priority="1002">
      <formula>$X339="AN"</formula>
    </cfRule>
    <cfRule type="expression" dxfId="914" priority="1003">
      <formula>$A339=""</formula>
    </cfRule>
    <cfRule type="expression" dxfId="913" priority="1004">
      <formula>AND($X339="OK",$V339&gt;0,$U339&gt;0)</formula>
    </cfRule>
    <cfRule type="expression" dxfId="912" priority="1005">
      <formula>$X339="SB"</formula>
    </cfRule>
    <cfRule type="expression" dxfId="911" priority="1006">
      <formula>$X339="D"</formula>
    </cfRule>
    <cfRule type="expression" dxfId="910" priority="1007">
      <formula>$N339&lt;TODAY()</formula>
    </cfRule>
    <cfRule type="expression" dxfId="909" priority="1008">
      <formula>OR($U339="",$V339="",$R339="",$S339="")</formula>
    </cfRule>
  </conditionalFormatting>
  <conditionalFormatting sqref="N339">
    <cfRule type="expression" dxfId="908" priority="988">
      <formula>$X339="AN"</formula>
    </cfRule>
    <cfRule type="expression" dxfId="907" priority="989">
      <formula>$A339=""</formula>
    </cfRule>
    <cfRule type="expression" dxfId="906" priority="990">
      <formula>AND($X339="OK",$V339&gt;0,$U339&gt;0)</formula>
    </cfRule>
    <cfRule type="expression" dxfId="905" priority="991">
      <formula>$X339="SB"</formula>
    </cfRule>
    <cfRule type="expression" dxfId="904" priority="992">
      <formula>$X339="D"</formula>
    </cfRule>
    <cfRule type="expression" dxfId="903" priority="993">
      <formula>$N339&lt;TODAY()</formula>
    </cfRule>
    <cfRule type="expression" dxfId="902" priority="994">
      <formula>OR($U339="",$V339="",$R339="",$S339="")</formula>
    </cfRule>
  </conditionalFormatting>
  <conditionalFormatting sqref="AB338">
    <cfRule type="expression" dxfId="901" priority="967">
      <formula>$X338="AN"</formula>
    </cfRule>
    <cfRule type="expression" dxfId="900" priority="968">
      <formula>$A338=""</formula>
    </cfRule>
    <cfRule type="expression" dxfId="899" priority="969">
      <formula>AND($X338="OK",$V338&gt;0,$U338&gt;0)</formula>
    </cfRule>
    <cfRule type="expression" dxfId="898" priority="970">
      <formula>$X338="SB"</formula>
    </cfRule>
    <cfRule type="expression" dxfId="897" priority="971">
      <formula>$X338="D"</formula>
    </cfRule>
    <cfRule type="expression" dxfId="896" priority="972">
      <formula>$N338&lt;TODAY()</formula>
    </cfRule>
    <cfRule type="expression" dxfId="895" priority="973">
      <formula>OR($U338="",$V338="",$R338="",$S338="")</formula>
    </cfRule>
  </conditionalFormatting>
  <conditionalFormatting sqref="A340 A343:A347">
    <cfRule type="expression" dxfId="894" priority="939">
      <formula>$X340="AN"</formula>
    </cfRule>
    <cfRule type="expression" dxfId="893" priority="940">
      <formula>$A340=""</formula>
    </cfRule>
    <cfRule type="expression" dxfId="892" priority="941">
      <formula>AND($X340="OK",$V340&gt;0,$U340&gt;0)</formula>
    </cfRule>
    <cfRule type="expression" dxfId="891" priority="942">
      <formula>$X340="SB"</formula>
    </cfRule>
    <cfRule type="expression" dxfId="890" priority="943">
      <formula>$X340="D"</formula>
    </cfRule>
    <cfRule type="expression" dxfId="889" priority="944">
      <formula>$N340&lt;TODAY()</formula>
    </cfRule>
    <cfRule type="expression" dxfId="888" priority="945">
      <formula>OR($U340="",$V340="",$R340="",$S340="")</formula>
    </cfRule>
  </conditionalFormatting>
  <conditionalFormatting sqref="AB337">
    <cfRule type="expression" dxfId="887" priority="925">
      <formula>$X337="AN"</formula>
    </cfRule>
    <cfRule type="expression" dxfId="886" priority="926">
      <formula>$A337=""</formula>
    </cfRule>
    <cfRule type="expression" dxfId="885" priority="927">
      <formula>AND($X337="OK",$V337&gt;0,$U337&gt;0)</formula>
    </cfRule>
    <cfRule type="expression" dxfId="884" priority="928">
      <formula>$X337="SB"</formula>
    </cfRule>
    <cfRule type="expression" dxfId="883" priority="929">
      <formula>$X337="D"</formula>
    </cfRule>
    <cfRule type="expression" dxfId="882" priority="930">
      <formula>$N337&lt;TODAY()</formula>
    </cfRule>
    <cfRule type="expression" dxfId="881" priority="931">
      <formula>OR($U337="",$V337="",$R337="",$S337="")</formula>
    </cfRule>
  </conditionalFormatting>
  <conditionalFormatting sqref="B341:M341">
    <cfRule type="expression" dxfId="880" priority="876">
      <formula>$X341="AN"</formula>
    </cfRule>
    <cfRule type="expression" dxfId="879" priority="877">
      <formula>$A341=""</formula>
    </cfRule>
    <cfRule type="expression" dxfId="878" priority="878">
      <formula>AND($X341="OK",$V341&gt;0,$U341&gt;0)</formula>
    </cfRule>
    <cfRule type="expression" dxfId="877" priority="879">
      <formula>$X341="SB"</formula>
    </cfRule>
    <cfRule type="expression" dxfId="876" priority="880">
      <formula>$X341="D"</formula>
    </cfRule>
    <cfRule type="expression" dxfId="875" priority="881">
      <formula>$N341&lt;TODAY()</formula>
    </cfRule>
    <cfRule type="expression" dxfId="874" priority="882">
      <formula>OR($U341="",$V341="",$R341="",$S341="")</formula>
    </cfRule>
  </conditionalFormatting>
  <conditionalFormatting sqref="P341:Y341 AA341">
    <cfRule type="expression" dxfId="873" priority="869">
      <formula>$X341="AN"</formula>
    </cfRule>
    <cfRule type="expression" dxfId="872" priority="870">
      <formula>$A341=""</formula>
    </cfRule>
    <cfRule type="expression" dxfId="871" priority="871">
      <formula>AND($X341="OK",$V341&gt;0,$U341&gt;0)</formula>
    </cfRule>
    <cfRule type="expression" dxfId="870" priority="872">
      <formula>$X341="SB"</formula>
    </cfRule>
    <cfRule type="expression" dxfId="869" priority="873">
      <formula>$X341="D"</formula>
    </cfRule>
    <cfRule type="expression" dxfId="868" priority="874">
      <formula>$N341&lt;TODAY()</formula>
    </cfRule>
    <cfRule type="expression" dxfId="867" priority="875">
      <formula>OR($U341="",$V341="",$R341="",$S341="")</formula>
    </cfRule>
  </conditionalFormatting>
  <conditionalFormatting sqref="AB341">
    <cfRule type="expression" dxfId="866" priority="862">
      <formula>$X341="AN"</formula>
    </cfRule>
    <cfRule type="expression" dxfId="865" priority="863">
      <formula>$A341=""</formula>
    </cfRule>
    <cfRule type="expression" dxfId="864" priority="864">
      <formula>AND($X341="OK",$V341&gt;0,$U341&gt;0)</formula>
    </cfRule>
    <cfRule type="expression" dxfId="863" priority="865">
      <formula>$X341="SB"</formula>
    </cfRule>
    <cfRule type="expression" dxfId="862" priority="866">
      <formula>$X341="D"</formula>
    </cfRule>
    <cfRule type="expression" dxfId="861" priority="867">
      <formula>$N341&lt;TODAY()</formula>
    </cfRule>
    <cfRule type="expression" dxfId="860" priority="868">
      <formula>OR($U341="",$V341="",$R341="",$S341="")</formula>
    </cfRule>
  </conditionalFormatting>
  <conditionalFormatting sqref="O341">
    <cfRule type="expression" dxfId="859" priority="848">
      <formula>$X341="AN"</formula>
    </cfRule>
    <cfRule type="expression" dxfId="858" priority="849">
      <formula>$A341=""</formula>
    </cfRule>
    <cfRule type="expression" dxfId="857" priority="850">
      <formula>AND($X341="OK",$V341&gt;0,$U341&gt;0)</formula>
    </cfRule>
    <cfRule type="expression" dxfId="856" priority="851">
      <formula>$X341="SB"</formula>
    </cfRule>
    <cfRule type="expression" dxfId="855" priority="852">
      <formula>$X341="D"</formula>
    </cfRule>
    <cfRule type="expression" dxfId="854" priority="853">
      <formula>$N341&lt;TODAY()</formula>
    </cfRule>
    <cfRule type="expression" dxfId="853" priority="854">
      <formula>OR($U341="",$V341="",$R341="",$S341="")</formula>
    </cfRule>
  </conditionalFormatting>
  <conditionalFormatting sqref="O341">
    <cfRule type="expression" dxfId="852" priority="855">
      <formula>$X341="AN"</formula>
    </cfRule>
    <cfRule type="expression" dxfId="851" priority="856">
      <formula>$A341=""</formula>
    </cfRule>
    <cfRule type="expression" dxfId="850" priority="857">
      <formula>AND($X341="OK",$V341&gt;0,$U341&gt;0)</formula>
    </cfRule>
    <cfRule type="expression" dxfId="849" priority="858">
      <formula>$X341="SB"</formula>
    </cfRule>
    <cfRule type="expression" dxfId="848" priority="859">
      <formula>$X341="D"</formula>
    </cfRule>
    <cfRule type="expression" dxfId="847" priority="860">
      <formula>$N341&lt;TODAY()</formula>
    </cfRule>
    <cfRule type="expression" dxfId="846" priority="861">
      <formula>OR($U341="",$V341="",$R341="",$S341="")</formula>
    </cfRule>
  </conditionalFormatting>
  <conditionalFormatting sqref="N341">
    <cfRule type="expression" dxfId="845" priority="841">
      <formula>$X341="AN"</formula>
    </cfRule>
    <cfRule type="expression" dxfId="844" priority="842">
      <formula>$A341=""</formula>
    </cfRule>
    <cfRule type="expression" dxfId="843" priority="843">
      <formula>AND($X341="OK",$V341&gt;0,$U341&gt;0)</formula>
    </cfRule>
    <cfRule type="expression" dxfId="842" priority="844">
      <formula>$X341="SB"</formula>
    </cfRule>
    <cfRule type="expression" dxfId="841" priority="845">
      <formula>$X341="D"</formula>
    </cfRule>
    <cfRule type="expression" dxfId="840" priority="846">
      <formula>$N341&lt;TODAY()</formula>
    </cfRule>
    <cfRule type="expression" dxfId="839" priority="847">
      <formula>OR($U341="",$V341="",$R341="",$S341="")</formula>
    </cfRule>
  </conditionalFormatting>
  <conditionalFormatting sqref="A341">
    <cfRule type="expression" dxfId="838" priority="834">
      <formula>$X341="AN"</formula>
    </cfRule>
    <cfRule type="expression" dxfId="837" priority="835">
      <formula>$A341=""</formula>
    </cfRule>
    <cfRule type="expression" dxfId="836" priority="836">
      <formula>AND($X341="OK",$V341&gt;0,$U341&gt;0)</formula>
    </cfRule>
    <cfRule type="expression" dxfId="835" priority="837">
      <formula>$X341="SB"</formula>
    </cfRule>
    <cfRule type="expression" dxfId="834" priority="838">
      <formula>$X341="D"</formula>
    </cfRule>
    <cfRule type="expression" dxfId="833" priority="839">
      <formula>$N341&lt;TODAY()</formula>
    </cfRule>
    <cfRule type="expression" dxfId="832" priority="840">
      <formula>OR($U341="",$V341="",$R341="",$S341="")</formula>
    </cfRule>
  </conditionalFormatting>
  <conditionalFormatting sqref="B344:M345 B342:C343 E342:L343">
    <cfRule type="expression" dxfId="831" priority="827">
      <formula>$X342="AN"</formula>
    </cfRule>
    <cfRule type="expression" dxfId="830" priority="828">
      <formula>$A342=""</formula>
    </cfRule>
    <cfRule type="expression" dxfId="829" priority="829">
      <formula>AND($X342="OK",$V342&gt;0,$U342&gt;0)</formula>
    </cfRule>
    <cfRule type="expression" dxfId="828" priority="830">
      <formula>$X342="SB"</formula>
    </cfRule>
    <cfRule type="expression" dxfId="827" priority="831">
      <formula>$X342="D"</formula>
    </cfRule>
    <cfRule type="expression" dxfId="826" priority="832">
      <formula>$N342&lt;TODAY()</formula>
    </cfRule>
    <cfRule type="expression" dxfId="825" priority="833">
      <formula>OR($U342="",$V342="",$R342="",$S342="")</formula>
    </cfRule>
  </conditionalFormatting>
  <conditionalFormatting sqref="P342:Y345 AA342:AA345">
    <cfRule type="expression" dxfId="824" priority="820">
      <formula>$X342="AN"</formula>
    </cfRule>
    <cfRule type="expression" dxfId="823" priority="821">
      <formula>$A342=""</formula>
    </cfRule>
    <cfRule type="expression" dxfId="822" priority="822">
      <formula>AND($X342="OK",$V342&gt;0,$U342&gt;0)</formula>
    </cfRule>
    <cfRule type="expression" dxfId="821" priority="823">
      <formula>$X342="SB"</formula>
    </cfRule>
    <cfRule type="expression" dxfId="820" priority="824">
      <formula>$X342="D"</formula>
    </cfRule>
    <cfRule type="expression" dxfId="819" priority="825">
      <formula>$N342&lt;TODAY()</formula>
    </cfRule>
    <cfRule type="expression" dxfId="818" priority="826">
      <formula>OR($U342="",$V342="",$R342="",$S342="")</formula>
    </cfRule>
  </conditionalFormatting>
  <conditionalFormatting sqref="AB342:AB345">
    <cfRule type="expression" dxfId="817" priority="813">
      <formula>$X342="AN"</formula>
    </cfRule>
    <cfRule type="expression" dxfId="816" priority="814">
      <formula>$A342=""</formula>
    </cfRule>
    <cfRule type="expression" dxfId="815" priority="815">
      <formula>AND($X342="OK",$V342&gt;0,$U342&gt;0)</formula>
    </cfRule>
    <cfRule type="expression" dxfId="814" priority="816">
      <formula>$X342="SB"</formula>
    </cfRule>
    <cfRule type="expression" dxfId="813" priority="817">
      <formula>$X342="D"</formula>
    </cfRule>
    <cfRule type="expression" dxfId="812" priority="818">
      <formula>$N342&lt;TODAY()</formula>
    </cfRule>
    <cfRule type="expression" dxfId="811" priority="819">
      <formula>OR($U342="",$V342="",$R342="",$S342="")</formula>
    </cfRule>
  </conditionalFormatting>
  <conditionalFormatting sqref="O342:O345">
    <cfRule type="expression" dxfId="810" priority="799">
      <formula>$X342="AN"</formula>
    </cfRule>
    <cfRule type="expression" dxfId="809" priority="800">
      <formula>$A342=""</formula>
    </cfRule>
    <cfRule type="expression" dxfId="808" priority="801">
      <formula>AND($X342="OK",$V342&gt;0,$U342&gt;0)</formula>
    </cfRule>
    <cfRule type="expression" dxfId="807" priority="802">
      <formula>$X342="SB"</formula>
    </cfRule>
    <cfRule type="expression" dxfId="806" priority="803">
      <formula>$X342="D"</formula>
    </cfRule>
    <cfRule type="expression" dxfId="805" priority="804">
      <formula>$N342&lt;TODAY()</formula>
    </cfRule>
    <cfRule type="expression" dxfId="804" priority="805">
      <formula>OR($U342="",$V342="",$R342="",$S342="")</formula>
    </cfRule>
  </conditionalFormatting>
  <conditionalFormatting sqref="O342:O345">
    <cfRule type="expression" dxfId="803" priority="806">
      <formula>$X342="AN"</formula>
    </cfRule>
    <cfRule type="expression" dxfId="802" priority="807">
      <formula>$A342=""</formula>
    </cfRule>
    <cfRule type="expression" dxfId="801" priority="808">
      <formula>AND($X342="OK",$V342&gt;0,$U342&gt;0)</formula>
    </cfRule>
    <cfRule type="expression" dxfId="800" priority="809">
      <formula>$X342="SB"</formula>
    </cfRule>
    <cfRule type="expression" dxfId="799" priority="810">
      <formula>$X342="D"</formula>
    </cfRule>
    <cfRule type="expression" dxfId="798" priority="811">
      <formula>$N342&lt;TODAY()</formula>
    </cfRule>
    <cfRule type="expression" dxfId="797" priority="812">
      <formula>OR($U342="",$V342="",$R342="",$S342="")</formula>
    </cfRule>
  </conditionalFormatting>
  <conditionalFormatting sqref="N342:N345">
    <cfRule type="expression" dxfId="796" priority="792">
      <formula>$X342="AN"</formula>
    </cfRule>
    <cfRule type="expression" dxfId="795" priority="793">
      <formula>$A342=""</formula>
    </cfRule>
    <cfRule type="expression" dxfId="794" priority="794">
      <formula>AND($X342="OK",$V342&gt;0,$U342&gt;0)</formula>
    </cfRule>
    <cfRule type="expression" dxfId="793" priority="795">
      <formula>$X342="SB"</formula>
    </cfRule>
    <cfRule type="expression" dxfId="792" priority="796">
      <formula>$X342="D"</formula>
    </cfRule>
    <cfRule type="expression" dxfId="791" priority="797">
      <formula>$N342&lt;TODAY()</formula>
    </cfRule>
    <cfRule type="expression" dxfId="790" priority="798">
      <formula>OR($U342="",$V342="",$R342="",$S342="")</formula>
    </cfRule>
  </conditionalFormatting>
  <conditionalFormatting sqref="B346:M346">
    <cfRule type="expression" dxfId="789" priority="771">
      <formula>$X346="AN"</formula>
    </cfRule>
    <cfRule type="expression" dxfId="788" priority="772">
      <formula>$A346=""</formula>
    </cfRule>
    <cfRule type="expression" dxfId="787" priority="773">
      <formula>AND($X346="OK",$V346&gt;0,$U346&gt;0)</formula>
    </cfRule>
    <cfRule type="expression" dxfId="786" priority="774">
      <formula>$X346="SB"</formula>
    </cfRule>
    <cfRule type="expression" dxfId="785" priority="775">
      <formula>$X346="D"</formula>
    </cfRule>
    <cfRule type="expression" dxfId="784" priority="776">
      <formula>$N346&lt;TODAY()</formula>
    </cfRule>
    <cfRule type="expression" dxfId="783" priority="777">
      <formula>OR($U346="",$V346="",$R346="",$S346="")</formula>
    </cfRule>
  </conditionalFormatting>
  <conditionalFormatting sqref="P346:Y346 AA346">
    <cfRule type="expression" dxfId="782" priority="764">
      <formula>$X346="AN"</formula>
    </cfRule>
    <cfRule type="expression" dxfId="781" priority="765">
      <formula>$A346=""</formula>
    </cfRule>
    <cfRule type="expression" dxfId="780" priority="766">
      <formula>AND($X346="OK",$V346&gt;0,$U346&gt;0)</formula>
    </cfRule>
    <cfRule type="expression" dxfId="779" priority="767">
      <formula>$X346="SB"</formula>
    </cfRule>
    <cfRule type="expression" dxfId="778" priority="768">
      <formula>$X346="D"</formula>
    </cfRule>
    <cfRule type="expression" dxfId="777" priority="769">
      <formula>$N346&lt;TODAY()</formula>
    </cfRule>
    <cfRule type="expression" dxfId="776" priority="770">
      <formula>OR($U346="",$V346="",$R346="",$S346="")</formula>
    </cfRule>
  </conditionalFormatting>
  <conditionalFormatting sqref="AB346">
    <cfRule type="expression" dxfId="775" priority="757">
      <formula>$X346="AN"</formula>
    </cfRule>
    <cfRule type="expression" dxfId="774" priority="758">
      <formula>$A346=""</formula>
    </cfRule>
    <cfRule type="expression" dxfId="773" priority="759">
      <formula>AND($X346="OK",$V346&gt;0,$U346&gt;0)</formula>
    </cfRule>
    <cfRule type="expression" dxfId="772" priority="760">
      <formula>$X346="SB"</formula>
    </cfRule>
    <cfRule type="expression" dxfId="771" priority="761">
      <formula>$X346="D"</formula>
    </cfRule>
    <cfRule type="expression" dxfId="770" priority="762">
      <formula>$N346&lt;TODAY()</formula>
    </cfRule>
    <cfRule type="expression" dxfId="769" priority="763">
      <formula>OR($U346="",$V346="",$R346="",$S346="")</formula>
    </cfRule>
  </conditionalFormatting>
  <conditionalFormatting sqref="O346">
    <cfRule type="expression" dxfId="768" priority="743">
      <formula>$X346="AN"</formula>
    </cfRule>
    <cfRule type="expression" dxfId="767" priority="744">
      <formula>$A346=""</formula>
    </cfRule>
    <cfRule type="expression" dxfId="766" priority="745">
      <formula>AND($X346="OK",$V346&gt;0,$U346&gt;0)</formula>
    </cfRule>
    <cfRule type="expression" dxfId="765" priority="746">
      <formula>$X346="SB"</formula>
    </cfRule>
    <cfRule type="expression" dxfId="764" priority="747">
      <formula>$X346="D"</formula>
    </cfRule>
    <cfRule type="expression" dxfId="763" priority="748">
      <formula>$N346&lt;TODAY()</formula>
    </cfRule>
    <cfRule type="expression" dxfId="762" priority="749">
      <formula>OR($U346="",$V346="",$R346="",$S346="")</formula>
    </cfRule>
  </conditionalFormatting>
  <conditionalFormatting sqref="O346">
    <cfRule type="expression" dxfId="761" priority="750">
      <formula>$X346="AN"</formula>
    </cfRule>
    <cfRule type="expression" dxfId="760" priority="751">
      <formula>$A346=""</formula>
    </cfRule>
    <cfRule type="expression" dxfId="759" priority="752">
      <formula>AND($X346="OK",$V346&gt;0,$U346&gt;0)</formula>
    </cfRule>
    <cfRule type="expression" dxfId="758" priority="753">
      <formula>$X346="SB"</formula>
    </cfRule>
    <cfRule type="expression" dxfId="757" priority="754">
      <formula>$X346="D"</formula>
    </cfRule>
    <cfRule type="expression" dxfId="756" priority="755">
      <formula>$N346&lt;TODAY()</formula>
    </cfRule>
    <cfRule type="expression" dxfId="755" priority="756">
      <formula>OR($U346="",$V346="",$R346="",$S346="")</formula>
    </cfRule>
  </conditionalFormatting>
  <conditionalFormatting sqref="N346">
    <cfRule type="expression" dxfId="754" priority="736">
      <formula>$X346="AN"</formula>
    </cfRule>
    <cfRule type="expression" dxfId="753" priority="737">
      <formula>$A346=""</formula>
    </cfRule>
    <cfRule type="expression" dxfId="752" priority="738">
      <formula>AND($X346="OK",$V346&gt;0,$U346&gt;0)</formula>
    </cfRule>
    <cfRule type="expression" dxfId="751" priority="739">
      <formula>$X346="SB"</formula>
    </cfRule>
    <cfRule type="expression" dxfId="750" priority="740">
      <formula>$X346="D"</formula>
    </cfRule>
    <cfRule type="expression" dxfId="749" priority="741">
      <formula>$N346&lt;TODAY()</formula>
    </cfRule>
    <cfRule type="expression" dxfId="748" priority="742">
      <formula>OR($U346="",$V346="",$R346="",$S346="")</formula>
    </cfRule>
  </conditionalFormatting>
  <conditionalFormatting sqref="D342">
    <cfRule type="expression" dxfId="747" priority="729">
      <formula>$X342="AN"</formula>
    </cfRule>
    <cfRule type="expression" dxfId="746" priority="730">
      <formula>$A342=""</formula>
    </cfRule>
    <cfRule type="expression" dxfId="745" priority="731">
      <formula>AND($X342="OK",$V342&gt;0,$U342&gt;0)</formula>
    </cfRule>
    <cfRule type="expression" dxfId="744" priority="732">
      <formula>$X342="SB"</formula>
    </cfRule>
    <cfRule type="expression" dxfId="743" priority="733">
      <formula>$X342="D"</formula>
    </cfRule>
    <cfRule type="expression" dxfId="742" priority="734">
      <formula>$N342&lt;TODAY()</formula>
    </cfRule>
    <cfRule type="expression" dxfId="741" priority="735">
      <formula>OR($U342="",$V342="",$R342="",$S342="")</formula>
    </cfRule>
  </conditionalFormatting>
  <conditionalFormatting sqref="D343">
    <cfRule type="expression" dxfId="740" priority="722">
      <formula>$X343="AN"</formula>
    </cfRule>
    <cfRule type="expression" dxfId="739" priority="723">
      <formula>$A343=""</formula>
    </cfRule>
    <cfRule type="expression" dxfId="738" priority="724">
      <formula>AND($X343="OK",$V343&gt;0,$U343&gt;0)</formula>
    </cfRule>
    <cfRule type="expression" dxfId="737" priority="725">
      <formula>$X343="SB"</formula>
    </cfRule>
    <cfRule type="expression" dxfId="736" priority="726">
      <formula>$X343="D"</formula>
    </cfRule>
    <cfRule type="expression" dxfId="735" priority="727">
      <formula>$N343&lt;TODAY()</formula>
    </cfRule>
    <cfRule type="expression" dxfId="734" priority="728">
      <formula>OR($U343="",$V343="",$R343="",$S343="")</formula>
    </cfRule>
  </conditionalFormatting>
  <conditionalFormatting sqref="M342">
    <cfRule type="expression" dxfId="733" priority="715">
      <formula>$X342="AN"</formula>
    </cfRule>
    <cfRule type="expression" dxfId="732" priority="716">
      <formula>$A342=""</formula>
    </cfRule>
    <cfRule type="expression" dxfId="731" priority="717">
      <formula>AND($X342="OK",$V342&gt;0,$U342&gt;0)</formula>
    </cfRule>
    <cfRule type="expression" dxfId="730" priority="718">
      <formula>$X342="SB"</formula>
    </cfRule>
    <cfRule type="expression" dxfId="729" priority="719">
      <formula>$X342="D"</formula>
    </cfRule>
    <cfRule type="expression" dxfId="728" priority="720">
      <formula>$N342&lt;TODAY()</formula>
    </cfRule>
    <cfRule type="expression" dxfId="727" priority="721">
      <formula>OR($U342="",$V342="",$R342="",$S342="")</formula>
    </cfRule>
  </conditionalFormatting>
  <conditionalFormatting sqref="M343">
    <cfRule type="expression" dxfId="726" priority="708">
      <formula>$X343="AN"</formula>
    </cfRule>
    <cfRule type="expression" dxfId="725" priority="709">
      <formula>$A343=""</formula>
    </cfRule>
    <cfRule type="expression" dxfId="724" priority="710">
      <formula>AND($X343="OK",$V343&gt;0,$U343&gt;0)</formula>
    </cfRule>
    <cfRule type="expression" dxfId="723" priority="711">
      <formula>$X343="SB"</formula>
    </cfRule>
    <cfRule type="expression" dxfId="722" priority="712">
      <formula>$X343="D"</formula>
    </cfRule>
    <cfRule type="expression" dxfId="721" priority="713">
      <formula>$N343&lt;TODAY()</formula>
    </cfRule>
    <cfRule type="expression" dxfId="720" priority="714">
      <formula>OR($U343="",$V343="",$R343="",$S343="")</formula>
    </cfRule>
  </conditionalFormatting>
  <conditionalFormatting sqref="A329:Y338 AA329:AA338">
    <cfRule type="expression" dxfId="719" priority="694">
      <formula>$X329="AN"</formula>
    </cfRule>
    <cfRule type="expression" dxfId="718" priority="695">
      <formula>$A329=""</formula>
    </cfRule>
    <cfRule type="expression" dxfId="717" priority="696">
      <formula>AND($X329="OK",$V329&gt;0,$U329&gt;0)</formula>
    </cfRule>
    <cfRule type="expression" dxfId="716" priority="697">
      <formula>$X329="SB"</formula>
    </cfRule>
    <cfRule type="expression" dxfId="715" priority="698">
      <formula>$X329="D"</formula>
    </cfRule>
    <cfRule type="expression" dxfId="714" priority="699">
      <formula>$N329&lt;TODAY()</formula>
    </cfRule>
    <cfRule type="expression" dxfId="713" priority="700">
      <formula>OR($U329="",$V329="",$R329="",$S329="")</formula>
    </cfRule>
  </conditionalFormatting>
  <conditionalFormatting sqref="AC322">
    <cfRule type="expression" dxfId="712" priority="687">
      <formula>$X322="AN"</formula>
    </cfRule>
    <cfRule type="expression" dxfId="711" priority="688">
      <formula>$A322=""</formula>
    </cfRule>
    <cfRule type="expression" dxfId="710" priority="689">
      <formula>AND($X322="OK",$V322&gt;0,$U321&gt;0)</formula>
    </cfRule>
    <cfRule type="expression" dxfId="709" priority="690">
      <formula>$X322="SB"</formula>
    </cfRule>
    <cfRule type="expression" dxfId="708" priority="691">
      <formula>$X322="D"</formula>
    </cfRule>
    <cfRule type="expression" dxfId="707" priority="692">
      <formula>$N322&lt;TODAY()</formula>
    </cfRule>
    <cfRule type="expression" dxfId="706" priority="693">
      <formula>OR($U321="",$V322="",$R322="",$S322="")</formula>
    </cfRule>
  </conditionalFormatting>
  <conditionalFormatting sqref="Z347">
    <cfRule type="expression" dxfId="705" priority="680">
      <formula>$X347="AN"</formula>
    </cfRule>
    <cfRule type="expression" dxfId="704" priority="681">
      <formula>$A347=""</formula>
    </cfRule>
    <cfRule type="expression" dxfId="703" priority="682">
      <formula>AND($X347="OK",$V347&gt;0,$U347&gt;0)</formula>
    </cfRule>
    <cfRule type="expression" dxfId="702" priority="683">
      <formula>$X347="SB"</formula>
    </cfRule>
    <cfRule type="expression" dxfId="701" priority="684">
      <formula>$X347="D"</formula>
    </cfRule>
    <cfRule type="expression" dxfId="700" priority="685">
      <formula>$N347&lt;TODAY()</formula>
    </cfRule>
    <cfRule type="expression" dxfId="699" priority="686">
      <formula>OR($U347="",$V347="",$R347="",$S347="")</formula>
    </cfRule>
  </conditionalFormatting>
  <conditionalFormatting sqref="B347:M347">
    <cfRule type="expression" dxfId="698" priority="666">
      <formula>$X347="AN"</formula>
    </cfRule>
    <cfRule type="expression" dxfId="697" priority="667">
      <formula>$A347=""</formula>
    </cfRule>
    <cfRule type="expression" dxfId="696" priority="668">
      <formula>AND($X347="OK",$V347&gt;0,$U347&gt;0)</formula>
    </cfRule>
    <cfRule type="expression" dxfId="695" priority="669">
      <formula>$X347="SB"</formula>
    </cfRule>
    <cfRule type="expression" dxfId="694" priority="670">
      <formula>$X347="D"</formula>
    </cfRule>
    <cfRule type="expression" dxfId="693" priority="671">
      <formula>$N347&lt;TODAY()</formula>
    </cfRule>
    <cfRule type="expression" dxfId="692" priority="672">
      <formula>OR($U347="",$V347="",$R347="",$S347="")</formula>
    </cfRule>
  </conditionalFormatting>
  <conditionalFormatting sqref="P347:Y347 AA347">
    <cfRule type="expression" dxfId="691" priority="659">
      <formula>$X347="AN"</formula>
    </cfRule>
    <cfRule type="expression" dxfId="690" priority="660">
      <formula>$A347=""</formula>
    </cfRule>
    <cfRule type="expression" dxfId="689" priority="661">
      <formula>AND($X347="OK",$V347&gt;0,$U347&gt;0)</formula>
    </cfRule>
    <cfRule type="expression" dxfId="688" priority="662">
      <formula>$X347="SB"</formula>
    </cfRule>
    <cfRule type="expression" dxfId="687" priority="663">
      <formula>$X347="D"</formula>
    </cfRule>
    <cfRule type="expression" dxfId="686" priority="664">
      <formula>$N347&lt;TODAY()</formula>
    </cfRule>
    <cfRule type="expression" dxfId="685" priority="665">
      <formula>OR($U347="",$V347="",$R347="",$S347="")</formula>
    </cfRule>
  </conditionalFormatting>
  <conditionalFormatting sqref="AB347">
    <cfRule type="expression" dxfId="684" priority="652">
      <formula>$X347="AN"</formula>
    </cfRule>
    <cfRule type="expression" dxfId="683" priority="653">
      <formula>$A347=""</formula>
    </cfRule>
    <cfRule type="expression" dxfId="682" priority="654">
      <formula>AND($X347="OK",$V347&gt;0,$U347&gt;0)</formula>
    </cfRule>
    <cfRule type="expression" dxfId="681" priority="655">
      <formula>$X347="SB"</formula>
    </cfRule>
    <cfRule type="expression" dxfId="680" priority="656">
      <formula>$X347="D"</formula>
    </cfRule>
    <cfRule type="expression" dxfId="679" priority="657">
      <formula>$N347&lt;TODAY()</formula>
    </cfRule>
    <cfRule type="expression" dxfId="678" priority="658">
      <formula>OR($U347="",$V347="",$R347="",$S347="")</formula>
    </cfRule>
  </conditionalFormatting>
  <conditionalFormatting sqref="O347">
    <cfRule type="expression" dxfId="677" priority="638">
      <formula>$X347="AN"</formula>
    </cfRule>
    <cfRule type="expression" dxfId="676" priority="639">
      <formula>$A347=""</formula>
    </cfRule>
    <cfRule type="expression" dxfId="675" priority="640">
      <formula>AND($X347="OK",$V347&gt;0,$U347&gt;0)</formula>
    </cfRule>
    <cfRule type="expression" dxfId="674" priority="641">
      <formula>$X347="SB"</formula>
    </cfRule>
    <cfRule type="expression" dxfId="673" priority="642">
      <formula>$X347="D"</formula>
    </cfRule>
    <cfRule type="expression" dxfId="672" priority="643">
      <formula>$N347&lt;TODAY()</formula>
    </cfRule>
    <cfRule type="expression" dxfId="671" priority="644">
      <formula>OR($U347="",$V347="",$R347="",$S347="")</formula>
    </cfRule>
  </conditionalFormatting>
  <conditionalFormatting sqref="O347">
    <cfRule type="expression" dxfId="670" priority="645">
      <formula>$X347="AN"</formula>
    </cfRule>
    <cfRule type="expression" dxfId="669" priority="646">
      <formula>$A347=""</formula>
    </cfRule>
    <cfRule type="expression" dxfId="668" priority="647">
      <formula>AND($X347="OK",$V347&gt;0,$U347&gt;0)</formula>
    </cfRule>
    <cfRule type="expression" dxfId="667" priority="648">
      <formula>$X347="SB"</formula>
    </cfRule>
    <cfRule type="expression" dxfId="666" priority="649">
      <formula>$X347="D"</formula>
    </cfRule>
    <cfRule type="expression" dxfId="665" priority="650">
      <formula>$N347&lt;TODAY()</formula>
    </cfRule>
    <cfRule type="expression" dxfId="664" priority="651">
      <formula>OR($U347="",$V347="",$R347="",$S347="")</formula>
    </cfRule>
  </conditionalFormatting>
  <conditionalFormatting sqref="N347">
    <cfRule type="expression" dxfId="663" priority="631">
      <formula>$X347="AN"</formula>
    </cfRule>
    <cfRule type="expression" dxfId="662" priority="632">
      <formula>$A347=""</formula>
    </cfRule>
    <cfRule type="expression" dxfId="661" priority="633">
      <formula>AND($X347="OK",$V347&gt;0,$U347&gt;0)</formula>
    </cfRule>
    <cfRule type="expression" dxfId="660" priority="634">
      <formula>$X347="SB"</formula>
    </cfRule>
    <cfRule type="expression" dxfId="659" priority="635">
      <formula>$X347="D"</formula>
    </cfRule>
    <cfRule type="expression" dxfId="658" priority="636">
      <formula>$N347&lt;TODAY()</formula>
    </cfRule>
    <cfRule type="expression" dxfId="657" priority="637">
      <formula>OR($U347="",$V347="",$R347="",$S347="")</formula>
    </cfRule>
  </conditionalFormatting>
  <conditionalFormatting sqref="A348">
    <cfRule type="expression" dxfId="656" priority="624">
      <formula>$X348="AN"</formula>
    </cfRule>
    <cfRule type="expression" dxfId="655" priority="625">
      <formula>$A348=""</formula>
    </cfRule>
    <cfRule type="expression" dxfId="654" priority="626">
      <formula>AND($X348="OK",$V348&gt;0,$U348&gt;0)</formula>
    </cfRule>
    <cfRule type="expression" dxfId="653" priority="627">
      <formula>$X348="SB"</formula>
    </cfRule>
    <cfRule type="expression" dxfId="652" priority="628">
      <formula>$X348="D"</formula>
    </cfRule>
    <cfRule type="expression" dxfId="651" priority="629">
      <formula>$N348&lt;TODAY()</formula>
    </cfRule>
    <cfRule type="expression" dxfId="650" priority="630">
      <formula>OR($U348="",$V348="",$R348="",$S348="")</formula>
    </cfRule>
  </conditionalFormatting>
  <conditionalFormatting sqref="Z348">
    <cfRule type="expression" dxfId="649" priority="617">
      <formula>$X348="AN"</formula>
    </cfRule>
    <cfRule type="expression" dxfId="648" priority="618">
      <formula>$A348=""</formula>
    </cfRule>
    <cfRule type="expression" dxfId="647" priority="619">
      <formula>AND($X348="OK",$V348&gt;0,$U348&gt;0)</formula>
    </cfRule>
    <cfRule type="expression" dxfId="646" priority="620">
      <formula>$X348="SB"</formula>
    </cfRule>
    <cfRule type="expression" dxfId="645" priority="621">
      <formula>$X348="D"</formula>
    </cfRule>
    <cfRule type="expression" dxfId="644" priority="622">
      <formula>$N348&lt;TODAY()</formula>
    </cfRule>
    <cfRule type="expression" dxfId="643" priority="623">
      <formula>OR($U348="",$V348="",$R348="",$S348="")</formula>
    </cfRule>
  </conditionalFormatting>
  <conditionalFormatting sqref="B348:M348">
    <cfRule type="expression" dxfId="642" priority="610">
      <formula>$X348="AN"</formula>
    </cfRule>
    <cfRule type="expression" dxfId="641" priority="611">
      <formula>$A348=""</formula>
    </cfRule>
    <cfRule type="expression" dxfId="640" priority="612">
      <formula>AND($X348="OK",$V348&gt;0,$U348&gt;0)</formula>
    </cfRule>
    <cfRule type="expression" dxfId="639" priority="613">
      <formula>$X348="SB"</formula>
    </cfRule>
    <cfRule type="expression" dxfId="638" priority="614">
      <formula>$X348="D"</formula>
    </cfRule>
    <cfRule type="expression" dxfId="637" priority="615">
      <formula>$N348&lt;TODAY()</formula>
    </cfRule>
    <cfRule type="expression" dxfId="636" priority="616">
      <formula>OR($U348="",$V348="",$R348="",$S348="")</formula>
    </cfRule>
  </conditionalFormatting>
  <conditionalFormatting sqref="P348:Y348 AA348">
    <cfRule type="expression" dxfId="635" priority="603">
      <formula>$X348="AN"</formula>
    </cfRule>
    <cfRule type="expression" dxfId="634" priority="604">
      <formula>$A348=""</formula>
    </cfRule>
    <cfRule type="expression" dxfId="633" priority="605">
      <formula>AND($X348="OK",$V348&gt;0,$U348&gt;0)</formula>
    </cfRule>
    <cfRule type="expression" dxfId="632" priority="606">
      <formula>$X348="SB"</formula>
    </cfRule>
    <cfRule type="expression" dxfId="631" priority="607">
      <formula>$X348="D"</formula>
    </cfRule>
    <cfRule type="expression" dxfId="630" priority="608">
      <formula>$N348&lt;TODAY()</formula>
    </cfRule>
    <cfRule type="expression" dxfId="629" priority="609">
      <formula>OR($U348="",$V348="",$R348="",$S348="")</formula>
    </cfRule>
  </conditionalFormatting>
  <conditionalFormatting sqref="AB348">
    <cfRule type="expression" dxfId="628" priority="596">
      <formula>$X348="AN"</formula>
    </cfRule>
    <cfRule type="expression" dxfId="627" priority="597">
      <formula>$A348=""</formula>
    </cfRule>
    <cfRule type="expression" dxfId="626" priority="598">
      <formula>AND($X348="OK",$V348&gt;0,$U348&gt;0)</formula>
    </cfRule>
    <cfRule type="expression" dxfId="625" priority="599">
      <formula>$X348="SB"</formula>
    </cfRule>
    <cfRule type="expression" dxfId="624" priority="600">
      <formula>$X348="D"</formula>
    </cfRule>
    <cfRule type="expression" dxfId="623" priority="601">
      <formula>$N348&lt;TODAY()</formula>
    </cfRule>
    <cfRule type="expression" dxfId="622" priority="602">
      <formula>OR($U348="",$V348="",$R348="",$S348="")</formula>
    </cfRule>
  </conditionalFormatting>
  <conditionalFormatting sqref="O348">
    <cfRule type="expression" dxfId="621" priority="582">
      <formula>$X348="AN"</formula>
    </cfRule>
    <cfRule type="expression" dxfId="620" priority="583">
      <formula>$A348=""</formula>
    </cfRule>
    <cfRule type="expression" dxfId="619" priority="584">
      <formula>AND($X348="OK",$V348&gt;0,$U348&gt;0)</formula>
    </cfRule>
    <cfRule type="expression" dxfId="618" priority="585">
      <formula>$X348="SB"</formula>
    </cfRule>
    <cfRule type="expression" dxfId="617" priority="586">
      <formula>$X348="D"</formula>
    </cfRule>
    <cfRule type="expression" dxfId="616" priority="587">
      <formula>$N348&lt;TODAY()</formula>
    </cfRule>
    <cfRule type="expression" dxfId="615" priority="588">
      <formula>OR($U348="",$V348="",$R348="",$S348="")</formula>
    </cfRule>
  </conditionalFormatting>
  <conditionalFormatting sqref="O348">
    <cfRule type="expression" dxfId="614" priority="589">
      <formula>$X348="AN"</formula>
    </cfRule>
    <cfRule type="expression" dxfId="613" priority="590">
      <formula>$A348=""</formula>
    </cfRule>
    <cfRule type="expression" dxfId="612" priority="591">
      <formula>AND($X348="OK",$V348&gt;0,$U348&gt;0)</formula>
    </cfRule>
    <cfRule type="expression" dxfId="611" priority="592">
      <formula>$X348="SB"</formula>
    </cfRule>
    <cfRule type="expression" dxfId="610" priority="593">
      <formula>$X348="D"</formula>
    </cfRule>
    <cfRule type="expression" dxfId="609" priority="594">
      <formula>$N348&lt;TODAY()</formula>
    </cfRule>
    <cfRule type="expression" dxfId="608" priority="595">
      <formula>OR($U348="",$V348="",$R348="",$S348="")</formula>
    </cfRule>
  </conditionalFormatting>
  <conditionalFormatting sqref="N348">
    <cfRule type="expression" dxfId="607" priority="575">
      <formula>$X348="AN"</formula>
    </cfRule>
    <cfRule type="expression" dxfId="606" priority="576">
      <formula>$A348=""</formula>
    </cfRule>
    <cfRule type="expression" dxfId="605" priority="577">
      <formula>AND($X348="OK",$V348&gt;0,$U348&gt;0)</formula>
    </cfRule>
    <cfRule type="expression" dxfId="604" priority="578">
      <formula>$X348="SB"</formula>
    </cfRule>
    <cfRule type="expression" dxfId="603" priority="579">
      <formula>$X348="D"</formula>
    </cfRule>
    <cfRule type="expression" dxfId="602" priority="580">
      <formula>$N348&lt;TODAY()</formula>
    </cfRule>
    <cfRule type="expression" dxfId="601" priority="581">
      <formula>OR($U348="",$V348="",$R348="",$S348="")</formula>
    </cfRule>
  </conditionalFormatting>
  <conditionalFormatting sqref="A349:A354">
    <cfRule type="expression" dxfId="600" priority="568">
      <formula>$X349="AN"</formula>
    </cfRule>
    <cfRule type="expression" dxfId="599" priority="569">
      <formula>$A349=""</formula>
    </cfRule>
    <cfRule type="expression" dxfId="598" priority="570">
      <formula>AND($X349="OK",$V349&gt;0,$U349&gt;0)</formula>
    </cfRule>
    <cfRule type="expression" dxfId="597" priority="571">
      <formula>$X349="SB"</formula>
    </cfRule>
    <cfRule type="expression" dxfId="596" priority="572">
      <formula>$X349="D"</formula>
    </cfRule>
    <cfRule type="expression" dxfId="595" priority="573">
      <formula>$N349&lt;TODAY()</formula>
    </cfRule>
    <cfRule type="expression" dxfId="594" priority="574">
      <formula>OR($U349="",$V349="",$R349="",$S349="")</formula>
    </cfRule>
  </conditionalFormatting>
  <conditionalFormatting sqref="Z349">
    <cfRule type="expression" dxfId="593" priority="561">
      <formula>$X349="AN"</formula>
    </cfRule>
    <cfRule type="expression" dxfId="592" priority="562">
      <formula>$A349=""</formula>
    </cfRule>
    <cfRule type="expression" dxfId="591" priority="563">
      <formula>AND($X349="OK",$V349&gt;0,$U349&gt;0)</formula>
    </cfRule>
    <cfRule type="expression" dxfId="590" priority="564">
      <formula>$X349="SB"</formula>
    </cfRule>
    <cfRule type="expression" dxfId="589" priority="565">
      <formula>$X349="D"</formula>
    </cfRule>
    <cfRule type="expression" dxfId="588" priority="566">
      <formula>$N349&lt;TODAY()</formula>
    </cfRule>
    <cfRule type="expression" dxfId="587" priority="567">
      <formula>OR($U349="",$V349="",$R349="",$S349="")</formula>
    </cfRule>
  </conditionalFormatting>
  <conditionalFormatting sqref="B349:D349 F349:M349">
    <cfRule type="expression" dxfId="586" priority="554">
      <formula>$X349="AN"</formula>
    </cfRule>
    <cfRule type="expression" dxfId="585" priority="555">
      <formula>$A349=""</formula>
    </cfRule>
    <cfRule type="expression" dxfId="584" priority="556">
      <formula>AND($X349="OK",$V349&gt;0,$U349&gt;0)</formula>
    </cfRule>
    <cfRule type="expression" dxfId="583" priority="557">
      <formula>$X349="SB"</formula>
    </cfRule>
    <cfRule type="expression" dxfId="582" priority="558">
      <formula>$X349="D"</formula>
    </cfRule>
    <cfRule type="expression" dxfId="581" priority="559">
      <formula>$N349&lt;TODAY()</formula>
    </cfRule>
    <cfRule type="expression" dxfId="580" priority="560">
      <formula>OR($U349="",$V349="",$R349="",$S349="")</formula>
    </cfRule>
  </conditionalFormatting>
  <conditionalFormatting sqref="P349:Y349 AA349">
    <cfRule type="expression" dxfId="579" priority="547">
      <formula>$X349="AN"</formula>
    </cfRule>
    <cfRule type="expression" dxfId="578" priority="548">
      <formula>$A349=""</formula>
    </cfRule>
    <cfRule type="expression" dxfId="577" priority="549">
      <formula>AND($X349="OK",$V349&gt;0,$U349&gt;0)</formula>
    </cfRule>
    <cfRule type="expression" dxfId="576" priority="550">
      <formula>$X349="SB"</formula>
    </cfRule>
    <cfRule type="expression" dxfId="575" priority="551">
      <formula>$X349="D"</formula>
    </cfRule>
    <cfRule type="expression" dxfId="574" priority="552">
      <formula>$N349&lt;TODAY()</formula>
    </cfRule>
    <cfRule type="expression" dxfId="573" priority="553">
      <formula>OR($U349="",$V349="",$R349="",$S349="")</formula>
    </cfRule>
  </conditionalFormatting>
  <conditionalFormatting sqref="AB349">
    <cfRule type="expression" dxfId="572" priority="540">
      <formula>$X349="AN"</formula>
    </cfRule>
    <cfRule type="expression" dxfId="571" priority="541">
      <formula>$A349=""</formula>
    </cfRule>
    <cfRule type="expression" dxfId="570" priority="542">
      <formula>AND($X349="OK",$V349&gt;0,$U349&gt;0)</formula>
    </cfRule>
    <cfRule type="expression" dxfId="569" priority="543">
      <formula>$X349="SB"</formula>
    </cfRule>
    <cfRule type="expression" dxfId="568" priority="544">
      <formula>$X349="D"</formula>
    </cfRule>
    <cfRule type="expression" dxfId="567" priority="545">
      <formula>$N349&lt;TODAY()</formula>
    </cfRule>
    <cfRule type="expression" dxfId="566" priority="546">
      <formula>OR($U349="",$V349="",$R349="",$S349="")</formula>
    </cfRule>
  </conditionalFormatting>
  <conditionalFormatting sqref="O349">
    <cfRule type="expression" dxfId="565" priority="526">
      <formula>$X349="AN"</formula>
    </cfRule>
    <cfRule type="expression" dxfId="564" priority="527">
      <formula>$A349=""</formula>
    </cfRule>
    <cfRule type="expression" dxfId="563" priority="528">
      <formula>AND($X349="OK",$V349&gt;0,$U349&gt;0)</formula>
    </cfRule>
    <cfRule type="expression" dxfId="562" priority="529">
      <formula>$X349="SB"</formula>
    </cfRule>
    <cfRule type="expression" dxfId="561" priority="530">
      <formula>$X349="D"</formula>
    </cfRule>
    <cfRule type="expression" dxfId="560" priority="531">
      <formula>$N349&lt;TODAY()</formula>
    </cfRule>
    <cfRule type="expression" dxfId="559" priority="532">
      <formula>OR($U349="",$V349="",$R349="",$S349="")</formula>
    </cfRule>
  </conditionalFormatting>
  <conditionalFormatting sqref="O349">
    <cfRule type="expression" dxfId="558" priority="533">
      <formula>$X349="AN"</formula>
    </cfRule>
    <cfRule type="expression" dxfId="557" priority="534">
      <formula>$A349=""</formula>
    </cfRule>
    <cfRule type="expression" dxfId="556" priority="535">
      <formula>AND($X349="OK",$V349&gt;0,$U349&gt;0)</formula>
    </cfRule>
    <cfRule type="expression" dxfId="555" priority="536">
      <formula>$X349="SB"</formula>
    </cfRule>
    <cfRule type="expression" dxfId="554" priority="537">
      <formula>$X349="D"</formula>
    </cfRule>
    <cfRule type="expression" dxfId="553" priority="538">
      <formula>$N349&lt;TODAY()</formula>
    </cfRule>
    <cfRule type="expression" dxfId="552" priority="539">
      <formula>OR($U349="",$V349="",$R349="",$S349="")</formula>
    </cfRule>
  </conditionalFormatting>
  <conditionalFormatting sqref="N349">
    <cfRule type="expression" dxfId="551" priority="519">
      <formula>$X349="AN"</formula>
    </cfRule>
    <cfRule type="expression" dxfId="550" priority="520">
      <formula>$A349=""</formula>
    </cfRule>
    <cfRule type="expression" dxfId="549" priority="521">
      <formula>AND($X349="OK",$V349&gt;0,$U349&gt;0)</formula>
    </cfRule>
    <cfRule type="expression" dxfId="548" priority="522">
      <formula>$X349="SB"</formula>
    </cfRule>
    <cfRule type="expression" dxfId="547" priority="523">
      <formula>$X349="D"</formula>
    </cfRule>
    <cfRule type="expression" dxfId="546" priority="524">
      <formula>$N349&lt;TODAY()</formula>
    </cfRule>
    <cfRule type="expression" dxfId="545" priority="525">
      <formula>OR($U349="",$V349="",$R349="",$S349="")</formula>
    </cfRule>
  </conditionalFormatting>
  <conditionalFormatting sqref="E349">
    <cfRule type="expression" dxfId="544" priority="512">
      <formula>$X349="AN"</formula>
    </cfRule>
    <cfRule type="expression" dxfId="543" priority="513">
      <formula>$A349=""</formula>
    </cfRule>
    <cfRule type="expression" dxfId="542" priority="514">
      <formula>AND($X349="OK",$V349&gt;0,$U349&gt;0)</formula>
    </cfRule>
    <cfRule type="expression" dxfId="541" priority="515">
      <formula>$X349="SB"</formula>
    </cfRule>
    <cfRule type="expression" dxfId="540" priority="516">
      <formula>$X349="D"</formula>
    </cfRule>
    <cfRule type="expression" dxfId="539" priority="517">
      <formula>$N349&lt;TODAY()</formula>
    </cfRule>
    <cfRule type="expression" dxfId="538" priority="518">
      <formula>OR($U349="",$V349="",$R349="",$S349="")</formula>
    </cfRule>
  </conditionalFormatting>
  <conditionalFormatting sqref="E349">
    <cfRule type="expression" dxfId="537" priority="505">
      <formula>$X349="AN"</formula>
    </cfRule>
    <cfRule type="expression" dxfId="536" priority="506">
      <formula>$A349=""</formula>
    </cfRule>
    <cfRule type="expression" dxfId="535" priority="507">
      <formula>AND($X349="OK",$V349&gt;0,$U349&gt;0)</formula>
    </cfRule>
    <cfRule type="expression" dxfId="534" priority="508">
      <formula>$X349="SB"</formula>
    </cfRule>
    <cfRule type="expression" dxfId="533" priority="509">
      <formula>$X349="D"</formula>
    </cfRule>
    <cfRule type="expression" dxfId="532" priority="510">
      <formula>$N349&lt;TODAY()</formula>
    </cfRule>
    <cfRule type="expression" dxfId="531" priority="511">
      <formula>OR($U349="",$V349="",$R349="",$S349="")</formula>
    </cfRule>
  </conditionalFormatting>
  <conditionalFormatting sqref="Z350">
    <cfRule type="expression" dxfId="530" priority="491">
      <formula>$X350="AN"</formula>
    </cfRule>
    <cfRule type="expression" dxfId="529" priority="492">
      <formula>$A350=""</formula>
    </cfRule>
    <cfRule type="expression" dxfId="528" priority="493">
      <formula>AND($X350="OK",$V350&gt;0,$U350&gt;0)</formula>
    </cfRule>
    <cfRule type="expression" dxfId="527" priority="494">
      <formula>$X350="SB"</formula>
    </cfRule>
    <cfRule type="expression" dxfId="526" priority="495">
      <formula>$X350="D"</formula>
    </cfRule>
    <cfRule type="expression" dxfId="525" priority="496">
      <formula>$N350&lt;TODAY()</formula>
    </cfRule>
    <cfRule type="expression" dxfId="524" priority="497">
      <formula>OR($U350="",$V350="",$R350="",$S350="")</formula>
    </cfRule>
  </conditionalFormatting>
  <conditionalFormatting sqref="B350:D350 F350:G350 L350:M350 I350:J350">
    <cfRule type="expression" dxfId="523" priority="484">
      <formula>$X350="AN"</formula>
    </cfRule>
    <cfRule type="expression" dxfId="522" priority="485">
      <formula>$A350=""</formula>
    </cfRule>
    <cfRule type="expression" dxfId="521" priority="486">
      <formula>AND($X350="OK",$V350&gt;0,$U350&gt;0)</formula>
    </cfRule>
    <cfRule type="expression" dxfId="520" priority="487">
      <formula>$X350="SB"</formula>
    </cfRule>
    <cfRule type="expression" dxfId="519" priority="488">
      <formula>$X350="D"</formula>
    </cfRule>
    <cfRule type="expression" dxfId="518" priority="489">
      <formula>$N350&lt;TODAY()</formula>
    </cfRule>
    <cfRule type="expression" dxfId="517" priority="490">
      <formula>OR($U350="",$V350="",$R350="",$S350="")</formula>
    </cfRule>
  </conditionalFormatting>
  <conditionalFormatting sqref="P350:Y350 AA350">
    <cfRule type="expression" dxfId="516" priority="477">
      <formula>$X350="AN"</formula>
    </cfRule>
    <cfRule type="expression" dxfId="515" priority="478">
      <formula>$A350=""</formula>
    </cfRule>
    <cfRule type="expression" dxfId="514" priority="479">
      <formula>AND($X350="OK",$V350&gt;0,$U350&gt;0)</formula>
    </cfRule>
    <cfRule type="expression" dxfId="513" priority="480">
      <formula>$X350="SB"</formula>
    </cfRule>
    <cfRule type="expression" dxfId="512" priority="481">
      <formula>$X350="D"</formula>
    </cfRule>
    <cfRule type="expression" dxfId="511" priority="482">
      <formula>$N350&lt;TODAY()</formula>
    </cfRule>
    <cfRule type="expression" dxfId="510" priority="483">
      <formula>OR($U350="",$V350="",$R350="",$S350="")</formula>
    </cfRule>
  </conditionalFormatting>
  <conditionalFormatting sqref="AB350">
    <cfRule type="expression" dxfId="509" priority="470">
      <formula>$X350="AN"</formula>
    </cfRule>
    <cfRule type="expression" dxfId="508" priority="471">
      <formula>$A350=""</formula>
    </cfRule>
    <cfRule type="expression" dxfId="507" priority="472">
      <formula>AND($X350="OK",$V350&gt;0,$U350&gt;0)</formula>
    </cfRule>
    <cfRule type="expression" dxfId="506" priority="473">
      <formula>$X350="SB"</formula>
    </cfRule>
    <cfRule type="expression" dxfId="505" priority="474">
      <formula>$X350="D"</formula>
    </cfRule>
    <cfRule type="expression" dxfId="504" priority="475">
      <formula>$N350&lt;TODAY()</formula>
    </cfRule>
    <cfRule type="expression" dxfId="503" priority="476">
      <formula>OR($U350="",$V350="",$R350="",$S350="")</formula>
    </cfRule>
  </conditionalFormatting>
  <conditionalFormatting sqref="O350">
    <cfRule type="expression" dxfId="502" priority="456">
      <formula>$X350="AN"</formula>
    </cfRule>
    <cfRule type="expression" dxfId="501" priority="457">
      <formula>$A350=""</formula>
    </cfRule>
    <cfRule type="expression" dxfId="500" priority="458">
      <formula>AND($X350="OK",$V350&gt;0,$U350&gt;0)</formula>
    </cfRule>
    <cfRule type="expression" dxfId="499" priority="459">
      <formula>$X350="SB"</formula>
    </cfRule>
    <cfRule type="expression" dxfId="498" priority="460">
      <formula>$X350="D"</formula>
    </cfRule>
    <cfRule type="expression" dxfId="497" priority="461">
      <formula>$N350&lt;TODAY()</formula>
    </cfRule>
    <cfRule type="expression" dxfId="496" priority="462">
      <formula>OR($U350="",$V350="",$R350="",$S350="")</formula>
    </cfRule>
  </conditionalFormatting>
  <conditionalFormatting sqref="O350">
    <cfRule type="expression" dxfId="495" priority="463">
      <formula>$X350="AN"</formula>
    </cfRule>
    <cfRule type="expression" dxfId="494" priority="464">
      <formula>$A350=""</formula>
    </cfRule>
    <cfRule type="expression" dxfId="493" priority="465">
      <formula>AND($X350="OK",$V350&gt;0,$U350&gt;0)</formula>
    </cfRule>
    <cfRule type="expression" dxfId="492" priority="466">
      <formula>$X350="SB"</formula>
    </cfRule>
    <cfRule type="expression" dxfId="491" priority="467">
      <formula>$X350="D"</formula>
    </cfRule>
    <cfRule type="expression" dxfId="490" priority="468">
      <formula>$N350&lt;TODAY()</formula>
    </cfRule>
    <cfRule type="expression" dxfId="489" priority="469">
      <formula>OR($U350="",$V350="",$R350="",$S350="")</formula>
    </cfRule>
  </conditionalFormatting>
  <conditionalFormatting sqref="N350">
    <cfRule type="expression" dxfId="488" priority="449">
      <formula>$X350="AN"</formula>
    </cfRule>
    <cfRule type="expression" dxfId="487" priority="450">
      <formula>$A350=""</formula>
    </cfRule>
    <cfRule type="expression" dxfId="486" priority="451">
      <formula>AND($X350="OK",$V350&gt;0,$U350&gt;0)</formula>
    </cfRule>
    <cfRule type="expression" dxfId="485" priority="452">
      <formula>$X350="SB"</formula>
    </cfRule>
    <cfRule type="expression" dxfId="484" priority="453">
      <formula>$X350="D"</formula>
    </cfRule>
    <cfRule type="expression" dxfId="483" priority="454">
      <formula>$N350&lt;TODAY()</formula>
    </cfRule>
    <cfRule type="expression" dxfId="482" priority="455">
      <formula>OR($U350="",$V350="",$R350="",$S350="")</formula>
    </cfRule>
  </conditionalFormatting>
  <conditionalFormatting sqref="E350">
    <cfRule type="expression" dxfId="481" priority="442">
      <formula>$X350="AN"</formula>
    </cfRule>
    <cfRule type="expression" dxfId="480" priority="443">
      <formula>$A350=""</formula>
    </cfRule>
    <cfRule type="expression" dxfId="479" priority="444">
      <formula>AND($X350="OK",$V350&gt;0,$U350&gt;0)</formula>
    </cfRule>
    <cfRule type="expression" dxfId="478" priority="445">
      <formula>$X350="SB"</formula>
    </cfRule>
    <cfRule type="expression" dxfId="477" priority="446">
      <formula>$X350="D"</formula>
    </cfRule>
    <cfRule type="expression" dxfId="476" priority="447">
      <formula>$N350&lt;TODAY()</formula>
    </cfRule>
    <cfRule type="expression" dxfId="475" priority="448">
      <formula>OR($U350="",$V350="",$R350="",$S350="")</formula>
    </cfRule>
  </conditionalFormatting>
  <conditionalFormatting sqref="E350">
    <cfRule type="expression" dxfId="474" priority="435">
      <formula>$X350="AN"</formula>
    </cfRule>
    <cfRule type="expression" dxfId="473" priority="436">
      <formula>$A350=""</formula>
    </cfRule>
    <cfRule type="expression" dxfId="472" priority="437">
      <formula>AND($X350="OK",$V350&gt;0,$U350&gt;0)</formula>
    </cfRule>
    <cfRule type="expression" dxfId="471" priority="438">
      <formula>$X350="SB"</formula>
    </cfRule>
    <cfRule type="expression" dxfId="470" priority="439">
      <formula>$X350="D"</formula>
    </cfRule>
    <cfRule type="expression" dxfId="469" priority="440">
      <formula>$N350&lt;TODAY()</formula>
    </cfRule>
    <cfRule type="expression" dxfId="468" priority="441">
      <formula>OR($U350="",$V350="",$R350="",$S350="")</formula>
    </cfRule>
  </conditionalFormatting>
  <conditionalFormatting sqref="K350">
    <cfRule type="expression" dxfId="467" priority="428">
      <formula>$X350="AN"</formula>
    </cfRule>
    <cfRule type="expression" dxfId="466" priority="429">
      <formula>$A350=""</formula>
    </cfRule>
    <cfRule type="expression" dxfId="465" priority="430">
      <formula>AND($X350="OK",$V350&gt;0,$U350&gt;0)</formula>
    </cfRule>
    <cfRule type="expression" dxfId="464" priority="431">
      <formula>$X350="SB"</formula>
    </cfRule>
    <cfRule type="expression" dxfId="463" priority="432">
      <formula>$X350="D"</formula>
    </cfRule>
    <cfRule type="expression" dxfId="462" priority="433">
      <formula>$N350&lt;TODAY()</formula>
    </cfRule>
    <cfRule type="expression" dxfId="461" priority="434">
      <formula>OR($U350="",$V350="",$R350="",$S350="")</formula>
    </cfRule>
  </conditionalFormatting>
  <conditionalFormatting sqref="H350">
    <cfRule type="expression" dxfId="460" priority="421">
      <formula>$X350="AN"</formula>
    </cfRule>
    <cfRule type="expression" dxfId="459" priority="422">
      <formula>$A350=""</formula>
    </cfRule>
    <cfRule type="expression" dxfId="458" priority="423">
      <formula>AND($X350="OK",$V350&gt;0,$U350&gt;0)</formula>
    </cfRule>
    <cfRule type="expression" dxfId="457" priority="424">
      <formula>$X350="SB"</formula>
    </cfRule>
    <cfRule type="expression" dxfId="456" priority="425">
      <formula>$X350="D"</formula>
    </cfRule>
    <cfRule type="expression" dxfId="455" priority="426">
      <formula>$N350&lt;TODAY()</formula>
    </cfRule>
    <cfRule type="expression" dxfId="454" priority="427">
      <formula>OR($U350="",$V350="",$R350="",$S350="")</formula>
    </cfRule>
  </conditionalFormatting>
  <conditionalFormatting sqref="Z351">
    <cfRule type="expression" dxfId="453" priority="407">
      <formula>$X351="AN"</formula>
    </cfRule>
    <cfRule type="expression" dxfId="452" priority="408">
      <formula>$A351=""</formula>
    </cfRule>
    <cfRule type="expression" dxfId="451" priority="409">
      <formula>AND($X351="OK",$V351&gt;0,$U351&gt;0)</formula>
    </cfRule>
    <cfRule type="expression" dxfId="450" priority="410">
      <formula>$X351="SB"</formula>
    </cfRule>
    <cfRule type="expression" dxfId="449" priority="411">
      <formula>$X351="D"</formula>
    </cfRule>
    <cfRule type="expression" dxfId="448" priority="412">
      <formula>$N351&lt;TODAY()</formula>
    </cfRule>
    <cfRule type="expression" dxfId="447" priority="413">
      <formula>OR($U351="",$V351="",$R351="",$S351="")</formula>
    </cfRule>
  </conditionalFormatting>
  <conditionalFormatting sqref="B351:D351 F351:G351 L351:M351 I351:J351">
    <cfRule type="expression" dxfId="446" priority="400">
      <formula>$X351="AN"</formula>
    </cfRule>
    <cfRule type="expression" dxfId="445" priority="401">
      <formula>$A351=""</formula>
    </cfRule>
    <cfRule type="expression" dxfId="444" priority="402">
      <formula>AND($X351="OK",$V351&gt;0,$U351&gt;0)</formula>
    </cfRule>
    <cfRule type="expression" dxfId="443" priority="403">
      <formula>$X351="SB"</formula>
    </cfRule>
    <cfRule type="expression" dxfId="442" priority="404">
      <formula>$X351="D"</formula>
    </cfRule>
    <cfRule type="expression" dxfId="441" priority="405">
      <formula>$N351&lt;TODAY()</formula>
    </cfRule>
    <cfRule type="expression" dxfId="440" priority="406">
      <formula>OR($U351="",$V351="",$R351="",$S351="")</formula>
    </cfRule>
  </conditionalFormatting>
  <conditionalFormatting sqref="P351:Y351 AA351">
    <cfRule type="expression" dxfId="439" priority="393">
      <formula>$X351="AN"</formula>
    </cfRule>
    <cfRule type="expression" dxfId="438" priority="394">
      <formula>$A351=""</formula>
    </cfRule>
    <cfRule type="expression" dxfId="437" priority="395">
      <formula>AND($X351="OK",$V351&gt;0,$U351&gt;0)</formula>
    </cfRule>
    <cfRule type="expression" dxfId="436" priority="396">
      <formula>$X351="SB"</formula>
    </cfRule>
    <cfRule type="expression" dxfId="435" priority="397">
      <formula>$X351="D"</formula>
    </cfRule>
    <cfRule type="expression" dxfId="434" priority="398">
      <formula>$N351&lt;TODAY()</formula>
    </cfRule>
    <cfRule type="expression" dxfId="433" priority="399">
      <formula>OR($U351="",$V351="",$R351="",$S351="")</formula>
    </cfRule>
  </conditionalFormatting>
  <conditionalFormatting sqref="AB351">
    <cfRule type="expression" dxfId="432" priority="386">
      <formula>$X351="AN"</formula>
    </cfRule>
    <cfRule type="expression" dxfId="431" priority="387">
      <formula>$A351=""</formula>
    </cfRule>
    <cfRule type="expression" dxfId="430" priority="388">
      <formula>AND($X351="OK",$V351&gt;0,$U351&gt;0)</formula>
    </cfRule>
    <cfRule type="expression" dxfId="429" priority="389">
      <formula>$X351="SB"</formula>
    </cfRule>
    <cfRule type="expression" dxfId="428" priority="390">
      <formula>$X351="D"</formula>
    </cfRule>
    <cfRule type="expression" dxfId="427" priority="391">
      <formula>$N351&lt;TODAY()</formula>
    </cfRule>
    <cfRule type="expression" dxfId="426" priority="392">
      <formula>OR($U351="",$V351="",$R351="",$S351="")</formula>
    </cfRule>
  </conditionalFormatting>
  <conditionalFormatting sqref="O351">
    <cfRule type="expression" dxfId="425" priority="372">
      <formula>$X351="AN"</formula>
    </cfRule>
    <cfRule type="expression" dxfId="424" priority="373">
      <formula>$A351=""</formula>
    </cfRule>
    <cfRule type="expression" dxfId="423" priority="374">
      <formula>AND($X351="OK",$V351&gt;0,$U351&gt;0)</formula>
    </cfRule>
    <cfRule type="expression" dxfId="422" priority="375">
      <formula>$X351="SB"</formula>
    </cfRule>
    <cfRule type="expression" dxfId="421" priority="376">
      <formula>$X351="D"</formula>
    </cfRule>
    <cfRule type="expression" dxfId="420" priority="377">
      <formula>$N351&lt;TODAY()</formula>
    </cfRule>
    <cfRule type="expression" dxfId="419" priority="378">
      <formula>OR($U351="",$V351="",$R351="",$S351="")</formula>
    </cfRule>
  </conditionalFormatting>
  <conditionalFormatting sqref="O351">
    <cfRule type="expression" dxfId="418" priority="379">
      <formula>$X351="AN"</formula>
    </cfRule>
    <cfRule type="expression" dxfId="417" priority="380">
      <formula>$A351=""</formula>
    </cfRule>
    <cfRule type="expression" dxfId="416" priority="381">
      <formula>AND($X351="OK",$V351&gt;0,$U351&gt;0)</formula>
    </cfRule>
    <cfRule type="expression" dxfId="415" priority="382">
      <formula>$X351="SB"</formula>
    </cfRule>
    <cfRule type="expression" dxfId="414" priority="383">
      <formula>$X351="D"</formula>
    </cfRule>
    <cfRule type="expression" dxfId="413" priority="384">
      <formula>$N351&lt;TODAY()</formula>
    </cfRule>
    <cfRule type="expression" dxfId="412" priority="385">
      <formula>OR($U351="",$V351="",$R351="",$S351="")</formula>
    </cfRule>
  </conditionalFormatting>
  <conditionalFormatting sqref="N351">
    <cfRule type="expression" dxfId="411" priority="365">
      <formula>$X351="AN"</formula>
    </cfRule>
    <cfRule type="expression" dxfId="410" priority="366">
      <formula>$A351=""</formula>
    </cfRule>
    <cfRule type="expression" dxfId="409" priority="367">
      <formula>AND($X351="OK",$V351&gt;0,$U351&gt;0)</formula>
    </cfRule>
    <cfRule type="expression" dxfId="408" priority="368">
      <formula>$X351="SB"</formula>
    </cfRule>
    <cfRule type="expression" dxfId="407" priority="369">
      <formula>$X351="D"</formula>
    </cfRule>
    <cfRule type="expression" dxfId="406" priority="370">
      <formula>$N351&lt;TODAY()</formula>
    </cfRule>
    <cfRule type="expression" dxfId="405" priority="371">
      <formula>OR($U351="",$V351="",$R351="",$S351="")</formula>
    </cfRule>
  </conditionalFormatting>
  <conditionalFormatting sqref="E351">
    <cfRule type="expression" dxfId="404" priority="358">
      <formula>$X351="AN"</formula>
    </cfRule>
    <cfRule type="expression" dxfId="403" priority="359">
      <formula>$A351=""</formula>
    </cfRule>
    <cfRule type="expression" dxfId="402" priority="360">
      <formula>AND($X351="OK",$V351&gt;0,$U351&gt;0)</formula>
    </cfRule>
    <cfRule type="expression" dxfId="401" priority="361">
      <formula>$X351="SB"</formula>
    </cfRule>
    <cfRule type="expression" dxfId="400" priority="362">
      <formula>$X351="D"</formula>
    </cfRule>
    <cfRule type="expression" dxfId="399" priority="363">
      <formula>$N351&lt;TODAY()</formula>
    </cfRule>
    <cfRule type="expression" dxfId="398" priority="364">
      <formula>OR($U351="",$V351="",$R351="",$S351="")</formula>
    </cfRule>
  </conditionalFormatting>
  <conditionalFormatting sqref="E351">
    <cfRule type="expression" dxfId="397" priority="351">
      <formula>$X351="AN"</formula>
    </cfRule>
    <cfRule type="expression" dxfId="396" priority="352">
      <formula>$A351=""</formula>
    </cfRule>
    <cfRule type="expression" dxfId="395" priority="353">
      <formula>AND($X351="OK",$V351&gt;0,$U351&gt;0)</formula>
    </cfRule>
    <cfRule type="expression" dxfId="394" priority="354">
      <formula>$X351="SB"</formula>
    </cfRule>
    <cfRule type="expression" dxfId="393" priority="355">
      <formula>$X351="D"</formula>
    </cfRule>
    <cfRule type="expression" dxfId="392" priority="356">
      <formula>$N351&lt;TODAY()</formula>
    </cfRule>
    <cfRule type="expression" dxfId="391" priority="357">
      <formula>OR($U351="",$V351="",$R351="",$S351="")</formula>
    </cfRule>
  </conditionalFormatting>
  <conditionalFormatting sqref="K351">
    <cfRule type="expression" dxfId="390" priority="344">
      <formula>$X351="AN"</formula>
    </cfRule>
    <cfRule type="expression" dxfId="389" priority="345">
      <formula>$A351=""</formula>
    </cfRule>
    <cfRule type="expression" dxfId="388" priority="346">
      <formula>AND($X351="OK",$V351&gt;0,$U351&gt;0)</formula>
    </cfRule>
    <cfRule type="expression" dxfId="387" priority="347">
      <formula>$X351="SB"</formula>
    </cfRule>
    <cfRule type="expression" dxfId="386" priority="348">
      <formula>$X351="D"</formula>
    </cfRule>
    <cfRule type="expression" dxfId="385" priority="349">
      <formula>$N351&lt;TODAY()</formula>
    </cfRule>
    <cfRule type="expression" dxfId="384" priority="350">
      <formula>OR($U351="",$V351="",$R351="",$S351="")</formula>
    </cfRule>
  </conditionalFormatting>
  <conditionalFormatting sqref="H351">
    <cfRule type="expression" dxfId="383" priority="337">
      <formula>$X351="AN"</formula>
    </cfRule>
    <cfRule type="expression" dxfId="382" priority="338">
      <formula>$A351=""</formula>
    </cfRule>
    <cfRule type="expression" dxfId="381" priority="339">
      <formula>AND($X351="OK",$V351&gt;0,$U351&gt;0)</formula>
    </cfRule>
    <cfRule type="expression" dxfId="380" priority="340">
      <formula>$X351="SB"</formula>
    </cfRule>
    <cfRule type="expression" dxfId="379" priority="341">
      <formula>$X351="D"</formula>
    </cfRule>
    <cfRule type="expression" dxfId="378" priority="342">
      <formula>$N351&lt;TODAY()</formula>
    </cfRule>
    <cfRule type="expression" dxfId="377" priority="343">
      <formula>OR($U351="",$V351="",$R351="",$S351="")</formula>
    </cfRule>
  </conditionalFormatting>
  <conditionalFormatting sqref="Z352">
    <cfRule type="expression" dxfId="376" priority="323">
      <formula>$X352="AN"</formula>
    </cfRule>
    <cfRule type="expression" dxfId="375" priority="324">
      <formula>$A352=""</formula>
    </cfRule>
    <cfRule type="expression" dxfId="374" priority="325">
      <formula>AND($X352="OK",$V352&gt;0,$U352&gt;0)</formula>
    </cfRule>
    <cfRule type="expression" dxfId="373" priority="326">
      <formula>$X352="SB"</formula>
    </cfRule>
    <cfRule type="expression" dxfId="372" priority="327">
      <formula>$X352="D"</formula>
    </cfRule>
    <cfRule type="expression" dxfId="371" priority="328">
      <formula>$N352&lt;TODAY()</formula>
    </cfRule>
    <cfRule type="expression" dxfId="370" priority="329">
      <formula>OR($U352="",$V352="",$R352="",$S352="")</formula>
    </cfRule>
  </conditionalFormatting>
  <conditionalFormatting sqref="B352:D352 F352:G352 L352:M352 I352:J352">
    <cfRule type="expression" dxfId="369" priority="316">
      <formula>$X352="AN"</formula>
    </cfRule>
    <cfRule type="expression" dxfId="368" priority="317">
      <formula>$A352=""</formula>
    </cfRule>
    <cfRule type="expression" dxfId="367" priority="318">
      <formula>AND($X352="OK",$V352&gt;0,$U352&gt;0)</formula>
    </cfRule>
    <cfRule type="expression" dxfId="366" priority="319">
      <formula>$X352="SB"</formula>
    </cfRule>
    <cfRule type="expression" dxfId="365" priority="320">
      <formula>$X352="D"</formula>
    </cfRule>
    <cfRule type="expression" dxfId="364" priority="321">
      <formula>$N352&lt;TODAY()</formula>
    </cfRule>
    <cfRule type="expression" dxfId="363" priority="322">
      <formula>OR($U352="",$V352="",$R352="",$S352="")</formula>
    </cfRule>
  </conditionalFormatting>
  <conditionalFormatting sqref="P352:Y352 AA352">
    <cfRule type="expression" dxfId="362" priority="309">
      <formula>$X352="AN"</formula>
    </cfRule>
    <cfRule type="expression" dxfId="361" priority="310">
      <formula>$A352=""</formula>
    </cfRule>
    <cfRule type="expression" dxfId="360" priority="311">
      <formula>AND($X352="OK",$V352&gt;0,$U352&gt;0)</formula>
    </cfRule>
    <cfRule type="expression" dxfId="359" priority="312">
      <formula>$X352="SB"</formula>
    </cfRule>
    <cfRule type="expression" dxfId="358" priority="313">
      <formula>$X352="D"</formula>
    </cfRule>
    <cfRule type="expression" dxfId="357" priority="314">
      <formula>$N352&lt;TODAY()</formula>
    </cfRule>
    <cfRule type="expression" dxfId="356" priority="315">
      <formula>OR($U352="",$V352="",$R352="",$S352="")</formula>
    </cfRule>
  </conditionalFormatting>
  <conditionalFormatting sqref="AB352">
    <cfRule type="expression" dxfId="355" priority="302">
      <formula>$X352="AN"</formula>
    </cfRule>
    <cfRule type="expression" dxfId="354" priority="303">
      <formula>$A352=""</formula>
    </cfRule>
    <cfRule type="expression" dxfId="353" priority="304">
      <formula>AND($X352="OK",$V352&gt;0,$U352&gt;0)</formula>
    </cfRule>
    <cfRule type="expression" dxfId="352" priority="305">
      <formula>$X352="SB"</formula>
    </cfRule>
    <cfRule type="expression" dxfId="351" priority="306">
      <formula>$X352="D"</formula>
    </cfRule>
    <cfRule type="expression" dxfId="350" priority="307">
      <formula>$N352&lt;TODAY()</formula>
    </cfRule>
    <cfRule type="expression" dxfId="349" priority="308">
      <formula>OR($U352="",$V352="",$R352="",$S352="")</formula>
    </cfRule>
  </conditionalFormatting>
  <conditionalFormatting sqref="O352">
    <cfRule type="expression" dxfId="348" priority="288">
      <formula>$X352="AN"</formula>
    </cfRule>
    <cfRule type="expression" dxfId="347" priority="289">
      <formula>$A352=""</formula>
    </cfRule>
    <cfRule type="expression" dxfId="346" priority="290">
      <formula>AND($X352="OK",$V352&gt;0,$U352&gt;0)</formula>
    </cfRule>
    <cfRule type="expression" dxfId="345" priority="291">
      <formula>$X352="SB"</formula>
    </cfRule>
    <cfRule type="expression" dxfId="344" priority="292">
      <formula>$X352="D"</formula>
    </cfRule>
    <cfRule type="expression" dxfId="343" priority="293">
      <formula>$N352&lt;TODAY()</formula>
    </cfRule>
    <cfRule type="expression" dxfId="342" priority="294">
      <formula>OR($U352="",$V352="",$R352="",$S352="")</formula>
    </cfRule>
  </conditionalFormatting>
  <conditionalFormatting sqref="O352">
    <cfRule type="expression" dxfId="341" priority="295">
      <formula>$X352="AN"</formula>
    </cfRule>
    <cfRule type="expression" dxfId="340" priority="296">
      <formula>$A352=""</formula>
    </cfRule>
    <cfRule type="expression" dxfId="339" priority="297">
      <formula>AND($X352="OK",$V352&gt;0,$U352&gt;0)</formula>
    </cfRule>
    <cfRule type="expression" dxfId="338" priority="298">
      <formula>$X352="SB"</formula>
    </cfRule>
    <cfRule type="expression" dxfId="337" priority="299">
      <formula>$X352="D"</formula>
    </cfRule>
    <cfRule type="expression" dxfId="336" priority="300">
      <formula>$N352&lt;TODAY()</formula>
    </cfRule>
    <cfRule type="expression" dxfId="335" priority="301">
      <formula>OR($U352="",$V352="",$R352="",$S352="")</formula>
    </cfRule>
  </conditionalFormatting>
  <conditionalFormatting sqref="N352">
    <cfRule type="expression" dxfId="334" priority="281">
      <formula>$X352="AN"</formula>
    </cfRule>
    <cfRule type="expression" dxfId="333" priority="282">
      <formula>$A352=""</formula>
    </cfRule>
    <cfRule type="expression" dxfId="332" priority="283">
      <formula>AND($X352="OK",$V352&gt;0,$U352&gt;0)</formula>
    </cfRule>
    <cfRule type="expression" dxfId="331" priority="284">
      <formula>$X352="SB"</formula>
    </cfRule>
    <cfRule type="expression" dxfId="330" priority="285">
      <formula>$X352="D"</formula>
    </cfRule>
    <cfRule type="expression" dxfId="329" priority="286">
      <formula>$N352&lt;TODAY()</formula>
    </cfRule>
    <cfRule type="expression" dxfId="328" priority="287">
      <formula>OR($U352="",$V352="",$R352="",$S352="")</formula>
    </cfRule>
  </conditionalFormatting>
  <conditionalFormatting sqref="E352">
    <cfRule type="expression" dxfId="327" priority="274">
      <formula>$X352="AN"</formula>
    </cfRule>
    <cfRule type="expression" dxfId="326" priority="275">
      <formula>$A352=""</formula>
    </cfRule>
    <cfRule type="expression" dxfId="325" priority="276">
      <formula>AND($X352="OK",$V352&gt;0,$U352&gt;0)</formula>
    </cfRule>
    <cfRule type="expression" dxfId="324" priority="277">
      <formula>$X352="SB"</formula>
    </cfRule>
    <cfRule type="expression" dxfId="323" priority="278">
      <formula>$X352="D"</formula>
    </cfRule>
    <cfRule type="expression" dxfId="322" priority="279">
      <formula>$N352&lt;TODAY()</formula>
    </cfRule>
    <cfRule type="expression" dxfId="321" priority="280">
      <formula>OR($U352="",$V352="",$R352="",$S352="")</formula>
    </cfRule>
  </conditionalFormatting>
  <conditionalFormatting sqref="E352">
    <cfRule type="expression" dxfId="320" priority="267">
      <formula>$X352="AN"</formula>
    </cfRule>
    <cfRule type="expression" dxfId="319" priority="268">
      <formula>$A352=""</formula>
    </cfRule>
    <cfRule type="expression" dxfId="318" priority="269">
      <formula>AND($X352="OK",$V352&gt;0,$U352&gt;0)</formula>
    </cfRule>
    <cfRule type="expression" dxfId="317" priority="270">
      <formula>$X352="SB"</formula>
    </cfRule>
    <cfRule type="expression" dxfId="316" priority="271">
      <formula>$X352="D"</formula>
    </cfRule>
    <cfRule type="expression" dxfId="315" priority="272">
      <formula>$N352&lt;TODAY()</formula>
    </cfRule>
    <cfRule type="expression" dxfId="314" priority="273">
      <formula>OR($U352="",$V352="",$R352="",$S352="")</formula>
    </cfRule>
  </conditionalFormatting>
  <conditionalFormatting sqref="K352">
    <cfRule type="expression" dxfId="313" priority="260">
      <formula>$X352="AN"</formula>
    </cfRule>
    <cfRule type="expression" dxfId="312" priority="261">
      <formula>$A352=""</formula>
    </cfRule>
    <cfRule type="expression" dxfId="311" priority="262">
      <formula>AND($X352="OK",$V352&gt;0,$U352&gt;0)</formula>
    </cfRule>
    <cfRule type="expression" dxfId="310" priority="263">
      <formula>$X352="SB"</formula>
    </cfRule>
    <cfRule type="expression" dxfId="309" priority="264">
      <formula>$X352="D"</formula>
    </cfRule>
    <cfRule type="expression" dxfId="308" priority="265">
      <formula>$N352&lt;TODAY()</formula>
    </cfRule>
    <cfRule type="expression" dxfId="307" priority="266">
      <formula>OR($U352="",$V352="",$R352="",$S352="")</formula>
    </cfRule>
  </conditionalFormatting>
  <conditionalFormatting sqref="H352">
    <cfRule type="expression" dxfId="306" priority="253">
      <formula>$X352="AN"</formula>
    </cfRule>
    <cfRule type="expression" dxfId="305" priority="254">
      <formula>$A352=""</formula>
    </cfRule>
    <cfRule type="expression" dxfId="304" priority="255">
      <formula>AND($X352="OK",$V352&gt;0,$U352&gt;0)</formula>
    </cfRule>
    <cfRule type="expression" dxfId="303" priority="256">
      <formula>$X352="SB"</formula>
    </cfRule>
    <cfRule type="expression" dxfId="302" priority="257">
      <formula>$X352="D"</formula>
    </cfRule>
    <cfRule type="expression" dxfId="301" priority="258">
      <formula>$N352&lt;TODAY()</formula>
    </cfRule>
    <cfRule type="expression" dxfId="300" priority="259">
      <formula>OR($U352="",$V352="",$R352="",$S352="")</formula>
    </cfRule>
  </conditionalFormatting>
  <conditionalFormatting sqref="Z353">
    <cfRule type="expression" dxfId="299" priority="239">
      <formula>$X353="AN"</formula>
    </cfRule>
    <cfRule type="expression" dxfId="298" priority="240">
      <formula>$A353=""</formula>
    </cfRule>
    <cfRule type="expression" dxfId="297" priority="241">
      <formula>AND($X353="OK",$V353&gt;0,$U353&gt;0)</formula>
    </cfRule>
    <cfRule type="expression" dxfId="296" priority="242">
      <formula>$X353="SB"</formula>
    </cfRule>
    <cfRule type="expression" dxfId="295" priority="243">
      <formula>$X353="D"</formula>
    </cfRule>
    <cfRule type="expression" dxfId="294" priority="244">
      <formula>$N353&lt;TODAY()</formula>
    </cfRule>
    <cfRule type="expression" dxfId="293" priority="245">
      <formula>OR($U353="",$V353="",$R353="",$S353="")</formula>
    </cfRule>
  </conditionalFormatting>
  <conditionalFormatting sqref="B353:D353 F353:G353 L353:M353 I353:J353">
    <cfRule type="expression" dxfId="292" priority="232">
      <formula>$X353="AN"</formula>
    </cfRule>
    <cfRule type="expression" dxfId="291" priority="233">
      <formula>$A353=""</formula>
    </cfRule>
    <cfRule type="expression" dxfId="290" priority="234">
      <formula>AND($X353="OK",$V353&gt;0,$U353&gt;0)</formula>
    </cfRule>
    <cfRule type="expression" dxfId="289" priority="235">
      <formula>$X353="SB"</formula>
    </cfRule>
    <cfRule type="expression" dxfId="288" priority="236">
      <formula>$X353="D"</formula>
    </cfRule>
    <cfRule type="expression" dxfId="287" priority="237">
      <formula>$N353&lt;TODAY()</formula>
    </cfRule>
    <cfRule type="expression" dxfId="286" priority="238">
      <formula>OR($U353="",$V353="",$R353="",$S353="")</formula>
    </cfRule>
  </conditionalFormatting>
  <conditionalFormatting sqref="P353:Y353 AA353">
    <cfRule type="expression" dxfId="285" priority="225">
      <formula>$X353="AN"</formula>
    </cfRule>
    <cfRule type="expression" dxfId="284" priority="226">
      <formula>$A353=""</formula>
    </cfRule>
    <cfRule type="expression" dxfId="283" priority="227">
      <formula>AND($X353="OK",$V353&gt;0,$U353&gt;0)</formula>
    </cfRule>
    <cfRule type="expression" dxfId="282" priority="228">
      <formula>$X353="SB"</formula>
    </cfRule>
    <cfRule type="expression" dxfId="281" priority="229">
      <formula>$X353="D"</formula>
    </cfRule>
    <cfRule type="expression" dxfId="280" priority="230">
      <formula>$N353&lt;TODAY()</formula>
    </cfRule>
    <cfRule type="expression" dxfId="279" priority="231">
      <formula>OR($U353="",$V353="",$R353="",$S353="")</formula>
    </cfRule>
  </conditionalFormatting>
  <conditionalFormatting sqref="AB353">
    <cfRule type="expression" dxfId="278" priority="218">
      <formula>$X353="AN"</formula>
    </cfRule>
    <cfRule type="expression" dxfId="277" priority="219">
      <formula>$A353=""</formula>
    </cfRule>
    <cfRule type="expression" dxfId="276" priority="220">
      <formula>AND($X353="OK",$V353&gt;0,$U353&gt;0)</formula>
    </cfRule>
    <cfRule type="expression" dxfId="275" priority="221">
      <formula>$X353="SB"</formula>
    </cfRule>
    <cfRule type="expression" dxfId="274" priority="222">
      <formula>$X353="D"</formula>
    </cfRule>
    <cfRule type="expression" dxfId="273" priority="223">
      <formula>$N353&lt;TODAY()</formula>
    </cfRule>
    <cfRule type="expression" dxfId="272" priority="224">
      <formula>OR($U353="",$V353="",$R353="",$S353="")</formula>
    </cfRule>
  </conditionalFormatting>
  <conditionalFormatting sqref="O353">
    <cfRule type="expression" dxfId="271" priority="204">
      <formula>$X353="AN"</formula>
    </cfRule>
    <cfRule type="expression" dxfId="270" priority="205">
      <formula>$A353=""</formula>
    </cfRule>
    <cfRule type="expression" dxfId="269" priority="206">
      <formula>AND($X353="OK",$V353&gt;0,$U353&gt;0)</formula>
    </cfRule>
    <cfRule type="expression" dxfId="268" priority="207">
      <formula>$X353="SB"</formula>
    </cfRule>
    <cfRule type="expression" dxfId="267" priority="208">
      <formula>$X353="D"</formula>
    </cfRule>
    <cfRule type="expression" dxfId="266" priority="209">
      <formula>$N353&lt;TODAY()</formula>
    </cfRule>
    <cfRule type="expression" dxfId="265" priority="210">
      <formula>OR($U353="",$V353="",$R353="",$S353="")</formula>
    </cfRule>
  </conditionalFormatting>
  <conditionalFormatting sqref="O353">
    <cfRule type="expression" dxfId="264" priority="211">
      <formula>$X353="AN"</formula>
    </cfRule>
    <cfRule type="expression" dxfId="263" priority="212">
      <formula>$A353=""</formula>
    </cfRule>
    <cfRule type="expression" dxfId="262" priority="213">
      <formula>AND($X353="OK",$V353&gt;0,$U353&gt;0)</formula>
    </cfRule>
    <cfRule type="expression" dxfId="261" priority="214">
      <formula>$X353="SB"</formula>
    </cfRule>
    <cfRule type="expression" dxfId="260" priority="215">
      <formula>$X353="D"</formula>
    </cfRule>
    <cfRule type="expression" dxfId="259" priority="216">
      <formula>$N353&lt;TODAY()</formula>
    </cfRule>
    <cfRule type="expression" dxfId="258" priority="217">
      <formula>OR($U353="",$V353="",$R353="",$S353="")</formula>
    </cfRule>
  </conditionalFormatting>
  <conditionalFormatting sqref="N353">
    <cfRule type="expression" dxfId="257" priority="197">
      <formula>$X353="AN"</formula>
    </cfRule>
    <cfRule type="expression" dxfId="256" priority="198">
      <formula>$A353=""</formula>
    </cfRule>
    <cfRule type="expression" dxfId="255" priority="199">
      <formula>AND($X353="OK",$V353&gt;0,$U353&gt;0)</formula>
    </cfRule>
    <cfRule type="expression" dxfId="254" priority="200">
      <formula>$X353="SB"</formula>
    </cfRule>
    <cfRule type="expression" dxfId="253" priority="201">
      <formula>$X353="D"</formula>
    </cfRule>
    <cfRule type="expression" dxfId="252" priority="202">
      <formula>$N353&lt;TODAY()</formula>
    </cfRule>
    <cfRule type="expression" dxfId="251" priority="203">
      <formula>OR($U353="",$V353="",$R353="",$S353="")</formula>
    </cfRule>
  </conditionalFormatting>
  <conditionalFormatting sqref="E353">
    <cfRule type="expression" dxfId="250" priority="190">
      <formula>$X353="AN"</formula>
    </cfRule>
    <cfRule type="expression" dxfId="249" priority="191">
      <formula>$A353=""</formula>
    </cfRule>
    <cfRule type="expression" dxfId="248" priority="192">
      <formula>AND($X353="OK",$V353&gt;0,$U353&gt;0)</formula>
    </cfRule>
    <cfRule type="expression" dxfId="247" priority="193">
      <formula>$X353="SB"</formula>
    </cfRule>
    <cfRule type="expression" dxfId="246" priority="194">
      <formula>$X353="D"</formula>
    </cfRule>
    <cfRule type="expression" dxfId="245" priority="195">
      <formula>$N353&lt;TODAY()</formula>
    </cfRule>
    <cfRule type="expression" dxfId="244" priority="196">
      <formula>OR($U353="",$V353="",$R353="",$S353="")</formula>
    </cfRule>
  </conditionalFormatting>
  <conditionalFormatting sqref="E353">
    <cfRule type="expression" dxfId="243" priority="183">
      <formula>$X353="AN"</formula>
    </cfRule>
    <cfRule type="expression" dxfId="242" priority="184">
      <formula>$A353=""</formula>
    </cfRule>
    <cfRule type="expression" dxfId="241" priority="185">
      <formula>AND($X353="OK",$V353&gt;0,$U353&gt;0)</formula>
    </cfRule>
    <cfRule type="expression" dxfId="240" priority="186">
      <formula>$X353="SB"</formula>
    </cfRule>
    <cfRule type="expression" dxfId="239" priority="187">
      <formula>$X353="D"</formula>
    </cfRule>
    <cfRule type="expression" dxfId="238" priority="188">
      <formula>$N353&lt;TODAY()</formula>
    </cfRule>
    <cfRule type="expression" dxfId="237" priority="189">
      <formula>OR($U353="",$V353="",$R353="",$S353="")</formula>
    </cfRule>
  </conditionalFormatting>
  <conditionalFormatting sqref="K353">
    <cfRule type="expression" dxfId="236" priority="176">
      <formula>$X353="AN"</formula>
    </cfRule>
    <cfRule type="expression" dxfId="235" priority="177">
      <formula>$A353=""</formula>
    </cfRule>
    <cfRule type="expression" dxfId="234" priority="178">
      <formula>AND($X353="OK",$V353&gt;0,$U353&gt;0)</formula>
    </cfRule>
    <cfRule type="expression" dxfId="233" priority="179">
      <formula>$X353="SB"</formula>
    </cfRule>
    <cfRule type="expression" dxfId="232" priority="180">
      <formula>$X353="D"</formula>
    </cfRule>
    <cfRule type="expression" dxfId="231" priority="181">
      <formula>$N353&lt;TODAY()</formula>
    </cfRule>
    <cfRule type="expression" dxfId="230" priority="182">
      <formula>OR($U353="",$V353="",$R353="",$S353="")</formula>
    </cfRule>
  </conditionalFormatting>
  <conditionalFormatting sqref="H353">
    <cfRule type="expression" dxfId="229" priority="169">
      <formula>$X353="AN"</formula>
    </cfRule>
    <cfRule type="expression" dxfId="228" priority="170">
      <formula>$A353=""</formula>
    </cfRule>
    <cfRule type="expression" dxfId="227" priority="171">
      <formula>AND($X353="OK",$V353&gt;0,$U353&gt;0)</formula>
    </cfRule>
    <cfRule type="expression" dxfId="226" priority="172">
      <formula>$X353="SB"</formula>
    </cfRule>
    <cfRule type="expression" dxfId="225" priority="173">
      <formula>$X353="D"</formula>
    </cfRule>
    <cfRule type="expression" dxfId="224" priority="174">
      <formula>$N353&lt;TODAY()</formula>
    </cfRule>
    <cfRule type="expression" dxfId="223" priority="175">
      <formula>OR($U353="",$V353="",$R353="",$S353="")</formula>
    </cfRule>
  </conditionalFormatting>
  <conditionalFormatting sqref="Z354">
    <cfRule type="expression" dxfId="222" priority="155">
      <formula>$X354="AN"</formula>
    </cfRule>
    <cfRule type="expression" dxfId="221" priority="156">
      <formula>$A354=""</formula>
    </cfRule>
    <cfRule type="expression" dxfId="220" priority="157">
      <formula>AND($X354="OK",$V354&gt;0,$U354&gt;0)</formula>
    </cfRule>
    <cfRule type="expression" dxfId="219" priority="158">
      <formula>$X354="SB"</formula>
    </cfRule>
    <cfRule type="expression" dxfId="218" priority="159">
      <formula>$X354="D"</formula>
    </cfRule>
    <cfRule type="expression" dxfId="217" priority="160">
      <formula>$N354&lt;TODAY()</formula>
    </cfRule>
    <cfRule type="expression" dxfId="216" priority="161">
      <formula>OR($U354="",$V354="",$R354="",$S354="")</formula>
    </cfRule>
  </conditionalFormatting>
  <conditionalFormatting sqref="B354:D354 F354:G354 L354:M354 I354:J354">
    <cfRule type="expression" dxfId="215" priority="148">
      <formula>$X354="AN"</formula>
    </cfRule>
    <cfRule type="expression" dxfId="214" priority="149">
      <formula>$A354=""</formula>
    </cfRule>
    <cfRule type="expression" dxfId="213" priority="150">
      <formula>AND($X354="OK",$V354&gt;0,$U354&gt;0)</formula>
    </cfRule>
    <cfRule type="expression" dxfId="212" priority="151">
      <formula>$X354="SB"</formula>
    </cfRule>
    <cfRule type="expression" dxfId="211" priority="152">
      <formula>$X354="D"</formula>
    </cfRule>
    <cfRule type="expression" dxfId="210" priority="153">
      <formula>$N354&lt;TODAY()</formula>
    </cfRule>
    <cfRule type="expression" dxfId="209" priority="154">
      <formula>OR($U354="",$V354="",$R354="",$S354="")</formula>
    </cfRule>
  </conditionalFormatting>
  <conditionalFormatting sqref="P354:Y354 AA354">
    <cfRule type="expression" dxfId="208" priority="141">
      <formula>$X354="AN"</formula>
    </cfRule>
    <cfRule type="expression" dxfId="207" priority="142">
      <formula>$A354=""</formula>
    </cfRule>
    <cfRule type="expression" dxfId="206" priority="143">
      <formula>AND($X354="OK",$V354&gt;0,$U354&gt;0)</formula>
    </cfRule>
    <cfRule type="expression" dxfId="205" priority="144">
      <formula>$X354="SB"</formula>
    </cfRule>
    <cfRule type="expression" dxfId="204" priority="145">
      <formula>$X354="D"</formula>
    </cfRule>
    <cfRule type="expression" dxfId="203" priority="146">
      <formula>$N354&lt;TODAY()</formula>
    </cfRule>
    <cfRule type="expression" dxfId="202" priority="147">
      <formula>OR($U354="",$V354="",$R354="",$S354="")</formula>
    </cfRule>
  </conditionalFormatting>
  <conditionalFormatting sqref="AB354">
    <cfRule type="expression" dxfId="201" priority="134">
      <formula>$X354="AN"</formula>
    </cfRule>
    <cfRule type="expression" dxfId="200" priority="135">
      <formula>$A354=""</formula>
    </cfRule>
    <cfRule type="expression" dxfId="199" priority="136">
      <formula>AND($X354="OK",$V354&gt;0,$U354&gt;0)</formula>
    </cfRule>
    <cfRule type="expression" dxfId="198" priority="137">
      <formula>$X354="SB"</formula>
    </cfRule>
    <cfRule type="expression" dxfId="197" priority="138">
      <formula>$X354="D"</formula>
    </cfRule>
    <cfRule type="expression" dxfId="196" priority="139">
      <formula>$N354&lt;TODAY()</formula>
    </cfRule>
    <cfRule type="expression" dxfId="195" priority="140">
      <formula>OR($U354="",$V354="",$R354="",$S354="")</formula>
    </cfRule>
  </conditionalFormatting>
  <conditionalFormatting sqref="O354">
    <cfRule type="expression" dxfId="194" priority="120">
      <formula>$X354="AN"</formula>
    </cfRule>
    <cfRule type="expression" dxfId="193" priority="121">
      <formula>$A354=""</formula>
    </cfRule>
    <cfRule type="expression" dxfId="192" priority="122">
      <formula>AND($X354="OK",$V354&gt;0,$U354&gt;0)</formula>
    </cfRule>
    <cfRule type="expression" dxfId="191" priority="123">
      <formula>$X354="SB"</formula>
    </cfRule>
    <cfRule type="expression" dxfId="190" priority="124">
      <formula>$X354="D"</formula>
    </cfRule>
    <cfRule type="expression" dxfId="189" priority="125">
      <formula>$N354&lt;TODAY()</formula>
    </cfRule>
    <cfRule type="expression" dxfId="188" priority="126">
      <formula>OR($U354="",$V354="",$R354="",$S354="")</formula>
    </cfRule>
  </conditionalFormatting>
  <conditionalFormatting sqref="O354">
    <cfRule type="expression" dxfId="187" priority="127">
      <formula>$X354="AN"</formula>
    </cfRule>
    <cfRule type="expression" dxfId="186" priority="128">
      <formula>$A354=""</formula>
    </cfRule>
    <cfRule type="expression" dxfId="185" priority="129">
      <formula>AND($X354="OK",$V354&gt;0,$U354&gt;0)</formula>
    </cfRule>
    <cfRule type="expression" dxfId="184" priority="130">
      <formula>$X354="SB"</formula>
    </cfRule>
    <cfRule type="expression" dxfId="183" priority="131">
      <formula>$X354="D"</formula>
    </cfRule>
    <cfRule type="expression" dxfId="182" priority="132">
      <formula>$N354&lt;TODAY()</formula>
    </cfRule>
    <cfRule type="expression" dxfId="181" priority="133">
      <formula>OR($U354="",$V354="",$R354="",$S354="")</formula>
    </cfRule>
  </conditionalFormatting>
  <conditionalFormatting sqref="N354">
    <cfRule type="expression" dxfId="180" priority="113">
      <formula>$X354="AN"</formula>
    </cfRule>
    <cfRule type="expression" dxfId="179" priority="114">
      <formula>$A354=""</formula>
    </cfRule>
    <cfRule type="expression" dxfId="178" priority="115">
      <formula>AND($X354="OK",$V354&gt;0,$U354&gt;0)</formula>
    </cfRule>
    <cfRule type="expression" dxfId="177" priority="116">
      <formula>$X354="SB"</formula>
    </cfRule>
    <cfRule type="expression" dxfId="176" priority="117">
      <formula>$X354="D"</formula>
    </cfRule>
    <cfRule type="expression" dxfId="175" priority="118">
      <formula>$N354&lt;TODAY()</formula>
    </cfRule>
    <cfRule type="expression" dxfId="174" priority="119">
      <formula>OR($U354="",$V354="",$R354="",$S354="")</formula>
    </cfRule>
  </conditionalFormatting>
  <conditionalFormatting sqref="E354">
    <cfRule type="expression" dxfId="173" priority="106">
      <formula>$X354="AN"</formula>
    </cfRule>
    <cfRule type="expression" dxfId="172" priority="107">
      <formula>$A354=""</formula>
    </cfRule>
    <cfRule type="expression" dxfId="171" priority="108">
      <formula>AND($X354="OK",$V354&gt;0,$U354&gt;0)</formula>
    </cfRule>
    <cfRule type="expression" dxfId="170" priority="109">
      <formula>$X354="SB"</formula>
    </cfRule>
    <cfRule type="expression" dxfId="169" priority="110">
      <formula>$X354="D"</formula>
    </cfRule>
    <cfRule type="expression" dxfId="168" priority="111">
      <formula>$N354&lt;TODAY()</formula>
    </cfRule>
    <cfRule type="expression" dxfId="167" priority="112">
      <formula>OR($U354="",$V354="",$R354="",$S354="")</formula>
    </cfRule>
  </conditionalFormatting>
  <conditionalFormatting sqref="E354">
    <cfRule type="expression" dxfId="166" priority="99">
      <formula>$X354="AN"</formula>
    </cfRule>
    <cfRule type="expression" dxfId="165" priority="100">
      <formula>$A354=""</formula>
    </cfRule>
    <cfRule type="expression" dxfId="164" priority="101">
      <formula>AND($X354="OK",$V354&gt;0,$U354&gt;0)</formula>
    </cfRule>
    <cfRule type="expression" dxfId="163" priority="102">
      <formula>$X354="SB"</formula>
    </cfRule>
    <cfRule type="expression" dxfId="162" priority="103">
      <formula>$X354="D"</formula>
    </cfRule>
    <cfRule type="expression" dxfId="161" priority="104">
      <formula>$N354&lt;TODAY()</formula>
    </cfRule>
    <cfRule type="expression" dxfId="160" priority="105">
      <formula>OR($U354="",$V354="",$R354="",$S354="")</formula>
    </cfRule>
  </conditionalFormatting>
  <conditionalFormatting sqref="K354">
    <cfRule type="expression" dxfId="159" priority="92">
      <formula>$X354="AN"</formula>
    </cfRule>
    <cfRule type="expression" dxfId="158" priority="93">
      <formula>$A354=""</formula>
    </cfRule>
    <cfRule type="expression" dxfId="157" priority="94">
      <formula>AND($X354="OK",$V354&gt;0,$U354&gt;0)</formula>
    </cfRule>
    <cfRule type="expression" dxfId="156" priority="95">
      <formula>$X354="SB"</formula>
    </cfRule>
    <cfRule type="expression" dxfId="155" priority="96">
      <formula>$X354="D"</formula>
    </cfRule>
    <cfRule type="expression" dxfId="154" priority="97">
      <formula>$N354&lt;TODAY()</formula>
    </cfRule>
    <cfRule type="expression" dxfId="153" priority="98">
      <formula>OR($U354="",$V354="",$R354="",$S354="")</formula>
    </cfRule>
  </conditionalFormatting>
  <conditionalFormatting sqref="H354">
    <cfRule type="expression" dxfId="152" priority="85">
      <formula>$X354="AN"</formula>
    </cfRule>
    <cfRule type="expression" dxfId="151" priority="86">
      <formula>$A354=""</formula>
    </cfRule>
    <cfRule type="expression" dxfId="150" priority="87">
      <formula>AND($X354="OK",$V354&gt;0,$U354&gt;0)</formula>
    </cfRule>
    <cfRule type="expression" dxfId="149" priority="88">
      <formula>$X354="SB"</formula>
    </cfRule>
    <cfRule type="expression" dxfId="148" priority="89">
      <formula>$X354="D"</formula>
    </cfRule>
    <cfRule type="expression" dxfId="147" priority="90">
      <formula>$N354&lt;TODAY()</formula>
    </cfRule>
    <cfRule type="expression" dxfId="146" priority="91">
      <formula>OR($U354="",$V354="",$R354="",$S354="")</formula>
    </cfRule>
  </conditionalFormatting>
  <conditionalFormatting sqref="A355">
    <cfRule type="expression" dxfId="145" priority="78">
      <formula>$X355="AN"</formula>
    </cfRule>
    <cfRule type="expression" dxfId="144" priority="79">
      <formula>$A355=""</formula>
    </cfRule>
    <cfRule type="expression" dxfId="143" priority="80">
      <formula>AND($X355="OK",$V355&gt;0,$U355&gt;0)</formula>
    </cfRule>
    <cfRule type="expression" dxfId="142" priority="81">
      <formula>$X355="SB"</formula>
    </cfRule>
    <cfRule type="expression" dxfId="141" priority="82">
      <formula>$X355="D"</formula>
    </cfRule>
    <cfRule type="expression" dxfId="140" priority="83">
      <formula>$N355&lt;TODAY()</formula>
    </cfRule>
    <cfRule type="expression" dxfId="139" priority="84">
      <formula>OR($U355="",$V355="",$R355="",$S355="")</formula>
    </cfRule>
  </conditionalFormatting>
  <conditionalFormatting sqref="Z355">
    <cfRule type="expression" dxfId="138" priority="71">
      <formula>$X355="AN"</formula>
    </cfRule>
    <cfRule type="expression" dxfId="137" priority="72">
      <formula>$A355=""</formula>
    </cfRule>
    <cfRule type="expression" dxfId="136" priority="73">
      <formula>AND($X355="OK",$V355&gt;0,$U355&gt;0)</formula>
    </cfRule>
    <cfRule type="expression" dxfId="135" priority="74">
      <formula>$X355="SB"</formula>
    </cfRule>
    <cfRule type="expression" dxfId="134" priority="75">
      <formula>$X355="D"</formula>
    </cfRule>
    <cfRule type="expression" dxfId="133" priority="76">
      <formula>$N355&lt;TODAY()</formula>
    </cfRule>
    <cfRule type="expression" dxfId="132" priority="77">
      <formula>OR($U355="",$V355="",$R355="",$S355="")</formula>
    </cfRule>
  </conditionalFormatting>
  <conditionalFormatting sqref="B355:D355 F355:G355 L355:M355 I355:J355">
    <cfRule type="expression" dxfId="131" priority="64">
      <formula>$X355="AN"</formula>
    </cfRule>
    <cfRule type="expression" dxfId="130" priority="65">
      <formula>$A355=""</formula>
    </cfRule>
    <cfRule type="expression" dxfId="129" priority="66">
      <formula>AND($X355="OK",$V355&gt;0,$U355&gt;0)</formula>
    </cfRule>
    <cfRule type="expression" dxfId="128" priority="67">
      <formula>$X355="SB"</formula>
    </cfRule>
    <cfRule type="expression" dxfId="127" priority="68">
      <formula>$X355="D"</formula>
    </cfRule>
    <cfRule type="expression" dxfId="126" priority="69">
      <formula>$N355&lt;TODAY()</formula>
    </cfRule>
    <cfRule type="expression" dxfId="125" priority="70">
      <formula>OR($U355="",$V355="",$R355="",$S355="")</formula>
    </cfRule>
  </conditionalFormatting>
  <conditionalFormatting sqref="P355:Y355 AA355">
    <cfRule type="expression" dxfId="124" priority="57">
      <formula>$X355="AN"</formula>
    </cfRule>
    <cfRule type="expression" dxfId="123" priority="58">
      <formula>$A355=""</formula>
    </cfRule>
    <cfRule type="expression" dxfId="122" priority="59">
      <formula>AND($X355="OK",$V355&gt;0,$U355&gt;0)</formula>
    </cfRule>
    <cfRule type="expression" dxfId="121" priority="60">
      <formula>$X355="SB"</formula>
    </cfRule>
    <cfRule type="expression" dxfId="120" priority="61">
      <formula>$X355="D"</formula>
    </cfRule>
    <cfRule type="expression" dxfId="119" priority="62">
      <formula>$N355&lt;TODAY()</formula>
    </cfRule>
    <cfRule type="expression" dxfId="118" priority="63">
      <formula>OR($U355="",$V355="",$R355="",$S355="")</formula>
    </cfRule>
  </conditionalFormatting>
  <conditionalFormatting sqref="AB355">
    <cfRule type="expression" dxfId="117" priority="50">
      <formula>$X355="AN"</formula>
    </cfRule>
    <cfRule type="expression" dxfId="116" priority="51">
      <formula>$A355=""</formula>
    </cfRule>
    <cfRule type="expression" dxfId="115" priority="52">
      <formula>AND($X355="OK",$V355&gt;0,$U355&gt;0)</formula>
    </cfRule>
    <cfRule type="expression" dxfId="114" priority="53">
      <formula>$X355="SB"</formula>
    </cfRule>
    <cfRule type="expression" dxfId="113" priority="54">
      <formula>$X355="D"</formula>
    </cfRule>
    <cfRule type="expression" dxfId="112" priority="55">
      <formula>$N355&lt;TODAY()</formula>
    </cfRule>
    <cfRule type="expression" dxfId="111" priority="56">
      <formula>OR($U355="",$V355="",$R355="",$S355="")</formula>
    </cfRule>
  </conditionalFormatting>
  <conditionalFormatting sqref="O355">
    <cfRule type="expression" dxfId="110" priority="36">
      <formula>$X355="AN"</formula>
    </cfRule>
    <cfRule type="expression" dxfId="109" priority="37">
      <formula>$A355=""</formula>
    </cfRule>
    <cfRule type="expression" dxfId="108" priority="38">
      <formula>AND($X355="OK",$V355&gt;0,$U355&gt;0)</formula>
    </cfRule>
    <cfRule type="expression" dxfId="107" priority="39">
      <formula>$X355="SB"</formula>
    </cfRule>
    <cfRule type="expression" dxfId="106" priority="40">
      <formula>$X355="D"</formula>
    </cfRule>
    <cfRule type="expression" dxfId="105" priority="41">
      <formula>$N355&lt;TODAY()</formula>
    </cfRule>
    <cfRule type="expression" dxfId="104" priority="42">
      <formula>OR($U355="",$V355="",$R355="",$S355="")</formula>
    </cfRule>
  </conditionalFormatting>
  <conditionalFormatting sqref="O355">
    <cfRule type="expression" dxfId="103" priority="43">
      <formula>$X355="AN"</formula>
    </cfRule>
    <cfRule type="expression" dxfId="102" priority="44">
      <formula>$A355=""</formula>
    </cfRule>
    <cfRule type="expression" dxfId="101" priority="45">
      <formula>AND($X355="OK",$V355&gt;0,$U355&gt;0)</formula>
    </cfRule>
    <cfRule type="expression" dxfId="100" priority="46">
      <formula>$X355="SB"</formula>
    </cfRule>
    <cfRule type="expression" dxfId="99" priority="47">
      <formula>$X355="D"</formula>
    </cfRule>
    <cfRule type="expression" dxfId="98" priority="48">
      <formula>$N355&lt;TODAY()</formula>
    </cfRule>
    <cfRule type="expression" dxfId="97" priority="49">
      <formula>OR($U355="",$V355="",$R355="",$S355="")</formula>
    </cfRule>
  </conditionalFormatting>
  <conditionalFormatting sqref="N355">
    <cfRule type="expression" dxfId="96" priority="29">
      <formula>$X355="AN"</formula>
    </cfRule>
    <cfRule type="expression" dxfId="95" priority="30">
      <formula>$A355=""</formula>
    </cfRule>
    <cfRule type="expression" dxfId="94" priority="31">
      <formula>AND($X355="OK",$V355&gt;0,$U355&gt;0)</formula>
    </cfRule>
    <cfRule type="expression" dxfId="93" priority="32">
      <formula>$X355="SB"</formula>
    </cfRule>
    <cfRule type="expression" dxfId="92" priority="33">
      <formula>$X355="D"</formula>
    </cfRule>
    <cfRule type="expression" dxfId="91" priority="34">
      <formula>$N355&lt;TODAY()</formula>
    </cfRule>
    <cfRule type="expression" dxfId="90" priority="35">
      <formula>OR($U355="",$V355="",$R355="",$S355="")</formula>
    </cfRule>
  </conditionalFormatting>
  <conditionalFormatting sqref="E355">
    <cfRule type="expression" dxfId="89" priority="22">
      <formula>$X355="AN"</formula>
    </cfRule>
    <cfRule type="expression" dxfId="88" priority="23">
      <formula>$A355=""</formula>
    </cfRule>
    <cfRule type="expression" dxfId="87" priority="24">
      <formula>AND($X355="OK",$V355&gt;0,$U355&gt;0)</formula>
    </cfRule>
    <cfRule type="expression" dxfId="86" priority="25">
      <formula>$X355="SB"</formula>
    </cfRule>
    <cfRule type="expression" dxfId="85" priority="26">
      <formula>$X355="D"</formula>
    </cfRule>
    <cfRule type="expression" dxfId="84" priority="27">
      <formula>$N355&lt;TODAY()</formula>
    </cfRule>
    <cfRule type="expression" dxfId="83" priority="28">
      <formula>OR($U355="",$V355="",$R355="",$S355="")</formula>
    </cfRule>
  </conditionalFormatting>
  <conditionalFormatting sqref="E355">
    <cfRule type="expression" dxfId="82" priority="15">
      <formula>$X355="AN"</formula>
    </cfRule>
    <cfRule type="expression" dxfId="81" priority="16">
      <formula>$A355=""</formula>
    </cfRule>
    <cfRule type="expression" dxfId="80" priority="17">
      <formula>AND($X355="OK",$V355&gt;0,$U355&gt;0)</formula>
    </cfRule>
    <cfRule type="expression" dxfId="79" priority="18">
      <formula>$X355="SB"</formula>
    </cfRule>
    <cfRule type="expression" dxfId="78" priority="19">
      <formula>$X355="D"</formula>
    </cfRule>
    <cfRule type="expression" dxfId="77" priority="20">
      <formula>$N355&lt;TODAY()</formula>
    </cfRule>
    <cfRule type="expression" dxfId="76" priority="21">
      <formula>OR($U355="",$V355="",$R355="",$S355="")</formula>
    </cfRule>
  </conditionalFormatting>
  <conditionalFormatting sqref="K355">
    <cfRule type="expression" dxfId="75" priority="8">
      <formula>$X355="AN"</formula>
    </cfRule>
    <cfRule type="expression" dxfId="74" priority="9">
      <formula>$A355=""</formula>
    </cfRule>
    <cfRule type="expression" dxfId="73" priority="10">
      <formula>AND($X355="OK",$V355&gt;0,$U355&gt;0)</formula>
    </cfRule>
    <cfRule type="expression" dxfId="72" priority="11">
      <formula>$X355="SB"</formula>
    </cfRule>
    <cfRule type="expression" dxfId="71" priority="12">
      <formula>$X355="D"</formula>
    </cfRule>
    <cfRule type="expression" dxfId="70" priority="13">
      <formula>$N355&lt;TODAY()</formula>
    </cfRule>
    <cfRule type="expression" dxfId="69" priority="14">
      <formula>OR($U355="",$V355="",$R355="",$S355="")</formula>
    </cfRule>
  </conditionalFormatting>
  <conditionalFormatting sqref="H355">
    <cfRule type="expression" dxfId="68" priority="1">
      <formula>$X355="AN"</formula>
    </cfRule>
    <cfRule type="expression" dxfId="67" priority="2">
      <formula>$A355=""</formula>
    </cfRule>
    <cfRule type="expression" dxfId="66" priority="3">
      <formula>AND($X355="OK",$V355&gt;0,$U355&gt;0)</formula>
    </cfRule>
    <cfRule type="expression" dxfId="65" priority="4">
      <formula>$X355="SB"</formula>
    </cfRule>
    <cfRule type="expression" dxfId="64" priority="5">
      <formula>$X355="D"</formula>
    </cfRule>
    <cfRule type="expression" dxfId="63" priority="6">
      <formula>$N355&lt;TODAY()</formula>
    </cfRule>
    <cfRule type="expression" dxfId="62" priority="7">
      <formula>OR($U355="",$V355="",$R355="",$S355="")</formula>
    </cfRule>
  </conditionalFormatting>
  <printOptions headings="1" gridLines="1"/>
  <pageMargins left="0.25" right="0.25" top="0.75" bottom="0.75" header="0.3" footer="0.3"/>
  <pageSetup paperSize="9" orientation="portrait"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'Donnés Liste'!$D$4:$D$6</xm:f>
          </x14:formula1>
          <xm:sqref>L2:L54 L191:L238</xm:sqref>
        </x14:dataValidation>
        <x14:dataValidation type="list" allowBlank="1" showInputMessage="1" showErrorMessage="1">
          <x14:formula1>
            <xm:f>'Donnés Liste'!$C$4:$C$10</xm:f>
          </x14:formula1>
          <xm:sqref>X2:X355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2"/>
  <sheetViews>
    <sheetView zoomScale="90" zoomScaleNormal="90" workbookViewId="0">
      <selection activeCell="H4" sqref="H4"/>
    </sheetView>
  </sheetViews>
  <sheetFormatPr baseColWidth="10" defaultRowHeight="12.75" x14ac:dyDescent="0.2"/>
  <cols>
    <col min="1" max="1" width="7.85546875" style="541" customWidth="1"/>
    <col min="2" max="2" width="12.140625" style="541" customWidth="1"/>
    <col min="3" max="3" width="6.28515625" style="541" customWidth="1"/>
    <col min="4" max="4" width="32.140625" style="543" customWidth="1"/>
    <col min="5" max="5" width="27.85546875" style="543" customWidth="1"/>
    <col min="6" max="6" width="30.85546875" style="543" customWidth="1"/>
    <col min="7" max="7" width="11.42578125" style="541"/>
    <col min="8" max="9" width="11.42578125" style="543"/>
    <col min="10" max="10" width="11.85546875" style="543" customWidth="1"/>
    <col min="11" max="11" width="29.140625" style="543" customWidth="1"/>
    <col min="12" max="12" width="28.85546875" style="543" bestFit="1" customWidth="1"/>
    <col min="13" max="13" width="23.7109375" style="543" customWidth="1"/>
    <col min="14" max="256" width="11.42578125" style="543"/>
    <col min="257" max="257" width="7.85546875" style="543" customWidth="1"/>
    <col min="258" max="258" width="15.85546875" style="543" customWidth="1"/>
    <col min="259" max="259" width="14.42578125" style="543" customWidth="1"/>
    <col min="260" max="260" width="32.140625" style="543" customWidth="1"/>
    <col min="261" max="261" width="27.85546875" style="543" customWidth="1"/>
    <col min="262" max="262" width="30.85546875" style="543" customWidth="1"/>
    <col min="263" max="265" width="11.42578125" style="543"/>
    <col min="266" max="266" width="11.85546875" style="543" customWidth="1"/>
    <col min="267" max="267" width="29.140625" style="543" customWidth="1"/>
    <col min="268" max="268" width="28.85546875" style="543" bestFit="1" customWidth="1"/>
    <col min="269" max="269" width="23.7109375" style="543" customWidth="1"/>
    <col min="270" max="512" width="11.42578125" style="543"/>
    <col min="513" max="513" width="7.85546875" style="543" customWidth="1"/>
    <col min="514" max="514" width="15.85546875" style="543" customWidth="1"/>
    <col min="515" max="515" width="14.42578125" style="543" customWidth="1"/>
    <col min="516" max="516" width="32.140625" style="543" customWidth="1"/>
    <col min="517" max="517" width="27.85546875" style="543" customWidth="1"/>
    <col min="518" max="518" width="30.85546875" style="543" customWidth="1"/>
    <col min="519" max="521" width="11.42578125" style="543"/>
    <col min="522" max="522" width="11.85546875" style="543" customWidth="1"/>
    <col min="523" max="523" width="29.140625" style="543" customWidth="1"/>
    <col min="524" max="524" width="28.85546875" style="543" bestFit="1" customWidth="1"/>
    <col min="525" max="525" width="23.7109375" style="543" customWidth="1"/>
    <col min="526" max="768" width="11.42578125" style="543"/>
    <col min="769" max="769" width="7.85546875" style="543" customWidth="1"/>
    <col min="770" max="770" width="15.85546875" style="543" customWidth="1"/>
    <col min="771" max="771" width="14.42578125" style="543" customWidth="1"/>
    <col min="772" max="772" width="32.140625" style="543" customWidth="1"/>
    <col min="773" max="773" width="27.85546875" style="543" customWidth="1"/>
    <col min="774" max="774" width="30.85546875" style="543" customWidth="1"/>
    <col min="775" max="777" width="11.42578125" style="543"/>
    <col min="778" max="778" width="11.85546875" style="543" customWidth="1"/>
    <col min="779" max="779" width="29.140625" style="543" customWidth="1"/>
    <col min="780" max="780" width="28.85546875" style="543" bestFit="1" customWidth="1"/>
    <col min="781" max="781" width="23.7109375" style="543" customWidth="1"/>
    <col min="782" max="1024" width="11.42578125" style="543"/>
    <col min="1025" max="1025" width="7.85546875" style="543" customWidth="1"/>
    <col min="1026" max="1026" width="15.85546875" style="543" customWidth="1"/>
    <col min="1027" max="1027" width="14.42578125" style="543" customWidth="1"/>
    <col min="1028" max="1028" width="32.140625" style="543" customWidth="1"/>
    <col min="1029" max="1029" width="27.85546875" style="543" customWidth="1"/>
    <col min="1030" max="1030" width="30.85546875" style="543" customWidth="1"/>
    <col min="1031" max="1033" width="11.42578125" style="543"/>
    <col min="1034" max="1034" width="11.85546875" style="543" customWidth="1"/>
    <col min="1035" max="1035" width="29.140625" style="543" customWidth="1"/>
    <col min="1036" max="1036" width="28.85546875" style="543" bestFit="1" customWidth="1"/>
    <col min="1037" max="1037" width="23.7109375" style="543" customWidth="1"/>
    <col min="1038" max="1280" width="11.42578125" style="543"/>
    <col min="1281" max="1281" width="7.85546875" style="543" customWidth="1"/>
    <col min="1282" max="1282" width="15.85546875" style="543" customWidth="1"/>
    <col min="1283" max="1283" width="14.42578125" style="543" customWidth="1"/>
    <col min="1284" max="1284" width="32.140625" style="543" customWidth="1"/>
    <col min="1285" max="1285" width="27.85546875" style="543" customWidth="1"/>
    <col min="1286" max="1286" width="30.85546875" style="543" customWidth="1"/>
    <col min="1287" max="1289" width="11.42578125" style="543"/>
    <col min="1290" max="1290" width="11.85546875" style="543" customWidth="1"/>
    <col min="1291" max="1291" width="29.140625" style="543" customWidth="1"/>
    <col min="1292" max="1292" width="28.85546875" style="543" bestFit="1" customWidth="1"/>
    <col min="1293" max="1293" width="23.7109375" style="543" customWidth="1"/>
    <col min="1294" max="1536" width="11.42578125" style="543"/>
    <col min="1537" max="1537" width="7.85546875" style="543" customWidth="1"/>
    <col min="1538" max="1538" width="15.85546875" style="543" customWidth="1"/>
    <col min="1539" max="1539" width="14.42578125" style="543" customWidth="1"/>
    <col min="1540" max="1540" width="32.140625" style="543" customWidth="1"/>
    <col min="1541" max="1541" width="27.85546875" style="543" customWidth="1"/>
    <col min="1542" max="1542" width="30.85546875" style="543" customWidth="1"/>
    <col min="1543" max="1545" width="11.42578125" style="543"/>
    <col min="1546" max="1546" width="11.85546875" style="543" customWidth="1"/>
    <col min="1547" max="1547" width="29.140625" style="543" customWidth="1"/>
    <col min="1548" max="1548" width="28.85546875" style="543" bestFit="1" customWidth="1"/>
    <col min="1549" max="1549" width="23.7109375" style="543" customWidth="1"/>
    <col min="1550" max="1792" width="11.42578125" style="543"/>
    <col min="1793" max="1793" width="7.85546875" style="543" customWidth="1"/>
    <col min="1794" max="1794" width="15.85546875" style="543" customWidth="1"/>
    <col min="1795" max="1795" width="14.42578125" style="543" customWidth="1"/>
    <col min="1796" max="1796" width="32.140625" style="543" customWidth="1"/>
    <col min="1797" max="1797" width="27.85546875" style="543" customWidth="1"/>
    <col min="1798" max="1798" width="30.85546875" style="543" customWidth="1"/>
    <col min="1799" max="1801" width="11.42578125" style="543"/>
    <col min="1802" max="1802" width="11.85546875" style="543" customWidth="1"/>
    <col min="1803" max="1803" width="29.140625" style="543" customWidth="1"/>
    <col min="1804" max="1804" width="28.85546875" style="543" bestFit="1" customWidth="1"/>
    <col min="1805" max="1805" width="23.7109375" style="543" customWidth="1"/>
    <col min="1806" max="2048" width="11.42578125" style="543"/>
    <col min="2049" max="2049" width="7.85546875" style="543" customWidth="1"/>
    <col min="2050" max="2050" width="15.85546875" style="543" customWidth="1"/>
    <col min="2051" max="2051" width="14.42578125" style="543" customWidth="1"/>
    <col min="2052" max="2052" width="32.140625" style="543" customWidth="1"/>
    <col min="2053" max="2053" width="27.85546875" style="543" customWidth="1"/>
    <col min="2054" max="2054" width="30.85546875" style="543" customWidth="1"/>
    <col min="2055" max="2057" width="11.42578125" style="543"/>
    <col min="2058" max="2058" width="11.85546875" style="543" customWidth="1"/>
    <col min="2059" max="2059" width="29.140625" style="543" customWidth="1"/>
    <col min="2060" max="2060" width="28.85546875" style="543" bestFit="1" customWidth="1"/>
    <col min="2061" max="2061" width="23.7109375" style="543" customWidth="1"/>
    <col min="2062" max="2304" width="11.42578125" style="543"/>
    <col min="2305" max="2305" width="7.85546875" style="543" customWidth="1"/>
    <col min="2306" max="2306" width="15.85546875" style="543" customWidth="1"/>
    <col min="2307" max="2307" width="14.42578125" style="543" customWidth="1"/>
    <col min="2308" max="2308" width="32.140625" style="543" customWidth="1"/>
    <col min="2309" max="2309" width="27.85546875" style="543" customWidth="1"/>
    <col min="2310" max="2310" width="30.85546875" style="543" customWidth="1"/>
    <col min="2311" max="2313" width="11.42578125" style="543"/>
    <col min="2314" max="2314" width="11.85546875" style="543" customWidth="1"/>
    <col min="2315" max="2315" width="29.140625" style="543" customWidth="1"/>
    <col min="2316" max="2316" width="28.85546875" style="543" bestFit="1" customWidth="1"/>
    <col min="2317" max="2317" width="23.7109375" style="543" customWidth="1"/>
    <col min="2318" max="2560" width="11.42578125" style="543"/>
    <col min="2561" max="2561" width="7.85546875" style="543" customWidth="1"/>
    <col min="2562" max="2562" width="15.85546875" style="543" customWidth="1"/>
    <col min="2563" max="2563" width="14.42578125" style="543" customWidth="1"/>
    <col min="2564" max="2564" width="32.140625" style="543" customWidth="1"/>
    <col min="2565" max="2565" width="27.85546875" style="543" customWidth="1"/>
    <col min="2566" max="2566" width="30.85546875" style="543" customWidth="1"/>
    <col min="2567" max="2569" width="11.42578125" style="543"/>
    <col min="2570" max="2570" width="11.85546875" style="543" customWidth="1"/>
    <col min="2571" max="2571" width="29.140625" style="543" customWidth="1"/>
    <col min="2572" max="2572" width="28.85546875" style="543" bestFit="1" customWidth="1"/>
    <col min="2573" max="2573" width="23.7109375" style="543" customWidth="1"/>
    <col min="2574" max="2816" width="11.42578125" style="543"/>
    <col min="2817" max="2817" width="7.85546875" style="543" customWidth="1"/>
    <col min="2818" max="2818" width="15.85546875" style="543" customWidth="1"/>
    <col min="2819" max="2819" width="14.42578125" style="543" customWidth="1"/>
    <col min="2820" max="2820" width="32.140625" style="543" customWidth="1"/>
    <col min="2821" max="2821" width="27.85546875" style="543" customWidth="1"/>
    <col min="2822" max="2822" width="30.85546875" style="543" customWidth="1"/>
    <col min="2823" max="2825" width="11.42578125" style="543"/>
    <col min="2826" max="2826" width="11.85546875" style="543" customWidth="1"/>
    <col min="2827" max="2827" width="29.140625" style="543" customWidth="1"/>
    <col min="2828" max="2828" width="28.85546875" style="543" bestFit="1" customWidth="1"/>
    <col min="2829" max="2829" width="23.7109375" style="543" customWidth="1"/>
    <col min="2830" max="3072" width="11.42578125" style="543"/>
    <col min="3073" max="3073" width="7.85546875" style="543" customWidth="1"/>
    <col min="3074" max="3074" width="15.85546875" style="543" customWidth="1"/>
    <col min="3075" max="3075" width="14.42578125" style="543" customWidth="1"/>
    <col min="3076" max="3076" width="32.140625" style="543" customWidth="1"/>
    <col min="3077" max="3077" width="27.85546875" style="543" customWidth="1"/>
    <col min="3078" max="3078" width="30.85546875" style="543" customWidth="1"/>
    <col min="3079" max="3081" width="11.42578125" style="543"/>
    <col min="3082" max="3082" width="11.85546875" style="543" customWidth="1"/>
    <col min="3083" max="3083" width="29.140625" style="543" customWidth="1"/>
    <col min="3084" max="3084" width="28.85546875" style="543" bestFit="1" customWidth="1"/>
    <col min="3085" max="3085" width="23.7109375" style="543" customWidth="1"/>
    <col min="3086" max="3328" width="11.42578125" style="543"/>
    <col min="3329" max="3329" width="7.85546875" style="543" customWidth="1"/>
    <col min="3330" max="3330" width="15.85546875" style="543" customWidth="1"/>
    <col min="3331" max="3331" width="14.42578125" style="543" customWidth="1"/>
    <col min="3332" max="3332" width="32.140625" style="543" customWidth="1"/>
    <col min="3333" max="3333" width="27.85546875" style="543" customWidth="1"/>
    <col min="3334" max="3334" width="30.85546875" style="543" customWidth="1"/>
    <col min="3335" max="3337" width="11.42578125" style="543"/>
    <col min="3338" max="3338" width="11.85546875" style="543" customWidth="1"/>
    <col min="3339" max="3339" width="29.140625" style="543" customWidth="1"/>
    <col min="3340" max="3340" width="28.85546875" style="543" bestFit="1" customWidth="1"/>
    <col min="3341" max="3341" width="23.7109375" style="543" customWidth="1"/>
    <col min="3342" max="3584" width="11.42578125" style="543"/>
    <col min="3585" max="3585" width="7.85546875" style="543" customWidth="1"/>
    <col min="3586" max="3586" width="15.85546875" style="543" customWidth="1"/>
    <col min="3587" max="3587" width="14.42578125" style="543" customWidth="1"/>
    <col min="3588" max="3588" width="32.140625" style="543" customWidth="1"/>
    <col min="3589" max="3589" width="27.85546875" style="543" customWidth="1"/>
    <col min="3590" max="3590" width="30.85546875" style="543" customWidth="1"/>
    <col min="3591" max="3593" width="11.42578125" style="543"/>
    <col min="3594" max="3594" width="11.85546875" style="543" customWidth="1"/>
    <col min="3595" max="3595" width="29.140625" style="543" customWidth="1"/>
    <col min="3596" max="3596" width="28.85546875" style="543" bestFit="1" customWidth="1"/>
    <col min="3597" max="3597" width="23.7109375" style="543" customWidth="1"/>
    <col min="3598" max="3840" width="11.42578125" style="543"/>
    <col min="3841" max="3841" width="7.85546875" style="543" customWidth="1"/>
    <col min="3842" max="3842" width="15.85546875" style="543" customWidth="1"/>
    <col min="3843" max="3843" width="14.42578125" style="543" customWidth="1"/>
    <col min="3844" max="3844" width="32.140625" style="543" customWidth="1"/>
    <col min="3845" max="3845" width="27.85546875" style="543" customWidth="1"/>
    <col min="3846" max="3846" width="30.85546875" style="543" customWidth="1"/>
    <col min="3847" max="3849" width="11.42578125" style="543"/>
    <col min="3850" max="3850" width="11.85546875" style="543" customWidth="1"/>
    <col min="3851" max="3851" width="29.140625" style="543" customWidth="1"/>
    <col min="3852" max="3852" width="28.85546875" style="543" bestFit="1" customWidth="1"/>
    <col min="3853" max="3853" width="23.7109375" style="543" customWidth="1"/>
    <col min="3854" max="4096" width="11.42578125" style="543"/>
    <col min="4097" max="4097" width="7.85546875" style="543" customWidth="1"/>
    <col min="4098" max="4098" width="15.85546875" style="543" customWidth="1"/>
    <col min="4099" max="4099" width="14.42578125" style="543" customWidth="1"/>
    <col min="4100" max="4100" width="32.140625" style="543" customWidth="1"/>
    <col min="4101" max="4101" width="27.85546875" style="543" customWidth="1"/>
    <col min="4102" max="4102" width="30.85546875" style="543" customWidth="1"/>
    <col min="4103" max="4105" width="11.42578125" style="543"/>
    <col min="4106" max="4106" width="11.85546875" style="543" customWidth="1"/>
    <col min="4107" max="4107" width="29.140625" style="543" customWidth="1"/>
    <col min="4108" max="4108" width="28.85546875" style="543" bestFit="1" customWidth="1"/>
    <col min="4109" max="4109" width="23.7109375" style="543" customWidth="1"/>
    <col min="4110" max="4352" width="11.42578125" style="543"/>
    <col min="4353" max="4353" width="7.85546875" style="543" customWidth="1"/>
    <col min="4354" max="4354" width="15.85546875" style="543" customWidth="1"/>
    <col min="4355" max="4355" width="14.42578125" style="543" customWidth="1"/>
    <col min="4356" max="4356" width="32.140625" style="543" customWidth="1"/>
    <col min="4357" max="4357" width="27.85546875" style="543" customWidth="1"/>
    <col min="4358" max="4358" width="30.85546875" style="543" customWidth="1"/>
    <col min="4359" max="4361" width="11.42578125" style="543"/>
    <col min="4362" max="4362" width="11.85546875" style="543" customWidth="1"/>
    <col min="4363" max="4363" width="29.140625" style="543" customWidth="1"/>
    <col min="4364" max="4364" width="28.85546875" style="543" bestFit="1" customWidth="1"/>
    <col min="4365" max="4365" width="23.7109375" style="543" customWidth="1"/>
    <col min="4366" max="4608" width="11.42578125" style="543"/>
    <col min="4609" max="4609" width="7.85546875" style="543" customWidth="1"/>
    <col min="4610" max="4610" width="15.85546875" style="543" customWidth="1"/>
    <col min="4611" max="4611" width="14.42578125" style="543" customWidth="1"/>
    <col min="4612" max="4612" width="32.140625" style="543" customWidth="1"/>
    <col min="4613" max="4613" width="27.85546875" style="543" customWidth="1"/>
    <col min="4614" max="4614" width="30.85546875" style="543" customWidth="1"/>
    <col min="4615" max="4617" width="11.42578125" style="543"/>
    <col min="4618" max="4618" width="11.85546875" style="543" customWidth="1"/>
    <col min="4619" max="4619" width="29.140625" style="543" customWidth="1"/>
    <col min="4620" max="4620" width="28.85546875" style="543" bestFit="1" customWidth="1"/>
    <col min="4621" max="4621" width="23.7109375" style="543" customWidth="1"/>
    <col min="4622" max="4864" width="11.42578125" style="543"/>
    <col min="4865" max="4865" width="7.85546875" style="543" customWidth="1"/>
    <col min="4866" max="4866" width="15.85546875" style="543" customWidth="1"/>
    <col min="4867" max="4867" width="14.42578125" style="543" customWidth="1"/>
    <col min="4868" max="4868" width="32.140625" style="543" customWidth="1"/>
    <col min="4869" max="4869" width="27.85546875" style="543" customWidth="1"/>
    <col min="4870" max="4870" width="30.85546875" style="543" customWidth="1"/>
    <col min="4871" max="4873" width="11.42578125" style="543"/>
    <col min="4874" max="4874" width="11.85546875" style="543" customWidth="1"/>
    <col min="4875" max="4875" width="29.140625" style="543" customWidth="1"/>
    <col min="4876" max="4876" width="28.85546875" style="543" bestFit="1" customWidth="1"/>
    <col min="4877" max="4877" width="23.7109375" style="543" customWidth="1"/>
    <col min="4878" max="5120" width="11.42578125" style="543"/>
    <col min="5121" max="5121" width="7.85546875" style="543" customWidth="1"/>
    <col min="5122" max="5122" width="15.85546875" style="543" customWidth="1"/>
    <col min="5123" max="5123" width="14.42578125" style="543" customWidth="1"/>
    <col min="5124" max="5124" width="32.140625" style="543" customWidth="1"/>
    <col min="5125" max="5125" width="27.85546875" style="543" customWidth="1"/>
    <col min="5126" max="5126" width="30.85546875" style="543" customWidth="1"/>
    <col min="5127" max="5129" width="11.42578125" style="543"/>
    <col min="5130" max="5130" width="11.85546875" style="543" customWidth="1"/>
    <col min="5131" max="5131" width="29.140625" style="543" customWidth="1"/>
    <col min="5132" max="5132" width="28.85546875" style="543" bestFit="1" customWidth="1"/>
    <col min="5133" max="5133" width="23.7109375" style="543" customWidth="1"/>
    <col min="5134" max="5376" width="11.42578125" style="543"/>
    <col min="5377" max="5377" width="7.85546875" style="543" customWidth="1"/>
    <col min="5378" max="5378" width="15.85546875" style="543" customWidth="1"/>
    <col min="5379" max="5379" width="14.42578125" style="543" customWidth="1"/>
    <col min="5380" max="5380" width="32.140625" style="543" customWidth="1"/>
    <col min="5381" max="5381" width="27.85546875" style="543" customWidth="1"/>
    <col min="5382" max="5382" width="30.85546875" style="543" customWidth="1"/>
    <col min="5383" max="5385" width="11.42578125" style="543"/>
    <col min="5386" max="5386" width="11.85546875" style="543" customWidth="1"/>
    <col min="5387" max="5387" width="29.140625" style="543" customWidth="1"/>
    <col min="5388" max="5388" width="28.85546875" style="543" bestFit="1" customWidth="1"/>
    <col min="5389" max="5389" width="23.7109375" style="543" customWidth="1"/>
    <col min="5390" max="5632" width="11.42578125" style="543"/>
    <col min="5633" max="5633" width="7.85546875" style="543" customWidth="1"/>
    <col min="5634" max="5634" width="15.85546875" style="543" customWidth="1"/>
    <col min="5635" max="5635" width="14.42578125" style="543" customWidth="1"/>
    <col min="5636" max="5636" width="32.140625" style="543" customWidth="1"/>
    <col min="5637" max="5637" width="27.85546875" style="543" customWidth="1"/>
    <col min="5638" max="5638" width="30.85546875" style="543" customWidth="1"/>
    <col min="5639" max="5641" width="11.42578125" style="543"/>
    <col min="5642" max="5642" width="11.85546875" style="543" customWidth="1"/>
    <col min="5643" max="5643" width="29.140625" style="543" customWidth="1"/>
    <col min="5644" max="5644" width="28.85546875" style="543" bestFit="1" customWidth="1"/>
    <col min="5645" max="5645" width="23.7109375" style="543" customWidth="1"/>
    <col min="5646" max="5888" width="11.42578125" style="543"/>
    <col min="5889" max="5889" width="7.85546875" style="543" customWidth="1"/>
    <col min="5890" max="5890" width="15.85546875" style="543" customWidth="1"/>
    <col min="5891" max="5891" width="14.42578125" style="543" customWidth="1"/>
    <col min="5892" max="5892" width="32.140625" style="543" customWidth="1"/>
    <col min="5893" max="5893" width="27.85546875" style="543" customWidth="1"/>
    <col min="5894" max="5894" width="30.85546875" style="543" customWidth="1"/>
    <col min="5895" max="5897" width="11.42578125" style="543"/>
    <col min="5898" max="5898" width="11.85546875" style="543" customWidth="1"/>
    <col min="5899" max="5899" width="29.140625" style="543" customWidth="1"/>
    <col min="5900" max="5900" width="28.85546875" style="543" bestFit="1" customWidth="1"/>
    <col min="5901" max="5901" width="23.7109375" style="543" customWidth="1"/>
    <col min="5902" max="6144" width="11.42578125" style="543"/>
    <col min="6145" max="6145" width="7.85546875" style="543" customWidth="1"/>
    <col min="6146" max="6146" width="15.85546875" style="543" customWidth="1"/>
    <col min="6147" max="6147" width="14.42578125" style="543" customWidth="1"/>
    <col min="6148" max="6148" width="32.140625" style="543" customWidth="1"/>
    <col min="6149" max="6149" width="27.85546875" style="543" customWidth="1"/>
    <col min="6150" max="6150" width="30.85546875" style="543" customWidth="1"/>
    <col min="6151" max="6153" width="11.42578125" style="543"/>
    <col min="6154" max="6154" width="11.85546875" style="543" customWidth="1"/>
    <col min="6155" max="6155" width="29.140625" style="543" customWidth="1"/>
    <col min="6156" max="6156" width="28.85546875" style="543" bestFit="1" customWidth="1"/>
    <col min="6157" max="6157" width="23.7109375" style="543" customWidth="1"/>
    <col min="6158" max="6400" width="11.42578125" style="543"/>
    <col min="6401" max="6401" width="7.85546875" style="543" customWidth="1"/>
    <col min="6402" max="6402" width="15.85546875" style="543" customWidth="1"/>
    <col min="6403" max="6403" width="14.42578125" style="543" customWidth="1"/>
    <col min="6404" max="6404" width="32.140625" style="543" customWidth="1"/>
    <col min="6405" max="6405" width="27.85546875" style="543" customWidth="1"/>
    <col min="6406" max="6406" width="30.85546875" style="543" customWidth="1"/>
    <col min="6407" max="6409" width="11.42578125" style="543"/>
    <col min="6410" max="6410" width="11.85546875" style="543" customWidth="1"/>
    <col min="6411" max="6411" width="29.140625" style="543" customWidth="1"/>
    <col min="6412" max="6412" width="28.85546875" style="543" bestFit="1" customWidth="1"/>
    <col min="6413" max="6413" width="23.7109375" style="543" customWidth="1"/>
    <col min="6414" max="6656" width="11.42578125" style="543"/>
    <col min="6657" max="6657" width="7.85546875" style="543" customWidth="1"/>
    <col min="6658" max="6658" width="15.85546875" style="543" customWidth="1"/>
    <col min="6659" max="6659" width="14.42578125" style="543" customWidth="1"/>
    <col min="6660" max="6660" width="32.140625" style="543" customWidth="1"/>
    <col min="6661" max="6661" width="27.85546875" style="543" customWidth="1"/>
    <col min="6662" max="6662" width="30.85546875" style="543" customWidth="1"/>
    <col min="6663" max="6665" width="11.42578125" style="543"/>
    <col min="6666" max="6666" width="11.85546875" style="543" customWidth="1"/>
    <col min="6667" max="6667" width="29.140625" style="543" customWidth="1"/>
    <col min="6668" max="6668" width="28.85546875" style="543" bestFit="1" customWidth="1"/>
    <col min="6669" max="6669" width="23.7109375" style="543" customWidth="1"/>
    <col min="6670" max="6912" width="11.42578125" style="543"/>
    <col min="6913" max="6913" width="7.85546875" style="543" customWidth="1"/>
    <col min="6914" max="6914" width="15.85546875" style="543" customWidth="1"/>
    <col min="6915" max="6915" width="14.42578125" style="543" customWidth="1"/>
    <col min="6916" max="6916" width="32.140625" style="543" customWidth="1"/>
    <col min="6917" max="6917" width="27.85546875" style="543" customWidth="1"/>
    <col min="6918" max="6918" width="30.85546875" style="543" customWidth="1"/>
    <col min="6919" max="6921" width="11.42578125" style="543"/>
    <col min="6922" max="6922" width="11.85546875" style="543" customWidth="1"/>
    <col min="6923" max="6923" width="29.140625" style="543" customWidth="1"/>
    <col min="6924" max="6924" width="28.85546875" style="543" bestFit="1" customWidth="1"/>
    <col min="6925" max="6925" width="23.7109375" style="543" customWidth="1"/>
    <col min="6926" max="7168" width="11.42578125" style="543"/>
    <col min="7169" max="7169" width="7.85546875" style="543" customWidth="1"/>
    <col min="7170" max="7170" width="15.85546875" style="543" customWidth="1"/>
    <col min="7171" max="7171" width="14.42578125" style="543" customWidth="1"/>
    <col min="7172" max="7172" width="32.140625" style="543" customWidth="1"/>
    <col min="7173" max="7173" width="27.85546875" style="543" customWidth="1"/>
    <col min="7174" max="7174" width="30.85546875" style="543" customWidth="1"/>
    <col min="7175" max="7177" width="11.42578125" style="543"/>
    <col min="7178" max="7178" width="11.85546875" style="543" customWidth="1"/>
    <col min="7179" max="7179" width="29.140625" style="543" customWidth="1"/>
    <col min="7180" max="7180" width="28.85546875" style="543" bestFit="1" customWidth="1"/>
    <col min="7181" max="7181" width="23.7109375" style="543" customWidth="1"/>
    <col min="7182" max="7424" width="11.42578125" style="543"/>
    <col min="7425" max="7425" width="7.85546875" style="543" customWidth="1"/>
    <col min="7426" max="7426" width="15.85546875" style="543" customWidth="1"/>
    <col min="7427" max="7427" width="14.42578125" style="543" customWidth="1"/>
    <col min="7428" max="7428" width="32.140625" style="543" customWidth="1"/>
    <col min="7429" max="7429" width="27.85546875" style="543" customWidth="1"/>
    <col min="7430" max="7430" width="30.85546875" style="543" customWidth="1"/>
    <col min="7431" max="7433" width="11.42578125" style="543"/>
    <col min="7434" max="7434" width="11.85546875" style="543" customWidth="1"/>
    <col min="7435" max="7435" width="29.140625" style="543" customWidth="1"/>
    <col min="7436" max="7436" width="28.85546875" style="543" bestFit="1" customWidth="1"/>
    <col min="7437" max="7437" width="23.7109375" style="543" customWidth="1"/>
    <col min="7438" max="7680" width="11.42578125" style="543"/>
    <col min="7681" max="7681" width="7.85546875" style="543" customWidth="1"/>
    <col min="7682" max="7682" width="15.85546875" style="543" customWidth="1"/>
    <col min="7683" max="7683" width="14.42578125" style="543" customWidth="1"/>
    <col min="7684" max="7684" width="32.140625" style="543" customWidth="1"/>
    <col min="7685" max="7685" width="27.85546875" style="543" customWidth="1"/>
    <col min="7686" max="7686" width="30.85546875" style="543" customWidth="1"/>
    <col min="7687" max="7689" width="11.42578125" style="543"/>
    <col min="7690" max="7690" width="11.85546875" style="543" customWidth="1"/>
    <col min="7691" max="7691" width="29.140625" style="543" customWidth="1"/>
    <col min="7692" max="7692" width="28.85546875" style="543" bestFit="1" customWidth="1"/>
    <col min="7693" max="7693" width="23.7109375" style="543" customWidth="1"/>
    <col min="7694" max="7936" width="11.42578125" style="543"/>
    <col min="7937" max="7937" width="7.85546875" style="543" customWidth="1"/>
    <col min="7938" max="7938" width="15.85546875" style="543" customWidth="1"/>
    <col min="7939" max="7939" width="14.42578125" style="543" customWidth="1"/>
    <col min="7940" max="7940" width="32.140625" style="543" customWidth="1"/>
    <col min="7941" max="7941" width="27.85546875" style="543" customWidth="1"/>
    <col min="7942" max="7942" width="30.85546875" style="543" customWidth="1"/>
    <col min="7943" max="7945" width="11.42578125" style="543"/>
    <col min="7946" max="7946" width="11.85546875" style="543" customWidth="1"/>
    <col min="7947" max="7947" width="29.140625" style="543" customWidth="1"/>
    <col min="7948" max="7948" width="28.85546875" style="543" bestFit="1" customWidth="1"/>
    <col min="7949" max="7949" width="23.7109375" style="543" customWidth="1"/>
    <col min="7950" max="8192" width="11.42578125" style="543"/>
    <col min="8193" max="8193" width="7.85546875" style="543" customWidth="1"/>
    <col min="8194" max="8194" width="15.85546875" style="543" customWidth="1"/>
    <col min="8195" max="8195" width="14.42578125" style="543" customWidth="1"/>
    <col min="8196" max="8196" width="32.140625" style="543" customWidth="1"/>
    <col min="8197" max="8197" width="27.85546875" style="543" customWidth="1"/>
    <col min="8198" max="8198" width="30.85546875" style="543" customWidth="1"/>
    <col min="8199" max="8201" width="11.42578125" style="543"/>
    <col min="8202" max="8202" width="11.85546875" style="543" customWidth="1"/>
    <col min="8203" max="8203" width="29.140625" style="543" customWidth="1"/>
    <col min="8204" max="8204" width="28.85546875" style="543" bestFit="1" customWidth="1"/>
    <col min="8205" max="8205" width="23.7109375" style="543" customWidth="1"/>
    <col min="8206" max="8448" width="11.42578125" style="543"/>
    <col min="8449" max="8449" width="7.85546875" style="543" customWidth="1"/>
    <col min="8450" max="8450" width="15.85546875" style="543" customWidth="1"/>
    <col min="8451" max="8451" width="14.42578125" style="543" customWidth="1"/>
    <col min="8452" max="8452" width="32.140625" style="543" customWidth="1"/>
    <col min="8453" max="8453" width="27.85546875" style="543" customWidth="1"/>
    <col min="8454" max="8454" width="30.85546875" style="543" customWidth="1"/>
    <col min="8455" max="8457" width="11.42578125" style="543"/>
    <col min="8458" max="8458" width="11.85546875" style="543" customWidth="1"/>
    <col min="8459" max="8459" width="29.140625" style="543" customWidth="1"/>
    <col min="8460" max="8460" width="28.85546875" style="543" bestFit="1" customWidth="1"/>
    <col min="8461" max="8461" width="23.7109375" style="543" customWidth="1"/>
    <col min="8462" max="8704" width="11.42578125" style="543"/>
    <col min="8705" max="8705" width="7.85546875" style="543" customWidth="1"/>
    <col min="8706" max="8706" width="15.85546875" style="543" customWidth="1"/>
    <col min="8707" max="8707" width="14.42578125" style="543" customWidth="1"/>
    <col min="8708" max="8708" width="32.140625" style="543" customWidth="1"/>
    <col min="8709" max="8709" width="27.85546875" style="543" customWidth="1"/>
    <col min="8710" max="8710" width="30.85546875" style="543" customWidth="1"/>
    <col min="8711" max="8713" width="11.42578125" style="543"/>
    <col min="8714" max="8714" width="11.85546875" style="543" customWidth="1"/>
    <col min="8715" max="8715" width="29.140625" style="543" customWidth="1"/>
    <col min="8716" max="8716" width="28.85546875" style="543" bestFit="1" customWidth="1"/>
    <col min="8717" max="8717" width="23.7109375" style="543" customWidth="1"/>
    <col min="8718" max="8960" width="11.42578125" style="543"/>
    <col min="8961" max="8961" width="7.85546875" style="543" customWidth="1"/>
    <col min="8962" max="8962" width="15.85546875" style="543" customWidth="1"/>
    <col min="8963" max="8963" width="14.42578125" style="543" customWidth="1"/>
    <col min="8964" max="8964" width="32.140625" style="543" customWidth="1"/>
    <col min="8965" max="8965" width="27.85546875" style="543" customWidth="1"/>
    <col min="8966" max="8966" width="30.85546875" style="543" customWidth="1"/>
    <col min="8967" max="8969" width="11.42578125" style="543"/>
    <col min="8970" max="8970" width="11.85546875" style="543" customWidth="1"/>
    <col min="8971" max="8971" width="29.140625" style="543" customWidth="1"/>
    <col min="8972" max="8972" width="28.85546875" style="543" bestFit="1" customWidth="1"/>
    <col min="8973" max="8973" width="23.7109375" style="543" customWidth="1"/>
    <col min="8974" max="9216" width="11.42578125" style="543"/>
    <col min="9217" max="9217" width="7.85546875" style="543" customWidth="1"/>
    <col min="9218" max="9218" width="15.85546875" style="543" customWidth="1"/>
    <col min="9219" max="9219" width="14.42578125" style="543" customWidth="1"/>
    <col min="9220" max="9220" width="32.140625" style="543" customWidth="1"/>
    <col min="9221" max="9221" width="27.85546875" style="543" customWidth="1"/>
    <col min="9222" max="9222" width="30.85546875" style="543" customWidth="1"/>
    <col min="9223" max="9225" width="11.42578125" style="543"/>
    <col min="9226" max="9226" width="11.85546875" style="543" customWidth="1"/>
    <col min="9227" max="9227" width="29.140625" style="543" customWidth="1"/>
    <col min="9228" max="9228" width="28.85546875" style="543" bestFit="1" customWidth="1"/>
    <col min="9229" max="9229" width="23.7109375" style="543" customWidth="1"/>
    <col min="9230" max="9472" width="11.42578125" style="543"/>
    <col min="9473" max="9473" width="7.85546875" style="543" customWidth="1"/>
    <col min="9474" max="9474" width="15.85546875" style="543" customWidth="1"/>
    <col min="9475" max="9475" width="14.42578125" style="543" customWidth="1"/>
    <col min="9476" max="9476" width="32.140625" style="543" customWidth="1"/>
    <col min="9477" max="9477" width="27.85546875" style="543" customWidth="1"/>
    <col min="9478" max="9478" width="30.85546875" style="543" customWidth="1"/>
    <col min="9479" max="9481" width="11.42578125" style="543"/>
    <col min="9482" max="9482" width="11.85546875" style="543" customWidth="1"/>
    <col min="9483" max="9483" width="29.140625" style="543" customWidth="1"/>
    <col min="9484" max="9484" width="28.85546875" style="543" bestFit="1" customWidth="1"/>
    <col min="9485" max="9485" width="23.7109375" style="543" customWidth="1"/>
    <col min="9486" max="9728" width="11.42578125" style="543"/>
    <col min="9729" max="9729" width="7.85546875" style="543" customWidth="1"/>
    <col min="9730" max="9730" width="15.85546875" style="543" customWidth="1"/>
    <col min="9731" max="9731" width="14.42578125" style="543" customWidth="1"/>
    <col min="9732" max="9732" width="32.140625" style="543" customWidth="1"/>
    <col min="9733" max="9733" width="27.85546875" style="543" customWidth="1"/>
    <col min="9734" max="9734" width="30.85546875" style="543" customWidth="1"/>
    <col min="9735" max="9737" width="11.42578125" style="543"/>
    <col min="9738" max="9738" width="11.85546875" style="543" customWidth="1"/>
    <col min="9739" max="9739" width="29.140625" style="543" customWidth="1"/>
    <col min="9740" max="9740" width="28.85546875" style="543" bestFit="1" customWidth="1"/>
    <col min="9741" max="9741" width="23.7109375" style="543" customWidth="1"/>
    <col min="9742" max="9984" width="11.42578125" style="543"/>
    <col min="9985" max="9985" width="7.85546875" style="543" customWidth="1"/>
    <col min="9986" max="9986" width="15.85546875" style="543" customWidth="1"/>
    <col min="9987" max="9987" width="14.42578125" style="543" customWidth="1"/>
    <col min="9988" max="9988" width="32.140625" style="543" customWidth="1"/>
    <col min="9989" max="9989" width="27.85546875" style="543" customWidth="1"/>
    <col min="9990" max="9990" width="30.85546875" style="543" customWidth="1"/>
    <col min="9991" max="9993" width="11.42578125" style="543"/>
    <col min="9994" max="9994" width="11.85546875" style="543" customWidth="1"/>
    <col min="9995" max="9995" width="29.140625" style="543" customWidth="1"/>
    <col min="9996" max="9996" width="28.85546875" style="543" bestFit="1" customWidth="1"/>
    <col min="9997" max="9997" width="23.7109375" style="543" customWidth="1"/>
    <col min="9998" max="10240" width="11.42578125" style="543"/>
    <col min="10241" max="10241" width="7.85546875" style="543" customWidth="1"/>
    <col min="10242" max="10242" width="15.85546875" style="543" customWidth="1"/>
    <col min="10243" max="10243" width="14.42578125" style="543" customWidth="1"/>
    <col min="10244" max="10244" width="32.140625" style="543" customWidth="1"/>
    <col min="10245" max="10245" width="27.85546875" style="543" customWidth="1"/>
    <col min="10246" max="10246" width="30.85546875" style="543" customWidth="1"/>
    <col min="10247" max="10249" width="11.42578125" style="543"/>
    <col min="10250" max="10250" width="11.85546875" style="543" customWidth="1"/>
    <col min="10251" max="10251" width="29.140625" style="543" customWidth="1"/>
    <col min="10252" max="10252" width="28.85546875" style="543" bestFit="1" customWidth="1"/>
    <col min="10253" max="10253" width="23.7109375" style="543" customWidth="1"/>
    <col min="10254" max="10496" width="11.42578125" style="543"/>
    <col min="10497" max="10497" width="7.85546875" style="543" customWidth="1"/>
    <col min="10498" max="10498" width="15.85546875" style="543" customWidth="1"/>
    <col min="10499" max="10499" width="14.42578125" style="543" customWidth="1"/>
    <col min="10500" max="10500" width="32.140625" style="543" customWidth="1"/>
    <col min="10501" max="10501" width="27.85546875" style="543" customWidth="1"/>
    <col min="10502" max="10502" width="30.85546875" style="543" customWidth="1"/>
    <col min="10503" max="10505" width="11.42578125" style="543"/>
    <col min="10506" max="10506" width="11.85546875" style="543" customWidth="1"/>
    <col min="10507" max="10507" width="29.140625" style="543" customWidth="1"/>
    <col min="10508" max="10508" width="28.85546875" style="543" bestFit="1" customWidth="1"/>
    <col min="10509" max="10509" width="23.7109375" style="543" customWidth="1"/>
    <col min="10510" max="10752" width="11.42578125" style="543"/>
    <col min="10753" max="10753" width="7.85546875" style="543" customWidth="1"/>
    <col min="10754" max="10754" width="15.85546875" style="543" customWidth="1"/>
    <col min="10755" max="10755" width="14.42578125" style="543" customWidth="1"/>
    <col min="10756" max="10756" width="32.140625" style="543" customWidth="1"/>
    <col min="10757" max="10757" width="27.85546875" style="543" customWidth="1"/>
    <col min="10758" max="10758" width="30.85546875" style="543" customWidth="1"/>
    <col min="10759" max="10761" width="11.42578125" style="543"/>
    <col min="10762" max="10762" width="11.85546875" style="543" customWidth="1"/>
    <col min="10763" max="10763" width="29.140625" style="543" customWidth="1"/>
    <col min="10764" max="10764" width="28.85546875" style="543" bestFit="1" customWidth="1"/>
    <col min="10765" max="10765" width="23.7109375" style="543" customWidth="1"/>
    <col min="10766" max="11008" width="11.42578125" style="543"/>
    <col min="11009" max="11009" width="7.85546875" style="543" customWidth="1"/>
    <col min="11010" max="11010" width="15.85546875" style="543" customWidth="1"/>
    <col min="11011" max="11011" width="14.42578125" style="543" customWidth="1"/>
    <col min="11012" max="11012" width="32.140625" style="543" customWidth="1"/>
    <col min="11013" max="11013" width="27.85546875" style="543" customWidth="1"/>
    <col min="11014" max="11014" width="30.85546875" style="543" customWidth="1"/>
    <col min="11015" max="11017" width="11.42578125" style="543"/>
    <col min="11018" max="11018" width="11.85546875" style="543" customWidth="1"/>
    <col min="11019" max="11019" width="29.140625" style="543" customWidth="1"/>
    <col min="11020" max="11020" width="28.85546875" style="543" bestFit="1" customWidth="1"/>
    <col min="11021" max="11021" width="23.7109375" style="543" customWidth="1"/>
    <col min="11022" max="11264" width="11.42578125" style="543"/>
    <col min="11265" max="11265" width="7.85546875" style="543" customWidth="1"/>
    <col min="11266" max="11266" width="15.85546875" style="543" customWidth="1"/>
    <col min="11267" max="11267" width="14.42578125" style="543" customWidth="1"/>
    <col min="11268" max="11268" width="32.140625" style="543" customWidth="1"/>
    <col min="11269" max="11269" width="27.85546875" style="543" customWidth="1"/>
    <col min="11270" max="11270" width="30.85546875" style="543" customWidth="1"/>
    <col min="11271" max="11273" width="11.42578125" style="543"/>
    <col min="11274" max="11274" width="11.85546875" style="543" customWidth="1"/>
    <col min="11275" max="11275" width="29.140625" style="543" customWidth="1"/>
    <col min="11276" max="11276" width="28.85546875" style="543" bestFit="1" customWidth="1"/>
    <col min="11277" max="11277" width="23.7109375" style="543" customWidth="1"/>
    <col min="11278" max="11520" width="11.42578125" style="543"/>
    <col min="11521" max="11521" width="7.85546875" style="543" customWidth="1"/>
    <col min="11522" max="11522" width="15.85546875" style="543" customWidth="1"/>
    <col min="11523" max="11523" width="14.42578125" style="543" customWidth="1"/>
    <col min="11524" max="11524" width="32.140625" style="543" customWidth="1"/>
    <col min="11525" max="11525" width="27.85546875" style="543" customWidth="1"/>
    <col min="11526" max="11526" width="30.85546875" style="543" customWidth="1"/>
    <col min="11527" max="11529" width="11.42578125" style="543"/>
    <col min="11530" max="11530" width="11.85546875" style="543" customWidth="1"/>
    <col min="11531" max="11531" width="29.140625" style="543" customWidth="1"/>
    <col min="11532" max="11532" width="28.85546875" style="543" bestFit="1" customWidth="1"/>
    <col min="11533" max="11533" width="23.7109375" style="543" customWidth="1"/>
    <col min="11534" max="11776" width="11.42578125" style="543"/>
    <col min="11777" max="11777" width="7.85546875" style="543" customWidth="1"/>
    <col min="11778" max="11778" width="15.85546875" style="543" customWidth="1"/>
    <col min="11779" max="11779" width="14.42578125" style="543" customWidth="1"/>
    <col min="11780" max="11780" width="32.140625" style="543" customWidth="1"/>
    <col min="11781" max="11781" width="27.85546875" style="543" customWidth="1"/>
    <col min="11782" max="11782" width="30.85546875" style="543" customWidth="1"/>
    <col min="11783" max="11785" width="11.42578125" style="543"/>
    <col min="11786" max="11786" width="11.85546875" style="543" customWidth="1"/>
    <col min="11787" max="11787" width="29.140625" style="543" customWidth="1"/>
    <col min="11788" max="11788" width="28.85546875" style="543" bestFit="1" customWidth="1"/>
    <col min="11789" max="11789" width="23.7109375" style="543" customWidth="1"/>
    <col min="11790" max="12032" width="11.42578125" style="543"/>
    <col min="12033" max="12033" width="7.85546875" style="543" customWidth="1"/>
    <col min="12034" max="12034" width="15.85546875" style="543" customWidth="1"/>
    <col min="12035" max="12035" width="14.42578125" style="543" customWidth="1"/>
    <col min="12036" max="12036" width="32.140625" style="543" customWidth="1"/>
    <col min="12037" max="12037" width="27.85546875" style="543" customWidth="1"/>
    <col min="12038" max="12038" width="30.85546875" style="543" customWidth="1"/>
    <col min="12039" max="12041" width="11.42578125" style="543"/>
    <col min="12042" max="12042" width="11.85546875" style="543" customWidth="1"/>
    <col min="12043" max="12043" width="29.140625" style="543" customWidth="1"/>
    <col min="12044" max="12044" width="28.85546875" style="543" bestFit="1" customWidth="1"/>
    <col min="12045" max="12045" width="23.7109375" style="543" customWidth="1"/>
    <col min="12046" max="12288" width="11.42578125" style="543"/>
    <col min="12289" max="12289" width="7.85546875" style="543" customWidth="1"/>
    <col min="12290" max="12290" width="15.85546875" style="543" customWidth="1"/>
    <col min="12291" max="12291" width="14.42578125" style="543" customWidth="1"/>
    <col min="12292" max="12292" width="32.140625" style="543" customWidth="1"/>
    <col min="12293" max="12293" width="27.85546875" style="543" customWidth="1"/>
    <col min="12294" max="12294" width="30.85546875" style="543" customWidth="1"/>
    <col min="12295" max="12297" width="11.42578125" style="543"/>
    <col min="12298" max="12298" width="11.85546875" style="543" customWidth="1"/>
    <col min="12299" max="12299" width="29.140625" style="543" customWidth="1"/>
    <col min="12300" max="12300" width="28.85546875" style="543" bestFit="1" customWidth="1"/>
    <col min="12301" max="12301" width="23.7109375" style="543" customWidth="1"/>
    <col min="12302" max="12544" width="11.42578125" style="543"/>
    <col min="12545" max="12545" width="7.85546875" style="543" customWidth="1"/>
    <col min="12546" max="12546" width="15.85546875" style="543" customWidth="1"/>
    <col min="12547" max="12547" width="14.42578125" style="543" customWidth="1"/>
    <col min="12548" max="12548" width="32.140625" style="543" customWidth="1"/>
    <col min="12549" max="12549" width="27.85546875" style="543" customWidth="1"/>
    <col min="12550" max="12550" width="30.85546875" style="543" customWidth="1"/>
    <col min="12551" max="12553" width="11.42578125" style="543"/>
    <col min="12554" max="12554" width="11.85546875" style="543" customWidth="1"/>
    <col min="12555" max="12555" width="29.140625" style="543" customWidth="1"/>
    <col min="12556" max="12556" width="28.85546875" style="543" bestFit="1" customWidth="1"/>
    <col min="12557" max="12557" width="23.7109375" style="543" customWidth="1"/>
    <col min="12558" max="12800" width="11.42578125" style="543"/>
    <col min="12801" max="12801" width="7.85546875" style="543" customWidth="1"/>
    <col min="12802" max="12802" width="15.85546875" style="543" customWidth="1"/>
    <col min="12803" max="12803" width="14.42578125" style="543" customWidth="1"/>
    <col min="12804" max="12804" width="32.140625" style="543" customWidth="1"/>
    <col min="12805" max="12805" width="27.85546875" style="543" customWidth="1"/>
    <col min="12806" max="12806" width="30.85546875" style="543" customWidth="1"/>
    <col min="12807" max="12809" width="11.42578125" style="543"/>
    <col min="12810" max="12810" width="11.85546875" style="543" customWidth="1"/>
    <col min="12811" max="12811" width="29.140625" style="543" customWidth="1"/>
    <col min="12812" max="12812" width="28.85546875" style="543" bestFit="1" customWidth="1"/>
    <col min="12813" max="12813" width="23.7109375" style="543" customWidth="1"/>
    <col min="12814" max="13056" width="11.42578125" style="543"/>
    <col min="13057" max="13057" width="7.85546875" style="543" customWidth="1"/>
    <col min="13058" max="13058" width="15.85546875" style="543" customWidth="1"/>
    <col min="13059" max="13059" width="14.42578125" style="543" customWidth="1"/>
    <col min="13060" max="13060" width="32.140625" style="543" customWidth="1"/>
    <col min="13061" max="13061" width="27.85546875" style="543" customWidth="1"/>
    <col min="13062" max="13062" width="30.85546875" style="543" customWidth="1"/>
    <col min="13063" max="13065" width="11.42578125" style="543"/>
    <col min="13066" max="13066" width="11.85546875" style="543" customWidth="1"/>
    <col min="13067" max="13067" width="29.140625" style="543" customWidth="1"/>
    <col min="13068" max="13068" width="28.85546875" style="543" bestFit="1" customWidth="1"/>
    <col min="13069" max="13069" width="23.7109375" style="543" customWidth="1"/>
    <col min="13070" max="13312" width="11.42578125" style="543"/>
    <col min="13313" max="13313" width="7.85546875" style="543" customWidth="1"/>
    <col min="13314" max="13314" width="15.85546875" style="543" customWidth="1"/>
    <col min="13315" max="13315" width="14.42578125" style="543" customWidth="1"/>
    <col min="13316" max="13316" width="32.140625" style="543" customWidth="1"/>
    <col min="13317" max="13317" width="27.85546875" style="543" customWidth="1"/>
    <col min="13318" max="13318" width="30.85546875" style="543" customWidth="1"/>
    <col min="13319" max="13321" width="11.42578125" style="543"/>
    <col min="13322" max="13322" width="11.85546875" style="543" customWidth="1"/>
    <col min="13323" max="13323" width="29.140625" style="543" customWidth="1"/>
    <col min="13324" max="13324" width="28.85546875" style="543" bestFit="1" customWidth="1"/>
    <col min="13325" max="13325" width="23.7109375" style="543" customWidth="1"/>
    <col min="13326" max="13568" width="11.42578125" style="543"/>
    <col min="13569" max="13569" width="7.85546875" style="543" customWidth="1"/>
    <col min="13570" max="13570" width="15.85546875" style="543" customWidth="1"/>
    <col min="13571" max="13571" width="14.42578125" style="543" customWidth="1"/>
    <col min="13572" max="13572" width="32.140625" style="543" customWidth="1"/>
    <col min="13573" max="13573" width="27.85546875" style="543" customWidth="1"/>
    <col min="13574" max="13574" width="30.85546875" style="543" customWidth="1"/>
    <col min="13575" max="13577" width="11.42578125" style="543"/>
    <col min="13578" max="13578" width="11.85546875" style="543" customWidth="1"/>
    <col min="13579" max="13579" width="29.140625" style="543" customWidth="1"/>
    <col min="13580" max="13580" width="28.85546875" style="543" bestFit="1" customWidth="1"/>
    <col min="13581" max="13581" width="23.7109375" style="543" customWidth="1"/>
    <col min="13582" max="13824" width="11.42578125" style="543"/>
    <col min="13825" max="13825" width="7.85546875" style="543" customWidth="1"/>
    <col min="13826" max="13826" width="15.85546875" style="543" customWidth="1"/>
    <col min="13827" max="13827" width="14.42578125" style="543" customWidth="1"/>
    <col min="13828" max="13828" width="32.140625" style="543" customWidth="1"/>
    <col min="13829" max="13829" width="27.85546875" style="543" customWidth="1"/>
    <col min="13830" max="13830" width="30.85546875" style="543" customWidth="1"/>
    <col min="13831" max="13833" width="11.42578125" style="543"/>
    <col min="13834" max="13834" width="11.85546875" style="543" customWidth="1"/>
    <col min="13835" max="13835" width="29.140625" style="543" customWidth="1"/>
    <col min="13836" max="13836" width="28.85546875" style="543" bestFit="1" customWidth="1"/>
    <col min="13837" max="13837" width="23.7109375" style="543" customWidth="1"/>
    <col min="13838" max="14080" width="11.42578125" style="543"/>
    <col min="14081" max="14081" width="7.85546875" style="543" customWidth="1"/>
    <col min="14082" max="14082" width="15.85546875" style="543" customWidth="1"/>
    <col min="14083" max="14083" width="14.42578125" style="543" customWidth="1"/>
    <col min="14084" max="14084" width="32.140625" style="543" customWidth="1"/>
    <col min="14085" max="14085" width="27.85546875" style="543" customWidth="1"/>
    <col min="14086" max="14086" width="30.85546875" style="543" customWidth="1"/>
    <col min="14087" max="14089" width="11.42578125" style="543"/>
    <col min="14090" max="14090" width="11.85546875" style="543" customWidth="1"/>
    <col min="14091" max="14091" width="29.140625" style="543" customWidth="1"/>
    <col min="14092" max="14092" width="28.85546875" style="543" bestFit="1" customWidth="1"/>
    <col min="14093" max="14093" width="23.7109375" style="543" customWidth="1"/>
    <col min="14094" max="14336" width="11.42578125" style="543"/>
    <col min="14337" max="14337" width="7.85546875" style="543" customWidth="1"/>
    <col min="14338" max="14338" width="15.85546875" style="543" customWidth="1"/>
    <col min="14339" max="14339" width="14.42578125" style="543" customWidth="1"/>
    <col min="14340" max="14340" width="32.140625" style="543" customWidth="1"/>
    <col min="14341" max="14341" width="27.85546875" style="543" customWidth="1"/>
    <col min="14342" max="14342" width="30.85546875" style="543" customWidth="1"/>
    <col min="14343" max="14345" width="11.42578125" style="543"/>
    <col min="14346" max="14346" width="11.85546875" style="543" customWidth="1"/>
    <col min="14347" max="14347" width="29.140625" style="543" customWidth="1"/>
    <col min="14348" max="14348" width="28.85546875" style="543" bestFit="1" customWidth="1"/>
    <col min="14349" max="14349" width="23.7109375" style="543" customWidth="1"/>
    <col min="14350" max="14592" width="11.42578125" style="543"/>
    <col min="14593" max="14593" width="7.85546875" style="543" customWidth="1"/>
    <col min="14594" max="14594" width="15.85546875" style="543" customWidth="1"/>
    <col min="14595" max="14595" width="14.42578125" style="543" customWidth="1"/>
    <col min="14596" max="14596" width="32.140625" style="543" customWidth="1"/>
    <col min="14597" max="14597" width="27.85546875" style="543" customWidth="1"/>
    <col min="14598" max="14598" width="30.85546875" style="543" customWidth="1"/>
    <col min="14599" max="14601" width="11.42578125" style="543"/>
    <col min="14602" max="14602" width="11.85546875" style="543" customWidth="1"/>
    <col min="14603" max="14603" width="29.140625" style="543" customWidth="1"/>
    <col min="14604" max="14604" width="28.85546875" style="543" bestFit="1" customWidth="1"/>
    <col min="14605" max="14605" width="23.7109375" style="543" customWidth="1"/>
    <col min="14606" max="14848" width="11.42578125" style="543"/>
    <col min="14849" max="14849" width="7.85546875" style="543" customWidth="1"/>
    <col min="14850" max="14850" width="15.85546875" style="543" customWidth="1"/>
    <col min="14851" max="14851" width="14.42578125" style="543" customWidth="1"/>
    <col min="14852" max="14852" width="32.140625" style="543" customWidth="1"/>
    <col min="14853" max="14853" width="27.85546875" style="543" customWidth="1"/>
    <col min="14854" max="14854" width="30.85546875" style="543" customWidth="1"/>
    <col min="14855" max="14857" width="11.42578125" style="543"/>
    <col min="14858" max="14858" width="11.85546875" style="543" customWidth="1"/>
    <col min="14859" max="14859" width="29.140625" style="543" customWidth="1"/>
    <col min="14860" max="14860" width="28.85546875" style="543" bestFit="1" customWidth="1"/>
    <col min="14861" max="14861" width="23.7109375" style="543" customWidth="1"/>
    <col min="14862" max="15104" width="11.42578125" style="543"/>
    <col min="15105" max="15105" width="7.85546875" style="543" customWidth="1"/>
    <col min="15106" max="15106" width="15.85546875" style="543" customWidth="1"/>
    <col min="15107" max="15107" width="14.42578125" style="543" customWidth="1"/>
    <col min="15108" max="15108" width="32.140625" style="543" customWidth="1"/>
    <col min="15109" max="15109" width="27.85546875" style="543" customWidth="1"/>
    <col min="15110" max="15110" width="30.85546875" style="543" customWidth="1"/>
    <col min="15111" max="15113" width="11.42578125" style="543"/>
    <col min="15114" max="15114" width="11.85546875" style="543" customWidth="1"/>
    <col min="15115" max="15115" width="29.140625" style="543" customWidth="1"/>
    <col min="15116" max="15116" width="28.85546875" style="543" bestFit="1" customWidth="1"/>
    <col min="15117" max="15117" width="23.7109375" style="543" customWidth="1"/>
    <col min="15118" max="15360" width="11.42578125" style="543"/>
    <col min="15361" max="15361" width="7.85546875" style="543" customWidth="1"/>
    <col min="15362" max="15362" width="15.85546875" style="543" customWidth="1"/>
    <col min="15363" max="15363" width="14.42578125" style="543" customWidth="1"/>
    <col min="15364" max="15364" width="32.140625" style="543" customWidth="1"/>
    <col min="15365" max="15365" width="27.85546875" style="543" customWidth="1"/>
    <col min="15366" max="15366" width="30.85546875" style="543" customWidth="1"/>
    <col min="15367" max="15369" width="11.42578125" style="543"/>
    <col min="15370" max="15370" width="11.85546875" style="543" customWidth="1"/>
    <col min="15371" max="15371" width="29.140625" style="543" customWidth="1"/>
    <col min="15372" max="15372" width="28.85546875" style="543" bestFit="1" customWidth="1"/>
    <col min="15373" max="15373" width="23.7109375" style="543" customWidth="1"/>
    <col min="15374" max="15616" width="11.42578125" style="543"/>
    <col min="15617" max="15617" width="7.85546875" style="543" customWidth="1"/>
    <col min="15618" max="15618" width="15.85546875" style="543" customWidth="1"/>
    <col min="15619" max="15619" width="14.42578125" style="543" customWidth="1"/>
    <col min="15620" max="15620" width="32.140625" style="543" customWidth="1"/>
    <col min="15621" max="15621" width="27.85546875" style="543" customWidth="1"/>
    <col min="15622" max="15622" width="30.85546875" style="543" customWidth="1"/>
    <col min="15623" max="15625" width="11.42578125" style="543"/>
    <col min="15626" max="15626" width="11.85546875" style="543" customWidth="1"/>
    <col min="15627" max="15627" width="29.140625" style="543" customWidth="1"/>
    <col min="15628" max="15628" width="28.85546875" style="543" bestFit="1" customWidth="1"/>
    <col min="15629" max="15629" width="23.7109375" style="543" customWidth="1"/>
    <col min="15630" max="15872" width="11.42578125" style="543"/>
    <col min="15873" max="15873" width="7.85546875" style="543" customWidth="1"/>
    <col min="15874" max="15874" width="15.85546875" style="543" customWidth="1"/>
    <col min="15875" max="15875" width="14.42578125" style="543" customWidth="1"/>
    <col min="15876" max="15876" width="32.140625" style="543" customWidth="1"/>
    <col min="15877" max="15877" width="27.85546875" style="543" customWidth="1"/>
    <col min="15878" max="15878" width="30.85546875" style="543" customWidth="1"/>
    <col min="15879" max="15881" width="11.42578125" style="543"/>
    <col min="15882" max="15882" width="11.85546875" style="543" customWidth="1"/>
    <col min="15883" max="15883" width="29.140625" style="543" customWidth="1"/>
    <col min="15884" max="15884" width="28.85546875" style="543" bestFit="1" customWidth="1"/>
    <col min="15885" max="15885" width="23.7109375" style="543" customWidth="1"/>
    <col min="15886" max="16128" width="11.42578125" style="543"/>
    <col min="16129" max="16129" width="7.85546875" style="543" customWidth="1"/>
    <col min="16130" max="16130" width="15.85546875" style="543" customWidth="1"/>
    <col min="16131" max="16131" width="14.42578125" style="543" customWidth="1"/>
    <col min="16132" max="16132" width="32.140625" style="543" customWidth="1"/>
    <col min="16133" max="16133" width="27.85546875" style="543" customWidth="1"/>
    <col min="16134" max="16134" width="30.85546875" style="543" customWidth="1"/>
    <col min="16135" max="16137" width="11.42578125" style="543"/>
    <col min="16138" max="16138" width="11.85546875" style="543" customWidth="1"/>
    <col min="16139" max="16139" width="29.140625" style="543" customWidth="1"/>
    <col min="16140" max="16140" width="28.85546875" style="543" bestFit="1" customWidth="1"/>
    <col min="16141" max="16141" width="23.7109375" style="543" customWidth="1"/>
    <col min="16142" max="16384" width="11.42578125" style="543"/>
  </cols>
  <sheetData>
    <row r="2" spans="1:18" ht="15.75" x14ac:dyDescent="0.25">
      <c r="B2" s="542" t="s">
        <v>3401</v>
      </c>
    </row>
    <row r="3" spans="1:18" ht="15.75" x14ac:dyDescent="0.25">
      <c r="B3" s="542" t="s">
        <v>3402</v>
      </c>
    </row>
    <row r="4" spans="1:18" ht="25.5" x14ac:dyDescent="0.2">
      <c r="A4" s="544"/>
      <c r="B4" s="545" t="s">
        <v>3383</v>
      </c>
    </row>
    <row r="6" spans="1:18" ht="17.25" customHeight="1" x14ac:dyDescent="0.2">
      <c r="A6" s="546" t="s">
        <v>3373</v>
      </c>
      <c r="B6" s="546"/>
      <c r="C6" s="546"/>
      <c r="D6" s="546" t="s">
        <v>3374</v>
      </c>
      <c r="E6" s="546" t="s">
        <v>3375</v>
      </c>
      <c r="F6" s="546" t="s">
        <v>3376</v>
      </c>
      <c r="G6" s="546" t="s">
        <v>3377</v>
      </c>
      <c r="H6" s="546" t="s">
        <v>3378</v>
      </c>
      <c r="I6" s="546" t="s">
        <v>3379</v>
      </c>
      <c r="J6" s="546" t="s">
        <v>3380</v>
      </c>
      <c r="K6" s="546" t="s">
        <v>95</v>
      </c>
      <c r="L6" s="546" t="s">
        <v>3381</v>
      </c>
      <c r="M6" s="547"/>
      <c r="N6" s="548"/>
      <c r="O6" s="548"/>
      <c r="P6" s="548"/>
      <c r="Q6" s="548"/>
      <c r="R6" s="548"/>
    </row>
    <row r="7" spans="1:18" s="559" customFormat="1" ht="47.25" customHeight="1" x14ac:dyDescent="0.2">
      <c r="A7" s="553">
        <v>1</v>
      </c>
      <c r="B7" s="553"/>
      <c r="C7" s="553"/>
      <c r="D7" s="554" t="s">
        <v>3384</v>
      </c>
      <c r="E7" s="555" t="s">
        <v>3386</v>
      </c>
      <c r="F7" s="555" t="s">
        <v>3387</v>
      </c>
      <c r="G7" s="556" t="s">
        <v>3382</v>
      </c>
      <c r="H7" s="557">
        <v>43054</v>
      </c>
      <c r="I7" s="557">
        <v>43059</v>
      </c>
      <c r="J7" s="558">
        <v>1</v>
      </c>
      <c r="K7" s="555" t="s">
        <v>3388</v>
      </c>
      <c r="M7" s="560"/>
      <c r="N7" s="560"/>
      <c r="O7" s="560"/>
      <c r="P7" s="560"/>
      <c r="Q7" s="560"/>
      <c r="R7" s="560"/>
    </row>
    <row r="8" spans="1:18" s="559" customFormat="1" ht="40.5" customHeight="1" x14ac:dyDescent="0.2">
      <c r="A8" s="553"/>
      <c r="B8" s="553"/>
      <c r="C8" s="553"/>
      <c r="D8" s="554"/>
      <c r="E8" s="555" t="s">
        <v>3385</v>
      </c>
      <c r="F8" s="555" t="s">
        <v>3389</v>
      </c>
      <c r="G8" s="556" t="s">
        <v>3382</v>
      </c>
      <c r="H8" s="557">
        <v>42982</v>
      </c>
      <c r="I8" s="557">
        <v>42996</v>
      </c>
      <c r="J8" s="558">
        <v>1</v>
      </c>
      <c r="K8" s="555"/>
      <c r="M8" s="560"/>
      <c r="N8" s="560"/>
      <c r="O8" s="560"/>
      <c r="P8" s="560"/>
      <c r="Q8" s="560"/>
      <c r="R8" s="560"/>
    </row>
    <row r="9" spans="1:18" s="559" customFormat="1" ht="45.75" customHeight="1" x14ac:dyDescent="0.2">
      <c r="A9" s="553"/>
      <c r="B9" s="553"/>
      <c r="C9" s="553"/>
      <c r="D9" s="554"/>
      <c r="E9" s="555" t="s">
        <v>3395</v>
      </c>
      <c r="F9" s="555" t="s">
        <v>3393</v>
      </c>
      <c r="G9" s="556" t="s">
        <v>8</v>
      </c>
      <c r="H9" s="557">
        <v>43010</v>
      </c>
      <c r="I9" s="557">
        <v>43035</v>
      </c>
      <c r="J9" s="558">
        <v>1</v>
      </c>
      <c r="K9" s="555" t="s">
        <v>3394</v>
      </c>
      <c r="M9" s="560"/>
      <c r="N9" s="560"/>
      <c r="O9" s="560"/>
      <c r="P9" s="560"/>
      <c r="Q9" s="560"/>
      <c r="R9" s="560"/>
    </row>
    <row r="10" spans="1:18" s="569" customFormat="1" ht="37.5" customHeight="1" x14ac:dyDescent="0.2">
      <c r="A10" s="564"/>
      <c r="B10" s="564"/>
      <c r="C10" s="564"/>
      <c r="D10" s="565"/>
      <c r="E10" s="565" t="s">
        <v>3396</v>
      </c>
      <c r="F10" s="565"/>
      <c r="G10" s="564"/>
      <c r="H10" s="566"/>
      <c r="I10" s="566"/>
      <c r="J10" s="567"/>
      <c r="K10" s="565"/>
      <c r="L10" s="565"/>
      <c r="M10" s="568"/>
      <c r="N10" s="568"/>
      <c r="O10" s="568"/>
      <c r="P10" s="568"/>
      <c r="Q10" s="568"/>
      <c r="R10" s="568"/>
    </row>
    <row r="11" spans="1:18" s="559" customFormat="1" ht="69" customHeight="1" x14ac:dyDescent="0.2">
      <c r="A11" s="553">
        <v>2</v>
      </c>
      <c r="B11" s="553"/>
      <c r="C11" s="553"/>
      <c r="D11" s="554" t="s">
        <v>3390</v>
      </c>
      <c r="E11" s="565" t="s">
        <v>3391</v>
      </c>
      <c r="F11" s="565" t="s">
        <v>3392</v>
      </c>
      <c r="G11" s="564" t="s">
        <v>3382</v>
      </c>
      <c r="H11" s="566">
        <v>43115</v>
      </c>
      <c r="I11" s="566"/>
      <c r="J11" s="567">
        <v>0.25</v>
      </c>
      <c r="K11" s="565"/>
      <c r="L11" s="554"/>
      <c r="M11" s="560"/>
      <c r="N11" s="560"/>
      <c r="O11" s="560"/>
      <c r="P11" s="560"/>
      <c r="Q11" s="560"/>
      <c r="R11" s="560"/>
    </row>
    <row r="12" spans="1:18" s="569" customFormat="1" ht="33.75" customHeight="1" x14ac:dyDescent="0.2">
      <c r="A12" s="564"/>
      <c r="B12" s="564"/>
      <c r="C12" s="564"/>
      <c r="D12" s="565"/>
      <c r="E12" s="555" t="s">
        <v>3397</v>
      </c>
      <c r="F12" s="555" t="s">
        <v>3400</v>
      </c>
      <c r="G12" s="556" t="s">
        <v>3398</v>
      </c>
      <c r="H12" s="557">
        <v>43042</v>
      </c>
      <c r="I12" s="557">
        <v>43035</v>
      </c>
      <c r="J12" s="558">
        <v>1</v>
      </c>
      <c r="K12" s="555"/>
      <c r="L12" s="565"/>
      <c r="M12" s="568"/>
      <c r="N12" s="568"/>
      <c r="O12" s="568"/>
      <c r="P12" s="568"/>
      <c r="Q12" s="568"/>
      <c r="R12" s="568"/>
    </row>
    <row r="13" spans="1:18" s="559" customFormat="1" ht="30" customHeight="1" x14ac:dyDescent="0.2">
      <c r="A13" s="553"/>
      <c r="B13" s="553"/>
      <c r="C13" s="553"/>
      <c r="D13" s="554"/>
      <c r="E13" s="554"/>
      <c r="F13" s="554" t="s">
        <v>3399</v>
      </c>
      <c r="G13" s="553" t="s">
        <v>3398</v>
      </c>
      <c r="H13" s="561">
        <v>43130</v>
      </c>
      <c r="I13" s="562"/>
      <c r="J13" s="563">
        <v>0.25</v>
      </c>
      <c r="K13" s="554"/>
      <c r="L13" s="554"/>
      <c r="M13" s="560"/>
      <c r="N13" s="560"/>
      <c r="O13" s="560"/>
      <c r="P13" s="560"/>
      <c r="Q13" s="560"/>
      <c r="R13" s="560"/>
    </row>
    <row r="14" spans="1:18" s="559" customFormat="1" x14ac:dyDescent="0.2">
      <c r="A14" s="553"/>
      <c r="B14" s="553"/>
      <c r="C14" s="553"/>
      <c r="D14" s="554"/>
      <c r="E14" s="554"/>
      <c r="F14" s="554"/>
      <c r="G14" s="553"/>
      <c r="H14" s="561"/>
      <c r="I14" s="554"/>
      <c r="J14" s="563"/>
      <c r="K14" s="554"/>
      <c r="L14" s="554"/>
      <c r="M14" s="560"/>
      <c r="N14" s="560"/>
      <c r="O14" s="560"/>
      <c r="P14" s="560"/>
      <c r="Q14" s="560"/>
      <c r="R14" s="560"/>
    </row>
    <row r="15" spans="1:18" s="559" customFormat="1" x14ac:dyDescent="0.2">
      <c r="A15" s="553"/>
      <c r="B15" s="553"/>
      <c r="C15" s="553"/>
      <c r="D15" s="554"/>
      <c r="E15" s="554"/>
      <c r="F15" s="554"/>
      <c r="G15" s="553"/>
      <c r="H15" s="561"/>
      <c r="I15" s="554"/>
      <c r="J15" s="563"/>
      <c r="K15" s="554"/>
      <c r="L15" s="554"/>
      <c r="M15" s="560"/>
      <c r="N15" s="560"/>
      <c r="O15" s="560"/>
      <c r="P15" s="560"/>
      <c r="Q15" s="560"/>
      <c r="R15" s="560"/>
    </row>
    <row r="16" spans="1:18" x14ac:dyDescent="0.2">
      <c r="A16" s="545"/>
      <c r="B16" s="545"/>
      <c r="C16" s="545"/>
      <c r="D16" s="549"/>
      <c r="E16" s="549"/>
      <c r="F16" s="549"/>
      <c r="G16" s="545"/>
      <c r="H16" s="550"/>
      <c r="I16" s="549"/>
      <c r="J16" s="551"/>
      <c r="K16" s="549"/>
      <c r="L16" s="549"/>
      <c r="M16" s="548"/>
      <c r="N16" s="548"/>
      <c r="O16" s="548"/>
      <c r="P16" s="548"/>
      <c r="Q16" s="548"/>
      <c r="R16" s="548"/>
    </row>
    <row r="17" spans="1:18" x14ac:dyDescent="0.2">
      <c r="A17" s="545"/>
      <c r="B17" s="545"/>
      <c r="C17" s="545"/>
      <c r="D17" s="549"/>
      <c r="E17" s="549"/>
      <c r="F17" s="549"/>
      <c r="G17" s="545"/>
      <c r="H17" s="550"/>
      <c r="I17" s="549"/>
      <c r="J17" s="551"/>
      <c r="K17" s="549"/>
      <c r="L17" s="549"/>
      <c r="M17" s="548"/>
      <c r="N17" s="548"/>
      <c r="O17" s="548"/>
      <c r="P17" s="548"/>
      <c r="Q17" s="548"/>
      <c r="R17" s="548"/>
    </row>
    <row r="18" spans="1:18" x14ac:dyDescent="0.2">
      <c r="A18" s="545"/>
      <c r="B18" s="545"/>
      <c r="C18" s="545"/>
      <c r="D18" s="549"/>
      <c r="E18" s="549"/>
      <c r="F18" s="549"/>
      <c r="G18" s="545"/>
      <c r="H18" s="550"/>
      <c r="I18" s="549"/>
      <c r="J18" s="551"/>
      <c r="K18" s="549"/>
      <c r="L18" s="549"/>
      <c r="M18" s="548"/>
      <c r="N18" s="548"/>
      <c r="O18" s="548"/>
      <c r="P18" s="548"/>
      <c r="Q18" s="548"/>
      <c r="R18" s="548"/>
    </row>
    <row r="19" spans="1:18" x14ac:dyDescent="0.2">
      <c r="A19" s="545"/>
      <c r="B19" s="545"/>
      <c r="C19" s="545"/>
      <c r="D19" s="549"/>
      <c r="E19" s="549"/>
      <c r="F19" s="549"/>
      <c r="G19" s="545"/>
      <c r="H19" s="549"/>
      <c r="I19" s="549"/>
      <c r="J19" s="551"/>
      <c r="K19" s="549"/>
      <c r="L19" s="549"/>
      <c r="M19" s="548"/>
      <c r="N19" s="548"/>
      <c r="O19" s="548"/>
      <c r="P19" s="548"/>
      <c r="Q19" s="548"/>
      <c r="R19" s="548"/>
    </row>
    <row r="20" spans="1:18" x14ac:dyDescent="0.2">
      <c r="A20" s="545"/>
      <c r="B20" s="545"/>
      <c r="C20" s="545"/>
      <c r="D20" s="549"/>
      <c r="E20" s="549"/>
      <c r="F20" s="549"/>
      <c r="G20" s="545"/>
      <c r="H20" s="549"/>
      <c r="I20" s="549"/>
      <c r="J20" s="551"/>
      <c r="K20" s="549"/>
      <c r="L20" s="549"/>
      <c r="M20" s="548"/>
      <c r="N20" s="548"/>
      <c r="O20" s="548"/>
      <c r="P20" s="548"/>
      <c r="Q20" s="548"/>
      <c r="R20" s="548"/>
    </row>
    <row r="21" spans="1:18" x14ac:dyDescent="0.2">
      <c r="A21" s="545"/>
      <c r="B21" s="545"/>
      <c r="C21" s="545"/>
      <c r="D21" s="549"/>
      <c r="E21" s="549"/>
      <c r="F21" s="549"/>
      <c r="G21" s="545"/>
      <c r="H21" s="549"/>
      <c r="I21" s="549"/>
      <c r="J21" s="549"/>
      <c r="K21" s="549"/>
      <c r="L21" s="549"/>
      <c r="M21" s="548"/>
      <c r="N21" s="548"/>
      <c r="O21" s="548"/>
      <c r="P21" s="548"/>
      <c r="Q21" s="548"/>
      <c r="R21" s="548"/>
    </row>
    <row r="22" spans="1:18" x14ac:dyDescent="0.2">
      <c r="A22" s="545"/>
      <c r="B22" s="545"/>
      <c r="C22" s="545"/>
      <c r="D22" s="549"/>
      <c r="E22" s="549"/>
      <c r="F22" s="549"/>
      <c r="G22" s="545"/>
      <c r="H22" s="549"/>
      <c r="I22" s="549"/>
      <c r="J22" s="549"/>
      <c r="K22" s="549"/>
      <c r="L22" s="549"/>
      <c r="M22" s="548"/>
      <c r="N22" s="548"/>
      <c r="O22" s="548"/>
      <c r="P22" s="548"/>
      <c r="Q22" s="548"/>
      <c r="R22" s="548"/>
    </row>
    <row r="23" spans="1:18" x14ac:dyDescent="0.2">
      <c r="A23" s="545"/>
      <c r="B23" s="545"/>
      <c r="C23" s="545"/>
      <c r="D23" s="549"/>
      <c r="E23" s="549"/>
      <c r="F23" s="549"/>
      <c r="G23" s="545"/>
      <c r="H23" s="549"/>
      <c r="I23" s="549"/>
      <c r="J23" s="549"/>
      <c r="K23" s="549"/>
      <c r="L23" s="549"/>
      <c r="M23" s="548"/>
      <c r="N23" s="548"/>
      <c r="O23" s="548"/>
      <c r="P23" s="548"/>
      <c r="Q23" s="548"/>
      <c r="R23" s="548"/>
    </row>
    <row r="24" spans="1:18" x14ac:dyDescent="0.2">
      <c r="A24" s="545"/>
      <c r="B24" s="545"/>
      <c r="C24" s="545"/>
      <c r="D24" s="549"/>
      <c r="E24" s="549"/>
      <c r="F24" s="549"/>
      <c r="G24" s="545"/>
      <c r="H24" s="549"/>
      <c r="I24" s="549"/>
      <c r="J24" s="549"/>
      <c r="K24" s="549"/>
      <c r="L24" s="549"/>
      <c r="M24" s="548"/>
      <c r="N24" s="548"/>
      <c r="O24" s="548"/>
      <c r="P24" s="548"/>
      <c r="Q24" s="548"/>
      <c r="R24" s="548"/>
    </row>
    <row r="25" spans="1:18" x14ac:dyDescent="0.2">
      <c r="A25" s="545"/>
      <c r="B25" s="545"/>
      <c r="C25" s="545"/>
      <c r="D25" s="549"/>
      <c r="E25" s="549"/>
      <c r="F25" s="549"/>
      <c r="G25" s="545"/>
      <c r="H25" s="549"/>
      <c r="I25" s="549"/>
      <c r="J25" s="548"/>
      <c r="K25" s="549"/>
      <c r="L25" s="548"/>
      <c r="M25" s="548"/>
      <c r="N25" s="548"/>
      <c r="O25" s="548"/>
      <c r="P25" s="548"/>
      <c r="Q25" s="548"/>
      <c r="R25" s="548"/>
    </row>
    <row r="26" spans="1:18" x14ac:dyDescent="0.2">
      <c r="A26" s="545"/>
      <c r="B26" s="545"/>
      <c r="C26" s="545"/>
      <c r="D26" s="549"/>
      <c r="E26" s="549"/>
      <c r="F26" s="549"/>
      <c r="G26" s="545"/>
      <c r="H26" s="549"/>
      <c r="I26" s="549"/>
      <c r="J26" s="548"/>
      <c r="K26" s="549"/>
      <c r="L26" s="548"/>
      <c r="M26" s="548"/>
      <c r="N26" s="548"/>
      <c r="O26" s="548"/>
      <c r="P26" s="548"/>
      <c r="Q26" s="548"/>
      <c r="R26" s="548"/>
    </row>
    <row r="27" spans="1:18" x14ac:dyDescent="0.2">
      <c r="A27" s="545"/>
      <c r="B27" s="545"/>
      <c r="C27" s="545"/>
      <c r="D27" s="549"/>
      <c r="E27" s="549"/>
      <c r="F27" s="549"/>
      <c r="G27" s="545"/>
      <c r="H27" s="549"/>
      <c r="I27" s="549"/>
      <c r="J27" s="548"/>
      <c r="K27" s="549"/>
      <c r="L27" s="548"/>
      <c r="M27" s="548"/>
      <c r="N27" s="548"/>
      <c r="O27" s="548"/>
      <c r="P27" s="548"/>
      <c r="Q27" s="548"/>
      <c r="R27" s="548"/>
    </row>
    <row r="28" spans="1:18" x14ac:dyDescent="0.2">
      <c r="A28" s="552"/>
      <c r="B28" s="552"/>
      <c r="C28" s="552"/>
      <c r="D28" s="548"/>
      <c r="E28" s="548"/>
      <c r="F28" s="548"/>
      <c r="G28" s="552"/>
      <c r="H28" s="548"/>
      <c r="I28" s="548"/>
      <c r="J28" s="548"/>
      <c r="K28" s="548"/>
      <c r="L28" s="548"/>
      <c r="M28" s="548"/>
      <c r="N28" s="548"/>
      <c r="O28" s="548"/>
      <c r="P28" s="548"/>
      <c r="Q28" s="548"/>
      <c r="R28" s="548"/>
    </row>
    <row r="29" spans="1:18" x14ac:dyDescent="0.2">
      <c r="A29" s="552"/>
      <c r="B29" s="552"/>
      <c r="C29" s="552"/>
      <c r="D29" s="548"/>
      <c r="E29" s="548"/>
      <c r="F29" s="548"/>
      <c r="G29" s="552"/>
      <c r="H29" s="548"/>
      <c r="I29" s="548"/>
      <c r="J29" s="548"/>
      <c r="K29" s="548"/>
      <c r="L29" s="548"/>
      <c r="M29" s="548"/>
      <c r="N29" s="548"/>
      <c r="O29" s="548"/>
      <c r="P29" s="548"/>
      <c r="Q29" s="548"/>
      <c r="R29" s="548"/>
    </row>
    <row r="30" spans="1:18" x14ac:dyDescent="0.2">
      <c r="A30" s="552"/>
      <c r="B30" s="552"/>
      <c r="C30" s="552"/>
      <c r="D30" s="548"/>
      <c r="E30" s="548"/>
      <c r="F30" s="548"/>
      <c r="G30" s="552"/>
      <c r="H30" s="548"/>
      <c r="I30" s="548"/>
      <c r="K30" s="548"/>
    </row>
    <row r="31" spans="1:18" x14ac:dyDescent="0.2">
      <c r="A31" s="552"/>
      <c r="B31" s="552"/>
      <c r="C31" s="552"/>
      <c r="D31" s="548"/>
      <c r="E31" s="548"/>
      <c r="F31" s="548"/>
      <c r="G31" s="552"/>
      <c r="H31" s="548"/>
      <c r="I31" s="548"/>
      <c r="K31" s="548"/>
    </row>
    <row r="32" spans="1:18" x14ac:dyDescent="0.2">
      <c r="A32" s="552"/>
      <c r="B32" s="552"/>
      <c r="C32" s="552"/>
      <c r="D32" s="548"/>
      <c r="E32" s="548"/>
      <c r="F32" s="548"/>
      <c r="G32" s="552"/>
      <c r="H32" s="548"/>
      <c r="I32" s="548"/>
      <c r="K32" s="54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3:B45"/>
  <sheetViews>
    <sheetView workbookViewId="0">
      <pane ySplit="1755" topLeftCell="A31"/>
      <selection activeCell="B5" sqref="B5"/>
      <selection pane="bottomLeft" activeCell="B45" sqref="B45"/>
    </sheetView>
  </sheetViews>
  <sheetFormatPr baseColWidth="10" defaultRowHeight="12.75" x14ac:dyDescent="0.2"/>
  <cols>
    <col min="1" max="1" width="19.7109375" customWidth="1"/>
    <col min="2" max="2" width="23.28515625" customWidth="1"/>
  </cols>
  <sheetData>
    <row r="3" spans="1:2" x14ac:dyDescent="0.2">
      <c r="A3" s="5" t="s">
        <v>86</v>
      </c>
      <c r="B3" s="9" t="s">
        <v>38</v>
      </c>
    </row>
    <row r="4" spans="1:2" x14ac:dyDescent="0.2">
      <c r="A4" s="7" t="s">
        <v>41</v>
      </c>
      <c r="B4" s="4">
        <v>21</v>
      </c>
    </row>
    <row r="5" spans="1:2" x14ac:dyDescent="0.2">
      <c r="A5" s="7" t="s">
        <v>42</v>
      </c>
      <c r="B5" s="4">
        <v>22</v>
      </c>
    </row>
    <row r="6" spans="1:2" x14ac:dyDescent="0.2">
      <c r="A6" s="7" t="s">
        <v>45</v>
      </c>
      <c r="B6" s="4">
        <v>26</v>
      </c>
    </row>
    <row r="7" spans="1:2" x14ac:dyDescent="0.2">
      <c r="A7" s="7" t="s">
        <v>46</v>
      </c>
      <c r="B7" s="4">
        <v>11</v>
      </c>
    </row>
    <row r="8" spans="1:2" x14ac:dyDescent="0.2">
      <c r="A8" s="7" t="s">
        <v>47</v>
      </c>
      <c r="B8" s="4">
        <v>13</v>
      </c>
    </row>
    <row r="9" spans="1:2" x14ac:dyDescent="0.2">
      <c r="A9" s="7" t="s">
        <v>48</v>
      </c>
      <c r="B9" s="4">
        <v>12</v>
      </c>
    </row>
    <row r="10" spans="1:2" x14ac:dyDescent="0.2">
      <c r="A10" s="7" t="s">
        <v>49</v>
      </c>
      <c r="B10" s="4">
        <v>21</v>
      </c>
    </row>
    <row r="11" spans="1:2" x14ac:dyDescent="0.2">
      <c r="A11" s="7" t="s">
        <v>50</v>
      </c>
      <c r="B11" s="4">
        <v>8</v>
      </c>
    </row>
    <row r="12" spans="1:2" x14ac:dyDescent="0.2">
      <c r="A12" s="7" t="s">
        <v>93</v>
      </c>
      <c r="B12" s="4">
        <v>4</v>
      </c>
    </row>
    <row r="13" spans="1:2" x14ac:dyDescent="0.2">
      <c r="A13" s="7" t="s">
        <v>56</v>
      </c>
      <c r="B13" s="4">
        <v>3</v>
      </c>
    </row>
    <row r="14" spans="1:2" x14ac:dyDescent="0.2">
      <c r="A14" s="7" t="s">
        <v>57</v>
      </c>
      <c r="B14" s="4">
        <v>11</v>
      </c>
    </row>
    <row r="15" spans="1:2" x14ac:dyDescent="0.2">
      <c r="A15" s="7" t="s">
        <v>58</v>
      </c>
      <c r="B15" s="4">
        <v>12</v>
      </c>
    </row>
    <row r="16" spans="1:2" x14ac:dyDescent="0.2">
      <c r="A16" s="7" t="s">
        <v>59</v>
      </c>
      <c r="B16" s="4">
        <v>15</v>
      </c>
    </row>
    <row r="17" spans="1:2" x14ac:dyDescent="0.2">
      <c r="A17" s="7" t="s">
        <v>27</v>
      </c>
      <c r="B17" s="4">
        <v>22</v>
      </c>
    </row>
    <row r="18" spans="1:2" x14ac:dyDescent="0.2">
      <c r="A18" s="7" t="s">
        <v>28</v>
      </c>
      <c r="B18" s="4">
        <v>16</v>
      </c>
    </row>
    <row r="19" spans="1:2" x14ac:dyDescent="0.2">
      <c r="A19" s="7" t="s">
        <v>29</v>
      </c>
      <c r="B19" s="4">
        <v>13</v>
      </c>
    </row>
    <row r="20" spans="1:2" x14ac:dyDescent="0.2">
      <c r="A20" s="7" t="s">
        <v>21</v>
      </c>
      <c r="B20" s="4">
        <v>2</v>
      </c>
    </row>
    <row r="21" spans="1:2" x14ac:dyDescent="0.2">
      <c r="A21" s="7" t="s">
        <v>19</v>
      </c>
      <c r="B21" s="4">
        <v>18</v>
      </c>
    </row>
    <row r="22" spans="1:2" x14ac:dyDescent="0.2">
      <c r="A22" s="7" t="s">
        <v>20</v>
      </c>
      <c r="B22" s="4">
        <v>9</v>
      </c>
    </row>
    <row r="23" spans="1:2" x14ac:dyDescent="0.2">
      <c r="A23" s="7" t="s">
        <v>71</v>
      </c>
      <c r="B23" s="4">
        <v>25</v>
      </c>
    </row>
    <row r="24" spans="1:2" x14ac:dyDescent="0.2">
      <c r="A24" s="7" t="s">
        <v>24</v>
      </c>
      <c r="B24" s="4">
        <v>16</v>
      </c>
    </row>
    <row r="25" spans="1:2" x14ac:dyDescent="0.2">
      <c r="A25" s="7" t="s">
        <v>25</v>
      </c>
      <c r="B25" s="4">
        <v>19</v>
      </c>
    </row>
    <row r="26" spans="1:2" x14ac:dyDescent="0.2">
      <c r="A26" s="7" t="s">
        <v>77</v>
      </c>
      <c r="B26" s="4">
        <v>28</v>
      </c>
    </row>
    <row r="27" spans="1:2" x14ac:dyDescent="0.2">
      <c r="A27" s="7" t="s">
        <v>43</v>
      </c>
      <c r="B27" s="4">
        <v>20</v>
      </c>
    </row>
    <row r="28" spans="1:2" x14ac:dyDescent="0.2">
      <c r="A28" s="7" t="s">
        <v>36</v>
      </c>
      <c r="B28" s="4">
        <v>11</v>
      </c>
    </row>
    <row r="29" spans="1:2" x14ac:dyDescent="0.2">
      <c r="A29" s="7" t="s">
        <v>33</v>
      </c>
      <c r="B29" s="4">
        <v>23</v>
      </c>
    </row>
    <row r="30" spans="1:2" x14ac:dyDescent="0.2">
      <c r="A30" s="7" t="s">
        <v>51</v>
      </c>
      <c r="B30" s="4">
        <v>10</v>
      </c>
    </row>
    <row r="31" spans="1:2" x14ac:dyDescent="0.2">
      <c r="A31" s="7" t="s">
        <v>15</v>
      </c>
      <c r="B31" s="4">
        <v>23</v>
      </c>
    </row>
    <row r="32" spans="1:2" x14ac:dyDescent="0.2">
      <c r="A32" s="7" t="s">
        <v>31</v>
      </c>
      <c r="B32" s="4">
        <v>26</v>
      </c>
    </row>
    <row r="33" spans="1:2" x14ac:dyDescent="0.2">
      <c r="A33" s="7" t="s">
        <v>66</v>
      </c>
      <c r="B33" s="4">
        <v>10</v>
      </c>
    </row>
    <row r="34" spans="1:2" x14ac:dyDescent="0.2">
      <c r="A34" s="7" t="s">
        <v>92</v>
      </c>
      <c r="B34" s="4">
        <v>12</v>
      </c>
    </row>
    <row r="35" spans="1:2" x14ac:dyDescent="0.2">
      <c r="A35" s="7" t="s">
        <v>30</v>
      </c>
      <c r="B35" s="4">
        <v>3</v>
      </c>
    </row>
    <row r="36" spans="1:2" x14ac:dyDescent="0.2">
      <c r="A36" s="7" t="s">
        <v>87</v>
      </c>
      <c r="B36" s="4">
        <v>17</v>
      </c>
    </row>
    <row r="37" spans="1:2" x14ac:dyDescent="0.2">
      <c r="A37" s="7" t="s">
        <v>90</v>
      </c>
      <c r="B37" s="4">
        <v>15</v>
      </c>
    </row>
    <row r="38" spans="1:2" x14ac:dyDescent="0.2">
      <c r="A38" s="7" t="s">
        <v>82</v>
      </c>
      <c r="B38" s="4">
        <v>11</v>
      </c>
    </row>
    <row r="39" spans="1:2" x14ac:dyDescent="0.2">
      <c r="A39" s="7" t="s">
        <v>91</v>
      </c>
      <c r="B39" s="4">
        <v>11</v>
      </c>
    </row>
    <row r="40" spans="1:2" x14ac:dyDescent="0.2">
      <c r="A40" s="7" t="s">
        <v>52</v>
      </c>
      <c r="B40" s="4">
        <v>6</v>
      </c>
    </row>
    <row r="41" spans="1:2" x14ac:dyDescent="0.2">
      <c r="A41" s="7" t="s">
        <v>53</v>
      </c>
      <c r="B41" s="4">
        <v>15</v>
      </c>
    </row>
    <row r="42" spans="1:2" x14ac:dyDescent="0.2">
      <c r="A42" s="7" t="s">
        <v>54</v>
      </c>
      <c r="B42" s="4">
        <v>3</v>
      </c>
    </row>
    <row r="43" spans="1:2" x14ac:dyDescent="0.2">
      <c r="A43" s="7" t="s">
        <v>26</v>
      </c>
      <c r="B43" s="4">
        <v>5</v>
      </c>
    </row>
    <row r="44" spans="1:2" x14ac:dyDescent="0.2">
      <c r="A44" s="7" t="s">
        <v>34</v>
      </c>
      <c r="B44" s="4">
        <v>1</v>
      </c>
    </row>
    <row r="45" spans="1:2" ht="15" x14ac:dyDescent="0.25">
      <c r="A45" s="8" t="s">
        <v>40</v>
      </c>
      <c r="B45" s="6">
        <v>569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F52"/>
  <sheetViews>
    <sheetView workbookViewId="0">
      <pane ySplit="1005" activePane="bottomLeft"/>
      <selection activeCell="B1" sqref="A1:IV1"/>
      <selection pane="bottomLeft" activeCell="D13" sqref="D13"/>
    </sheetView>
  </sheetViews>
  <sheetFormatPr baseColWidth="10" defaultRowHeight="12.75" x14ac:dyDescent="0.2"/>
  <cols>
    <col min="1" max="1" width="21.140625" customWidth="1"/>
    <col min="2" max="2" width="26.140625" customWidth="1"/>
    <col min="3" max="3" width="33" customWidth="1"/>
    <col min="4" max="4" width="31.140625" customWidth="1"/>
    <col min="5" max="5" width="31.140625" style="10" customWidth="1"/>
    <col min="6" max="6" width="24.5703125" customWidth="1"/>
  </cols>
  <sheetData>
    <row r="1" spans="1:6" s="20" customFormat="1" ht="30" x14ac:dyDescent="0.25">
      <c r="A1" s="18" t="s">
        <v>61</v>
      </c>
      <c r="B1" s="18" t="s">
        <v>38</v>
      </c>
      <c r="C1" s="18" t="s">
        <v>81</v>
      </c>
      <c r="D1" s="18" t="s">
        <v>62</v>
      </c>
      <c r="E1" s="19" t="s">
        <v>63</v>
      </c>
      <c r="F1" s="18" t="s">
        <v>72</v>
      </c>
    </row>
    <row r="2" spans="1:6" x14ac:dyDescent="0.2">
      <c r="A2" s="12" t="s">
        <v>41</v>
      </c>
      <c r="B2" s="12">
        <v>21</v>
      </c>
      <c r="C2" s="12">
        <v>4</v>
      </c>
      <c r="D2" s="12">
        <v>30</v>
      </c>
      <c r="E2" s="13">
        <v>0</v>
      </c>
      <c r="F2" s="12"/>
    </row>
    <row r="3" spans="1:6" x14ac:dyDescent="0.2">
      <c r="A3" s="12" t="s">
        <v>42</v>
      </c>
      <c r="B3" s="12">
        <v>22</v>
      </c>
      <c r="C3" s="12">
        <v>15</v>
      </c>
      <c r="D3" s="12">
        <v>30</v>
      </c>
      <c r="E3" s="13">
        <v>4.1428571428571432</v>
      </c>
      <c r="F3" s="12"/>
    </row>
    <row r="4" spans="1:6" x14ac:dyDescent="0.2">
      <c r="A4" s="12" t="s">
        <v>45</v>
      </c>
      <c r="B4" s="12">
        <v>26</v>
      </c>
      <c r="C4" s="12">
        <v>19</v>
      </c>
      <c r="D4" s="12">
        <v>28</v>
      </c>
      <c r="E4" s="13">
        <v>16.789473684210527</v>
      </c>
      <c r="F4" s="12"/>
    </row>
    <row r="5" spans="1:6" x14ac:dyDescent="0.2">
      <c r="A5" s="12" t="s">
        <v>46</v>
      </c>
      <c r="B5" s="12">
        <v>11</v>
      </c>
      <c r="C5" s="12">
        <v>5</v>
      </c>
      <c r="D5" s="12">
        <v>32</v>
      </c>
      <c r="E5" s="13">
        <v>1.2</v>
      </c>
      <c r="F5" s="12"/>
    </row>
    <row r="6" spans="1:6" x14ac:dyDescent="0.2">
      <c r="A6" s="12" t="s">
        <v>47</v>
      </c>
      <c r="B6" s="12">
        <v>13</v>
      </c>
      <c r="C6" s="12">
        <v>29</v>
      </c>
      <c r="D6" s="12">
        <v>28</v>
      </c>
      <c r="E6" s="13">
        <v>14.172413793103448</v>
      </c>
      <c r="F6" s="12"/>
    </row>
    <row r="7" spans="1:6" x14ac:dyDescent="0.2">
      <c r="A7" s="12" t="s">
        <v>48</v>
      </c>
      <c r="B7" s="12">
        <v>11</v>
      </c>
      <c r="C7" s="12">
        <v>12</v>
      </c>
      <c r="D7" s="12">
        <v>23</v>
      </c>
      <c r="E7" s="13">
        <v>11.583333333333334</v>
      </c>
      <c r="F7" s="12"/>
    </row>
    <row r="8" spans="1:6" x14ac:dyDescent="0.2">
      <c r="A8" s="12" t="s">
        <v>49</v>
      </c>
      <c r="B8" s="12">
        <v>21</v>
      </c>
      <c r="C8" s="12">
        <v>13</v>
      </c>
      <c r="D8" s="12">
        <v>27</v>
      </c>
      <c r="E8" s="13">
        <v>18.076923076923077</v>
      </c>
      <c r="F8" s="12"/>
    </row>
    <row r="9" spans="1:6" x14ac:dyDescent="0.2">
      <c r="A9" s="12" t="s">
        <v>50</v>
      </c>
      <c r="B9" s="12">
        <v>6</v>
      </c>
      <c r="C9" s="12">
        <v>16</v>
      </c>
      <c r="D9" s="12">
        <v>29</v>
      </c>
      <c r="E9" s="13">
        <v>30</v>
      </c>
      <c r="F9" s="12"/>
    </row>
    <row r="10" spans="1:6" x14ac:dyDescent="0.2">
      <c r="A10" s="12" t="s">
        <v>93</v>
      </c>
      <c r="B10" s="12">
        <v>4</v>
      </c>
      <c r="C10" s="12">
        <v>9</v>
      </c>
      <c r="D10" s="12">
        <v>27</v>
      </c>
      <c r="E10" s="13">
        <v>39.444444444444443</v>
      </c>
      <c r="F10" s="12"/>
    </row>
    <row r="11" spans="1:6" x14ac:dyDescent="0.2">
      <c r="A11" s="12" t="s">
        <v>56</v>
      </c>
      <c r="B11" s="12">
        <v>3</v>
      </c>
      <c r="C11" s="12">
        <v>13</v>
      </c>
      <c r="D11" s="12">
        <v>16</v>
      </c>
      <c r="E11" s="13">
        <v>21.692307692307693</v>
      </c>
      <c r="F11" s="12"/>
    </row>
    <row r="12" spans="1:6" x14ac:dyDescent="0.2">
      <c r="A12" s="12" t="s">
        <v>57</v>
      </c>
      <c r="B12" s="12">
        <v>11</v>
      </c>
      <c r="C12" s="12">
        <v>1</v>
      </c>
      <c r="D12" s="12">
        <v>27</v>
      </c>
      <c r="E12" s="13">
        <v>7</v>
      </c>
      <c r="F12" s="12"/>
    </row>
    <row r="13" spans="1:6" x14ac:dyDescent="0.2">
      <c r="A13" s="12" t="s">
        <v>58</v>
      </c>
      <c r="B13" s="12">
        <v>13</v>
      </c>
      <c r="C13" s="12">
        <v>11</v>
      </c>
      <c r="D13" s="12">
        <v>23</v>
      </c>
      <c r="E13" s="13">
        <v>15.909090909090908</v>
      </c>
      <c r="F13" s="12"/>
    </row>
    <row r="14" spans="1:6" x14ac:dyDescent="0.2">
      <c r="A14" s="12" t="s">
        <v>59</v>
      </c>
      <c r="B14" s="12">
        <v>15</v>
      </c>
      <c r="C14" s="12">
        <v>7</v>
      </c>
      <c r="D14" s="12">
        <v>35</v>
      </c>
      <c r="E14" s="13">
        <v>6.4285714285714288</v>
      </c>
      <c r="F14" s="12"/>
    </row>
    <row r="15" spans="1:6" x14ac:dyDescent="0.2">
      <c r="A15" s="12" t="s">
        <v>27</v>
      </c>
      <c r="B15" s="12">
        <v>22</v>
      </c>
      <c r="C15" s="12">
        <v>11</v>
      </c>
      <c r="D15" s="12">
        <v>36</v>
      </c>
      <c r="E15" s="13">
        <v>12.090909090909092</v>
      </c>
      <c r="F15" s="12"/>
    </row>
    <row r="16" spans="1:6" x14ac:dyDescent="0.2">
      <c r="A16" s="12" t="s">
        <v>28</v>
      </c>
      <c r="B16" s="12">
        <v>16</v>
      </c>
      <c r="C16" s="12">
        <v>13</v>
      </c>
      <c r="D16" s="12">
        <v>39</v>
      </c>
      <c r="E16" s="13">
        <v>10.23076923076923</v>
      </c>
      <c r="F16" s="12"/>
    </row>
    <row r="17" spans="1:6" x14ac:dyDescent="0.2">
      <c r="A17" s="12" t="s">
        <v>29</v>
      </c>
      <c r="B17" s="12">
        <v>13</v>
      </c>
      <c r="C17" s="12">
        <v>16</v>
      </c>
      <c r="D17" s="12">
        <v>36</v>
      </c>
      <c r="E17" s="13">
        <v>13.153846153846153</v>
      </c>
      <c r="F17" s="12"/>
    </row>
    <row r="18" spans="1:6" x14ac:dyDescent="0.2">
      <c r="A18" s="12" t="s">
        <v>21</v>
      </c>
      <c r="B18" s="12">
        <v>2</v>
      </c>
      <c r="C18" s="12">
        <v>1</v>
      </c>
      <c r="D18" s="12">
        <f>D17+B18-C18</f>
        <v>37</v>
      </c>
      <c r="E18" s="13">
        <v>28</v>
      </c>
      <c r="F18" s="12"/>
    </row>
    <row r="19" spans="1:6" x14ac:dyDescent="0.2">
      <c r="A19" s="12" t="s">
        <v>70</v>
      </c>
      <c r="B19" s="12">
        <v>17</v>
      </c>
      <c r="C19" s="12">
        <v>8</v>
      </c>
      <c r="D19" s="12">
        <f>D18+B19-C19</f>
        <v>46</v>
      </c>
      <c r="E19" s="13">
        <v>31.875</v>
      </c>
      <c r="F19" s="12"/>
    </row>
    <row r="20" spans="1:6" x14ac:dyDescent="0.2">
      <c r="A20" s="12" t="s">
        <v>69</v>
      </c>
      <c r="B20" s="12">
        <v>7</v>
      </c>
      <c r="C20" s="12">
        <v>4</v>
      </c>
      <c r="D20" s="12">
        <f>D19+B20-C20</f>
        <v>49</v>
      </c>
      <c r="E20" s="13">
        <v>30</v>
      </c>
      <c r="F20" s="12"/>
    </row>
    <row r="21" spans="1:6" x14ac:dyDescent="0.2">
      <c r="A21" s="12" t="s">
        <v>68</v>
      </c>
      <c r="B21" s="12">
        <v>24</v>
      </c>
      <c r="C21" s="12">
        <v>16</v>
      </c>
      <c r="D21" s="12">
        <v>69</v>
      </c>
      <c r="E21" s="13">
        <v>40.700000000000003</v>
      </c>
      <c r="F21" s="12"/>
    </row>
    <row r="22" spans="1:6" x14ac:dyDescent="0.2">
      <c r="A22" s="12" t="s">
        <v>78</v>
      </c>
      <c r="B22" s="12">
        <v>14</v>
      </c>
      <c r="C22" s="12">
        <v>22</v>
      </c>
      <c r="D22" s="12">
        <v>61</v>
      </c>
      <c r="E22" s="13">
        <v>25.8</v>
      </c>
      <c r="F22" s="12"/>
    </row>
    <row r="23" spans="1:6" x14ac:dyDescent="0.2">
      <c r="A23" s="12" t="s">
        <v>79</v>
      </c>
      <c r="B23" s="12">
        <v>12</v>
      </c>
      <c r="C23" s="12">
        <v>29</v>
      </c>
      <c r="D23" s="12">
        <v>42</v>
      </c>
      <c r="E23" s="13">
        <v>21.1</v>
      </c>
      <c r="F23" s="12"/>
    </row>
    <row r="24" spans="1:6" x14ac:dyDescent="0.2">
      <c r="A24" s="12" t="s">
        <v>73</v>
      </c>
      <c r="B24" s="12">
        <v>21</v>
      </c>
      <c r="C24" s="12">
        <v>16</v>
      </c>
      <c r="D24" s="12">
        <v>37</v>
      </c>
      <c r="E24" s="13">
        <v>6</v>
      </c>
      <c r="F24" s="12"/>
    </row>
    <row r="25" spans="1:6" x14ac:dyDescent="0.2">
      <c r="A25" s="12" t="s">
        <v>44</v>
      </c>
      <c r="B25" s="12">
        <v>15</v>
      </c>
      <c r="C25" s="12">
        <v>16</v>
      </c>
      <c r="D25" s="12">
        <v>38</v>
      </c>
      <c r="E25" s="13">
        <v>22.1</v>
      </c>
      <c r="F25" s="12"/>
    </row>
    <row r="26" spans="1:6" x14ac:dyDescent="0.2">
      <c r="A26" s="12" t="s">
        <v>37</v>
      </c>
      <c r="B26" s="12">
        <v>6</v>
      </c>
      <c r="C26" s="12">
        <v>21</v>
      </c>
      <c r="D26" s="12">
        <v>27</v>
      </c>
      <c r="E26" s="13">
        <v>25.7</v>
      </c>
      <c r="F26" s="12"/>
    </row>
    <row r="27" spans="1:6" x14ac:dyDescent="0.2">
      <c r="A27" s="12" t="s">
        <v>33</v>
      </c>
      <c r="B27" s="12">
        <v>23</v>
      </c>
      <c r="C27" s="12">
        <v>20</v>
      </c>
      <c r="D27" s="12">
        <v>30</v>
      </c>
      <c r="E27" s="13">
        <v>20.7</v>
      </c>
      <c r="F27" s="12"/>
    </row>
    <row r="28" spans="1:6" x14ac:dyDescent="0.2">
      <c r="A28" s="12" t="s">
        <v>15</v>
      </c>
      <c r="B28" s="12">
        <v>23</v>
      </c>
      <c r="C28" s="12">
        <v>16</v>
      </c>
      <c r="D28" s="12">
        <v>32</v>
      </c>
      <c r="E28" s="13">
        <v>8.4</v>
      </c>
      <c r="F28" s="12"/>
    </row>
    <row r="29" spans="1:6" x14ac:dyDescent="0.2">
      <c r="A29" s="12" t="s">
        <v>31</v>
      </c>
      <c r="B29" s="12">
        <v>26</v>
      </c>
      <c r="C29" s="12">
        <v>20</v>
      </c>
      <c r="D29" s="12">
        <v>39</v>
      </c>
      <c r="E29" s="13">
        <v>16.100000000000001</v>
      </c>
      <c r="F29" s="12"/>
    </row>
    <row r="30" spans="1:6" x14ac:dyDescent="0.2">
      <c r="A30" s="12" t="s">
        <v>66</v>
      </c>
      <c r="B30" s="12">
        <v>10</v>
      </c>
      <c r="C30" s="12">
        <v>15</v>
      </c>
      <c r="D30" s="12">
        <v>44</v>
      </c>
      <c r="E30" s="13">
        <v>18.100000000000001</v>
      </c>
      <c r="F30" s="12"/>
    </row>
    <row r="31" spans="1:6" x14ac:dyDescent="0.2">
      <c r="A31" s="12" t="s">
        <v>51</v>
      </c>
      <c r="B31" s="12">
        <v>12</v>
      </c>
      <c r="C31" s="12">
        <v>7</v>
      </c>
      <c r="D31" s="12">
        <v>39</v>
      </c>
      <c r="E31" s="13">
        <v>16.399999999999999</v>
      </c>
      <c r="F31" s="12"/>
    </row>
    <row r="32" spans="1:6" x14ac:dyDescent="0.2">
      <c r="A32" s="12" t="s">
        <v>92</v>
      </c>
      <c r="B32" s="12">
        <v>13</v>
      </c>
      <c r="C32" s="12">
        <v>12</v>
      </c>
      <c r="D32" s="12">
        <v>37</v>
      </c>
      <c r="E32" s="13">
        <v>20.6</v>
      </c>
      <c r="F32" s="12"/>
    </row>
    <row r="33" spans="1:6" x14ac:dyDescent="0.2">
      <c r="A33" s="12" t="s">
        <v>30</v>
      </c>
      <c r="B33" s="12">
        <v>3</v>
      </c>
      <c r="C33" s="12">
        <v>17</v>
      </c>
      <c r="D33" s="12">
        <v>46</v>
      </c>
      <c r="E33" s="13">
        <v>23.6</v>
      </c>
      <c r="F33" s="12"/>
    </row>
    <row r="34" spans="1:6" x14ac:dyDescent="0.2">
      <c r="A34" s="12" t="s">
        <v>87</v>
      </c>
      <c r="B34" s="12">
        <v>9</v>
      </c>
      <c r="C34" s="12">
        <v>16</v>
      </c>
      <c r="D34" s="12">
        <v>27</v>
      </c>
      <c r="E34" s="13">
        <v>21</v>
      </c>
      <c r="F34" s="12"/>
    </row>
    <row r="35" spans="1:6" x14ac:dyDescent="0.2">
      <c r="A35" s="12" t="s">
        <v>82</v>
      </c>
      <c r="B35" s="12">
        <v>11</v>
      </c>
      <c r="C35" s="12">
        <v>16</v>
      </c>
      <c r="D35" s="12">
        <v>26</v>
      </c>
      <c r="E35" s="13">
        <v>8.1</v>
      </c>
      <c r="F35" s="12"/>
    </row>
    <row r="36" spans="1:6" x14ac:dyDescent="0.2">
      <c r="A36" s="12" t="s">
        <v>90</v>
      </c>
      <c r="B36" s="12">
        <v>15</v>
      </c>
      <c r="C36" s="12">
        <v>12</v>
      </c>
      <c r="D36" s="12">
        <v>18</v>
      </c>
      <c r="E36" s="13">
        <v>25.7</v>
      </c>
      <c r="F36" s="12"/>
    </row>
    <row r="37" spans="1:6" x14ac:dyDescent="0.2">
      <c r="A37" s="12" t="s">
        <v>91</v>
      </c>
      <c r="B37" s="12">
        <v>11</v>
      </c>
      <c r="C37" s="12">
        <v>13</v>
      </c>
      <c r="D37" s="12">
        <v>16</v>
      </c>
      <c r="E37" s="13">
        <v>7.6</v>
      </c>
      <c r="F37" s="12"/>
    </row>
    <row r="38" spans="1:6" x14ac:dyDescent="0.2">
      <c r="A38" s="12" t="s">
        <v>52</v>
      </c>
      <c r="B38" s="12">
        <v>6</v>
      </c>
      <c r="C38" s="12">
        <v>6</v>
      </c>
      <c r="D38" s="12">
        <v>20</v>
      </c>
      <c r="E38" s="13">
        <v>23.8</v>
      </c>
      <c r="F38" s="12"/>
    </row>
    <row r="39" spans="1:6" x14ac:dyDescent="0.2">
      <c r="A39" s="12" t="s">
        <v>53</v>
      </c>
      <c r="B39" s="12">
        <v>14</v>
      </c>
      <c r="C39" s="12">
        <v>5</v>
      </c>
      <c r="D39" s="12">
        <v>22</v>
      </c>
      <c r="E39" s="13">
        <v>12</v>
      </c>
      <c r="F39" s="12">
        <v>6</v>
      </c>
    </row>
    <row r="40" spans="1:6" x14ac:dyDescent="0.2">
      <c r="A40" s="12" t="s">
        <v>54</v>
      </c>
      <c r="B40" s="12">
        <v>3</v>
      </c>
      <c r="C40" s="12">
        <v>7</v>
      </c>
      <c r="D40" s="12">
        <v>26</v>
      </c>
      <c r="E40" s="13">
        <v>17.100000000000001</v>
      </c>
      <c r="F40" s="12">
        <v>5</v>
      </c>
    </row>
    <row r="41" spans="1:6" x14ac:dyDescent="0.2">
      <c r="A41" s="12" t="s">
        <v>26</v>
      </c>
      <c r="B41" s="12">
        <v>5</v>
      </c>
      <c r="C41" s="12">
        <v>13</v>
      </c>
      <c r="D41" s="12">
        <v>14</v>
      </c>
      <c r="E41" s="13">
        <v>13.8</v>
      </c>
      <c r="F41" s="12">
        <v>5</v>
      </c>
    </row>
    <row r="42" spans="1:6" x14ac:dyDescent="0.2">
      <c r="A42" s="12" t="s">
        <v>34</v>
      </c>
      <c r="B42" s="12">
        <v>1</v>
      </c>
      <c r="C42" s="12">
        <v>5</v>
      </c>
      <c r="D42" s="12">
        <v>11</v>
      </c>
      <c r="E42" s="13">
        <v>24.6</v>
      </c>
      <c r="F42" s="12">
        <v>0</v>
      </c>
    </row>
    <row r="43" spans="1:6" x14ac:dyDescent="0.2">
      <c r="A43" s="12"/>
      <c r="B43" s="12"/>
      <c r="C43" s="12"/>
      <c r="D43" s="12"/>
      <c r="E43" s="13"/>
      <c r="F43" s="12"/>
    </row>
    <row r="44" spans="1:6" x14ac:dyDescent="0.2">
      <c r="A44" s="12"/>
      <c r="B44" s="12"/>
      <c r="C44" s="12"/>
      <c r="D44" s="12"/>
      <c r="E44" s="13"/>
      <c r="F44" s="12"/>
    </row>
    <row r="45" spans="1:6" x14ac:dyDescent="0.2">
      <c r="A45" s="12"/>
      <c r="B45" s="12"/>
      <c r="C45" s="12"/>
      <c r="D45" s="12"/>
      <c r="E45" s="13"/>
      <c r="F45" s="12"/>
    </row>
    <row r="46" spans="1:6" x14ac:dyDescent="0.2">
      <c r="A46" s="12"/>
      <c r="B46" s="12"/>
      <c r="C46" s="12"/>
      <c r="D46" s="12"/>
      <c r="E46" s="13"/>
      <c r="F46" s="12"/>
    </row>
    <row r="47" spans="1:6" x14ac:dyDescent="0.2">
      <c r="A47" s="12"/>
      <c r="B47" s="12"/>
      <c r="C47" s="12"/>
      <c r="D47" s="12"/>
      <c r="E47" s="13"/>
      <c r="F47" s="12"/>
    </row>
    <row r="48" spans="1:6" x14ac:dyDescent="0.2">
      <c r="A48" s="12"/>
      <c r="B48" s="12"/>
      <c r="C48" s="12"/>
      <c r="D48" s="12"/>
      <c r="E48" s="13"/>
      <c r="F48" s="12"/>
    </row>
    <row r="49" spans="1:6" x14ac:dyDescent="0.2">
      <c r="A49" s="12"/>
      <c r="B49" s="12"/>
      <c r="C49" s="12"/>
      <c r="D49" s="12"/>
      <c r="E49" s="13"/>
      <c r="F49" s="12"/>
    </row>
    <row r="50" spans="1:6" x14ac:dyDescent="0.2">
      <c r="A50" s="12"/>
      <c r="B50" s="12"/>
      <c r="C50" s="12"/>
      <c r="D50" s="12"/>
      <c r="E50" s="13"/>
      <c r="F50" s="12"/>
    </row>
    <row r="51" spans="1:6" x14ac:dyDescent="0.2">
      <c r="A51" s="12"/>
      <c r="B51" s="12"/>
      <c r="C51" s="12"/>
      <c r="D51" s="12"/>
      <c r="E51" s="13"/>
      <c r="F51" s="12"/>
    </row>
    <row r="52" spans="1:6" x14ac:dyDescent="0.2">
      <c r="A52" s="12"/>
      <c r="B52" s="12"/>
      <c r="C52" s="12"/>
      <c r="D52" s="12"/>
      <c r="E52" s="13"/>
      <c r="F52" s="12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DQ1002"/>
  <sheetViews>
    <sheetView workbookViewId="0">
      <pane ySplit="1" topLeftCell="A179" activePane="bottomLeft" state="frozen"/>
      <selection pane="bottomLeft" activeCell="C161" sqref="C161"/>
    </sheetView>
  </sheetViews>
  <sheetFormatPr baseColWidth="10" defaultRowHeight="12.75" x14ac:dyDescent="0.2"/>
  <cols>
    <col min="1" max="1" width="17.85546875" style="2" bestFit="1" customWidth="1"/>
    <col min="2" max="2" width="15.5703125" style="2" bestFit="1" customWidth="1"/>
    <col min="3" max="3" width="8.85546875" style="2" customWidth="1"/>
    <col min="4" max="4" width="28.42578125" style="2" customWidth="1"/>
    <col min="5" max="5" width="26.7109375" style="38" bestFit="1" customWidth="1"/>
    <col min="6" max="6" width="43.5703125" style="2" customWidth="1"/>
    <col min="7" max="7" width="45.28515625" style="38" customWidth="1"/>
    <col min="8" max="8" width="32.42578125" style="104" customWidth="1"/>
    <col min="9" max="9" width="15.85546875" style="38" customWidth="1"/>
    <col min="10" max="10" width="14.85546875" style="38" customWidth="1"/>
    <col min="11" max="11" width="19.7109375" style="38" customWidth="1"/>
    <col min="12" max="12" width="8.7109375" style="38" customWidth="1"/>
    <col min="13" max="13" width="12.42578125" style="2" bestFit="1" customWidth="1"/>
    <col min="14" max="14" width="20.140625" style="38" customWidth="1"/>
    <col min="15" max="15" width="26.28515625" style="38" customWidth="1"/>
    <col min="16" max="16" width="9" style="2" customWidth="1"/>
    <col min="17" max="17" width="7.28515625" style="2" customWidth="1"/>
    <col min="18" max="18" width="19.42578125" style="2" customWidth="1"/>
    <col min="19" max="19" width="16.85546875" style="64" bestFit="1" customWidth="1"/>
    <col min="20" max="20" width="12.42578125" style="2" customWidth="1"/>
    <col min="21" max="21" width="9.28515625" style="2" customWidth="1"/>
    <col min="22" max="22" width="11.5703125" style="2" customWidth="1"/>
    <col min="23" max="23" width="11.85546875" style="2" customWidth="1"/>
    <col min="24" max="24" width="11.85546875" style="64" customWidth="1"/>
    <col min="25" max="25" width="11.85546875" style="43" customWidth="1"/>
    <col min="26" max="26" width="73.28515625" style="2" bestFit="1" customWidth="1"/>
    <col min="27" max="27" width="25.42578125" style="21" bestFit="1" customWidth="1"/>
    <col min="28" max="28" width="14.28515625" style="21" bestFit="1" customWidth="1"/>
    <col min="29" max="30" width="14.28515625" style="21" customWidth="1"/>
    <col min="31" max="31" width="20.5703125" style="3" bestFit="1" customWidth="1"/>
    <col min="32" max="32" width="14.85546875" style="3" bestFit="1" customWidth="1"/>
    <col min="33" max="33" width="9.5703125" style="47" customWidth="1"/>
    <col min="34" max="34" width="12.28515625" style="47" customWidth="1"/>
    <col min="35" max="35" width="37.42578125" style="47" customWidth="1"/>
    <col min="36" max="40" width="15.7109375" style="47" bestFit="1" customWidth="1"/>
    <col min="41" max="121" width="11.42578125" style="46"/>
  </cols>
  <sheetData>
    <row r="1" spans="1:52" ht="66" customHeight="1" x14ac:dyDescent="0.2">
      <c r="A1" s="1" t="s">
        <v>55</v>
      </c>
      <c r="B1" s="1" t="s">
        <v>83</v>
      </c>
      <c r="C1" s="1" t="s">
        <v>16</v>
      </c>
      <c r="D1" s="1" t="s">
        <v>17</v>
      </c>
      <c r="E1" s="101" t="s">
        <v>412</v>
      </c>
      <c r="F1" s="1" t="s">
        <v>65</v>
      </c>
      <c r="G1" s="34" t="s">
        <v>75</v>
      </c>
      <c r="H1" s="115" t="s">
        <v>422</v>
      </c>
      <c r="I1" s="101" t="s">
        <v>413</v>
      </c>
      <c r="J1" s="101" t="s">
        <v>415</v>
      </c>
      <c r="K1" s="39" t="s">
        <v>96</v>
      </c>
      <c r="L1" s="34" t="s">
        <v>97</v>
      </c>
      <c r="M1" s="103" t="s">
        <v>414</v>
      </c>
      <c r="N1" s="34" t="s">
        <v>98</v>
      </c>
      <c r="O1" s="34"/>
      <c r="P1" s="1" t="s">
        <v>99</v>
      </c>
      <c r="Q1" s="1" t="s">
        <v>22</v>
      </c>
      <c r="R1" s="1" t="s">
        <v>74</v>
      </c>
      <c r="S1" s="102" t="s">
        <v>411</v>
      </c>
      <c r="T1" s="1" t="s">
        <v>76</v>
      </c>
      <c r="U1" s="1" t="s">
        <v>35</v>
      </c>
      <c r="V1" s="1" t="s">
        <v>94</v>
      </c>
      <c r="W1" s="1" t="s">
        <v>80</v>
      </c>
      <c r="X1" s="60" t="s">
        <v>169</v>
      </c>
      <c r="Y1" s="41" t="s">
        <v>199</v>
      </c>
      <c r="Z1" s="30" t="s">
        <v>95</v>
      </c>
      <c r="AA1" s="1" t="s">
        <v>139</v>
      </c>
      <c r="AB1" s="1" t="s">
        <v>195</v>
      </c>
      <c r="AC1" s="30" t="s">
        <v>217</v>
      </c>
      <c r="AD1" s="1" t="s">
        <v>198</v>
      </c>
      <c r="AE1" s="15" t="s">
        <v>23</v>
      </c>
      <c r="AF1" s="14" t="s">
        <v>18</v>
      </c>
      <c r="AG1" s="44"/>
      <c r="AH1" s="44"/>
      <c r="AI1" s="44"/>
      <c r="AJ1" s="44"/>
      <c r="AK1" s="44"/>
      <c r="AL1" s="44"/>
      <c r="AM1" s="44"/>
      <c r="AN1" s="44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</row>
    <row r="2" spans="1:52" ht="15" customHeight="1" x14ac:dyDescent="0.2">
      <c r="A2" s="22" t="s">
        <v>2</v>
      </c>
      <c r="B2" s="22" t="s">
        <v>1</v>
      </c>
      <c r="C2" s="16" t="s">
        <v>8</v>
      </c>
      <c r="D2" s="16" t="s">
        <v>9</v>
      </c>
      <c r="E2" s="35" t="s">
        <v>84</v>
      </c>
      <c r="F2" s="16" t="s">
        <v>10</v>
      </c>
      <c r="G2" s="35" t="s">
        <v>11</v>
      </c>
      <c r="H2" s="104" t="s">
        <v>407</v>
      </c>
      <c r="I2" s="35" t="s">
        <v>0</v>
      </c>
      <c r="J2" s="35"/>
      <c r="K2" s="35"/>
      <c r="L2" s="35"/>
      <c r="M2" s="16" t="s">
        <v>67</v>
      </c>
      <c r="N2" s="35">
        <v>350</v>
      </c>
      <c r="O2" s="35"/>
      <c r="P2" s="16" t="s">
        <v>88</v>
      </c>
      <c r="Q2" s="16" t="s">
        <v>89</v>
      </c>
      <c r="R2" s="16"/>
      <c r="S2" s="17">
        <v>40653</v>
      </c>
      <c r="T2" s="17">
        <v>40695</v>
      </c>
      <c r="U2" s="16"/>
      <c r="V2" s="16"/>
      <c r="W2" s="16"/>
      <c r="X2" s="17">
        <v>40695</v>
      </c>
      <c r="Y2" s="53">
        <f t="shared" ref="Y2:Y10" si="0">X2-S2</f>
        <v>42</v>
      </c>
      <c r="Z2" s="31"/>
      <c r="AA2" s="16"/>
      <c r="AB2" s="16"/>
      <c r="AC2" s="16"/>
      <c r="AD2" s="16"/>
    </row>
    <row r="3" spans="1:52" ht="15" customHeight="1" x14ac:dyDescent="0.2">
      <c r="A3" s="22" t="s">
        <v>3</v>
      </c>
      <c r="B3" s="22" t="s">
        <v>1</v>
      </c>
      <c r="C3" s="16" t="s">
        <v>8</v>
      </c>
      <c r="D3" s="16" t="s">
        <v>9</v>
      </c>
      <c r="E3" s="35" t="s">
        <v>84</v>
      </c>
      <c r="F3" s="16" t="s">
        <v>10</v>
      </c>
      <c r="G3" s="35" t="s">
        <v>11</v>
      </c>
      <c r="H3" s="104" t="s">
        <v>407</v>
      </c>
      <c r="I3" s="35" t="s">
        <v>0</v>
      </c>
      <c r="J3" s="35"/>
      <c r="K3" s="35"/>
      <c r="L3" s="35"/>
      <c r="M3" s="16" t="s">
        <v>67</v>
      </c>
      <c r="N3" s="35">
        <v>300</v>
      </c>
      <c r="O3" s="35"/>
      <c r="P3" s="16" t="s">
        <v>88</v>
      </c>
      <c r="Q3" s="16" t="s">
        <v>89</v>
      </c>
      <c r="R3" s="16"/>
      <c r="S3" s="17">
        <v>40653</v>
      </c>
      <c r="T3" s="17">
        <v>40695</v>
      </c>
      <c r="U3" s="16"/>
      <c r="V3" s="16"/>
      <c r="W3" s="16"/>
      <c r="X3" s="17">
        <v>40695</v>
      </c>
      <c r="Y3" s="53">
        <f t="shared" si="0"/>
        <v>42</v>
      </c>
      <c r="Z3" s="31"/>
      <c r="AA3" s="16"/>
      <c r="AB3" s="16"/>
      <c r="AC3" s="16"/>
      <c r="AD3" s="16"/>
    </row>
    <row r="4" spans="1:52" ht="15" customHeight="1" x14ac:dyDescent="0.2">
      <c r="A4" s="22" t="s">
        <v>4</v>
      </c>
      <c r="B4" s="22" t="s">
        <v>1</v>
      </c>
      <c r="C4" s="16" t="s">
        <v>8</v>
      </c>
      <c r="D4" s="16" t="s">
        <v>9</v>
      </c>
      <c r="E4" s="35" t="s">
        <v>84</v>
      </c>
      <c r="F4" s="16" t="s">
        <v>10</v>
      </c>
      <c r="G4" s="35" t="s">
        <v>11</v>
      </c>
      <c r="H4" s="104" t="s">
        <v>407</v>
      </c>
      <c r="I4" s="35" t="s">
        <v>0</v>
      </c>
      <c r="J4" s="35"/>
      <c r="K4" s="35"/>
      <c r="L4" s="35"/>
      <c r="M4" s="16" t="s">
        <v>67</v>
      </c>
      <c r="N4" s="35">
        <v>250</v>
      </c>
      <c r="O4" s="35"/>
      <c r="P4" s="16" t="s">
        <v>88</v>
      </c>
      <c r="Q4" s="16" t="s">
        <v>89</v>
      </c>
      <c r="R4" s="16"/>
      <c r="S4" s="17">
        <v>40653</v>
      </c>
      <c r="T4" s="17">
        <v>40695</v>
      </c>
      <c r="U4" s="16"/>
      <c r="V4" s="16"/>
      <c r="W4" s="16"/>
      <c r="X4" s="17">
        <v>40695</v>
      </c>
      <c r="Y4" s="53">
        <f t="shared" si="0"/>
        <v>42</v>
      </c>
      <c r="Z4" s="31"/>
      <c r="AA4" s="16"/>
      <c r="AB4" s="16"/>
      <c r="AC4" s="16"/>
      <c r="AD4" s="16"/>
    </row>
    <row r="5" spans="1:52" ht="15" customHeight="1" x14ac:dyDescent="0.2">
      <c r="A5" s="22" t="s">
        <v>5</v>
      </c>
      <c r="B5" s="22" t="s">
        <v>1</v>
      </c>
      <c r="C5" s="16" t="s">
        <v>8</v>
      </c>
      <c r="D5" s="16" t="s">
        <v>9</v>
      </c>
      <c r="E5" s="35" t="s">
        <v>84</v>
      </c>
      <c r="F5" s="16" t="s">
        <v>10</v>
      </c>
      <c r="G5" s="35" t="s">
        <v>11</v>
      </c>
      <c r="H5" s="104" t="s">
        <v>407</v>
      </c>
      <c r="I5" s="35" t="s">
        <v>0</v>
      </c>
      <c r="J5" s="35"/>
      <c r="K5" s="35"/>
      <c r="L5" s="35"/>
      <c r="M5" s="16" t="s">
        <v>67</v>
      </c>
      <c r="N5" s="35">
        <v>200</v>
      </c>
      <c r="O5" s="35"/>
      <c r="P5" s="16" t="s">
        <v>88</v>
      </c>
      <c r="Q5" s="16" t="s">
        <v>89</v>
      </c>
      <c r="R5" s="16"/>
      <c r="S5" s="17">
        <v>40653</v>
      </c>
      <c r="T5" s="17">
        <v>40695</v>
      </c>
      <c r="U5" s="16"/>
      <c r="V5" s="16"/>
      <c r="W5" s="16"/>
      <c r="X5" s="17">
        <v>40695</v>
      </c>
      <c r="Y5" s="53">
        <f t="shared" si="0"/>
        <v>42</v>
      </c>
      <c r="Z5" s="31"/>
      <c r="AA5" s="16"/>
      <c r="AB5" s="16"/>
      <c r="AC5" s="16"/>
      <c r="AD5" s="16"/>
    </row>
    <row r="6" spans="1:52" ht="15" customHeight="1" x14ac:dyDescent="0.2">
      <c r="A6" s="22" t="s">
        <v>6</v>
      </c>
      <c r="B6" s="22" t="s">
        <v>1</v>
      </c>
      <c r="C6" s="16" t="s">
        <v>8</v>
      </c>
      <c r="D6" s="16" t="s">
        <v>9</v>
      </c>
      <c r="E6" s="35" t="s">
        <v>84</v>
      </c>
      <c r="F6" s="16" t="s">
        <v>10</v>
      </c>
      <c r="G6" s="35" t="s">
        <v>11</v>
      </c>
      <c r="H6" s="104" t="s">
        <v>407</v>
      </c>
      <c r="I6" s="35" t="s">
        <v>0</v>
      </c>
      <c r="J6" s="35"/>
      <c r="K6" s="35"/>
      <c r="L6" s="35"/>
      <c r="M6" s="16" t="s">
        <v>67</v>
      </c>
      <c r="N6" s="35">
        <v>150</v>
      </c>
      <c r="O6" s="35"/>
      <c r="P6" s="16" t="s">
        <v>88</v>
      </c>
      <c r="Q6" s="16" t="s">
        <v>89</v>
      </c>
      <c r="R6" s="16"/>
      <c r="S6" s="17">
        <v>40653</v>
      </c>
      <c r="T6" s="17">
        <v>40695</v>
      </c>
      <c r="U6" s="16"/>
      <c r="V6" s="16"/>
      <c r="W6" s="16"/>
      <c r="X6" s="17">
        <v>40695</v>
      </c>
      <c r="Y6" s="53">
        <f t="shared" si="0"/>
        <v>42</v>
      </c>
      <c r="Z6" s="31"/>
      <c r="AA6" s="16"/>
      <c r="AB6" s="16"/>
      <c r="AC6" s="16"/>
      <c r="AD6" s="16"/>
    </row>
    <row r="7" spans="1:52" ht="15" customHeight="1" x14ac:dyDescent="0.2">
      <c r="A7" s="22" t="s">
        <v>7</v>
      </c>
      <c r="B7" s="22" t="s">
        <v>1</v>
      </c>
      <c r="C7" s="16" t="s">
        <v>8</v>
      </c>
      <c r="D7" s="16" t="s">
        <v>9</v>
      </c>
      <c r="E7" s="35" t="s">
        <v>84</v>
      </c>
      <c r="F7" s="16" t="s">
        <v>10</v>
      </c>
      <c r="G7" s="35" t="s">
        <v>11</v>
      </c>
      <c r="H7" s="104" t="s">
        <v>407</v>
      </c>
      <c r="I7" s="35" t="s">
        <v>0</v>
      </c>
      <c r="J7" s="35"/>
      <c r="K7" s="35"/>
      <c r="L7" s="35"/>
      <c r="M7" s="16" t="s">
        <v>67</v>
      </c>
      <c r="N7" s="35">
        <v>100</v>
      </c>
      <c r="O7" s="35"/>
      <c r="P7" s="16" t="s">
        <v>88</v>
      </c>
      <c r="Q7" s="16" t="s">
        <v>89</v>
      </c>
      <c r="R7" s="16"/>
      <c r="S7" s="17">
        <v>40653</v>
      </c>
      <c r="T7" s="17">
        <v>40695</v>
      </c>
      <c r="U7" s="16"/>
      <c r="V7" s="16"/>
      <c r="W7" s="16"/>
      <c r="X7" s="17">
        <v>40695</v>
      </c>
      <c r="Y7" s="53">
        <f t="shared" si="0"/>
        <v>42</v>
      </c>
      <c r="Z7" s="31"/>
      <c r="AA7" s="16"/>
      <c r="AB7" s="16"/>
      <c r="AC7" s="16"/>
      <c r="AD7" s="16"/>
    </row>
    <row r="8" spans="1:52" ht="15" customHeight="1" x14ac:dyDescent="0.2">
      <c r="A8" s="22" t="s">
        <v>12</v>
      </c>
      <c r="B8" s="22" t="s">
        <v>1</v>
      </c>
      <c r="C8" s="16" t="s">
        <v>8</v>
      </c>
      <c r="D8" s="16" t="s">
        <v>9</v>
      </c>
      <c r="E8" s="35" t="s">
        <v>84</v>
      </c>
      <c r="F8" s="16" t="s">
        <v>10</v>
      </c>
      <c r="G8" s="35" t="s">
        <v>11</v>
      </c>
      <c r="H8" s="104" t="s">
        <v>407</v>
      </c>
      <c r="I8" s="35" t="s">
        <v>0</v>
      </c>
      <c r="J8" s="35"/>
      <c r="K8" s="35"/>
      <c r="L8" s="35"/>
      <c r="M8" s="16" t="s">
        <v>67</v>
      </c>
      <c r="N8" s="35">
        <v>60</v>
      </c>
      <c r="O8" s="35"/>
      <c r="P8" s="16" t="s">
        <v>88</v>
      </c>
      <c r="Q8" s="16" t="s">
        <v>89</v>
      </c>
      <c r="R8" s="16"/>
      <c r="S8" s="17">
        <v>40653</v>
      </c>
      <c r="T8" s="17">
        <v>40695</v>
      </c>
      <c r="U8" s="16"/>
      <c r="V8" s="16"/>
      <c r="W8" s="16"/>
      <c r="X8" s="17">
        <v>40695</v>
      </c>
      <c r="Y8" s="53">
        <f t="shared" si="0"/>
        <v>42</v>
      </c>
      <c r="Z8" s="31"/>
      <c r="AA8" s="16"/>
      <c r="AB8" s="16"/>
      <c r="AC8" s="16"/>
      <c r="AD8" s="16"/>
    </row>
    <row r="9" spans="1:52" ht="15" customHeight="1" x14ac:dyDescent="0.2">
      <c r="A9" s="22" t="s">
        <v>13</v>
      </c>
      <c r="B9" s="22" t="s">
        <v>1</v>
      </c>
      <c r="C9" s="16" t="s">
        <v>8</v>
      </c>
      <c r="D9" s="16" t="s">
        <v>9</v>
      </c>
      <c r="E9" s="35" t="s">
        <v>84</v>
      </c>
      <c r="F9" s="16" t="s">
        <v>10</v>
      </c>
      <c r="G9" s="35" t="s">
        <v>11</v>
      </c>
      <c r="H9" s="104" t="s">
        <v>407</v>
      </c>
      <c r="I9" s="35" t="s">
        <v>0</v>
      </c>
      <c r="J9" s="35"/>
      <c r="K9" s="35"/>
      <c r="L9" s="35"/>
      <c r="M9" s="16" t="s">
        <v>67</v>
      </c>
      <c r="N9" s="35">
        <v>45</v>
      </c>
      <c r="O9" s="35"/>
      <c r="P9" s="16" t="s">
        <v>88</v>
      </c>
      <c r="Q9" s="16" t="s">
        <v>89</v>
      </c>
      <c r="R9" s="16"/>
      <c r="S9" s="17">
        <v>40653</v>
      </c>
      <c r="T9" s="17">
        <v>40695</v>
      </c>
      <c r="U9" s="16"/>
      <c r="V9" s="16"/>
      <c r="W9" s="16"/>
      <c r="X9" s="17">
        <v>40695</v>
      </c>
      <c r="Y9" s="53">
        <f t="shared" si="0"/>
        <v>42</v>
      </c>
      <c r="Z9" s="31"/>
      <c r="AA9" s="16"/>
      <c r="AB9" s="16"/>
      <c r="AC9" s="16"/>
      <c r="AD9" s="16"/>
    </row>
    <row r="10" spans="1:52" ht="15" customHeight="1" x14ac:dyDescent="0.2">
      <c r="A10" s="22" t="s">
        <v>14</v>
      </c>
      <c r="B10" s="22" t="s">
        <v>1</v>
      </c>
      <c r="C10" s="16" t="s">
        <v>8</v>
      </c>
      <c r="D10" s="16" t="s">
        <v>9</v>
      </c>
      <c r="E10" s="35" t="s">
        <v>84</v>
      </c>
      <c r="F10" s="16" t="s">
        <v>10</v>
      </c>
      <c r="G10" s="35" t="s">
        <v>11</v>
      </c>
      <c r="H10" s="104" t="s">
        <v>407</v>
      </c>
      <c r="I10" s="35" t="s">
        <v>0</v>
      </c>
      <c r="J10" s="35"/>
      <c r="K10" s="35"/>
      <c r="L10" s="35"/>
      <c r="M10" s="16" t="s">
        <v>67</v>
      </c>
      <c r="N10" s="35">
        <v>30</v>
      </c>
      <c r="O10" s="35"/>
      <c r="P10" s="16" t="s">
        <v>88</v>
      </c>
      <c r="Q10" s="16" t="s">
        <v>89</v>
      </c>
      <c r="R10" s="16"/>
      <c r="S10" s="17">
        <v>40653</v>
      </c>
      <c r="T10" s="17">
        <v>40695</v>
      </c>
      <c r="U10" s="16"/>
      <c r="V10" s="16"/>
      <c r="W10" s="16"/>
      <c r="X10" s="17">
        <v>40695</v>
      </c>
      <c r="Y10" s="53">
        <f t="shared" si="0"/>
        <v>42</v>
      </c>
      <c r="Z10" s="31"/>
      <c r="AA10" s="16"/>
      <c r="AB10" s="16"/>
      <c r="AC10" s="16"/>
      <c r="AD10" s="16"/>
    </row>
    <row r="11" spans="1:52" ht="15" customHeight="1" x14ac:dyDescent="0.2">
      <c r="A11" s="22" t="s">
        <v>100</v>
      </c>
      <c r="B11" s="22" t="s">
        <v>101</v>
      </c>
      <c r="C11" s="16" t="s">
        <v>8</v>
      </c>
      <c r="D11" s="16" t="s">
        <v>9</v>
      </c>
      <c r="E11" s="35" t="s">
        <v>108</v>
      </c>
      <c r="F11" s="16" t="s">
        <v>109</v>
      </c>
      <c r="G11" s="35" t="s">
        <v>110</v>
      </c>
      <c r="H11" s="105" t="s">
        <v>406</v>
      </c>
      <c r="I11" s="35" t="s">
        <v>0</v>
      </c>
      <c r="K11" s="35"/>
      <c r="L11" s="35"/>
      <c r="M11" s="16" t="s">
        <v>67</v>
      </c>
      <c r="N11" s="35">
        <v>60</v>
      </c>
      <c r="O11" s="35"/>
      <c r="P11" s="16" t="s">
        <v>88</v>
      </c>
      <c r="Q11" s="16" t="s">
        <v>89</v>
      </c>
      <c r="R11" s="16"/>
      <c r="S11" s="17">
        <v>40655</v>
      </c>
      <c r="T11" s="16"/>
      <c r="U11" s="16"/>
      <c r="V11" s="16"/>
      <c r="W11" s="16"/>
      <c r="X11" s="17">
        <v>40701</v>
      </c>
      <c r="Y11" s="53">
        <f t="shared" ref="Y11:Y26" si="1">X11-S11</f>
        <v>46</v>
      </c>
      <c r="Z11" s="31"/>
      <c r="AA11" s="16"/>
      <c r="AB11" s="16"/>
      <c r="AC11" s="16"/>
      <c r="AD11" s="16"/>
    </row>
    <row r="12" spans="1:52" ht="15" customHeight="1" x14ac:dyDescent="0.2">
      <c r="A12" s="22" t="s">
        <v>102</v>
      </c>
      <c r="B12" s="22" t="s">
        <v>101</v>
      </c>
      <c r="C12" s="16" t="s">
        <v>8</v>
      </c>
      <c r="D12" s="16" t="s">
        <v>9</v>
      </c>
      <c r="E12" s="35" t="s">
        <v>108</v>
      </c>
      <c r="F12" s="16" t="s">
        <v>109</v>
      </c>
      <c r="G12" s="35" t="s">
        <v>110</v>
      </c>
      <c r="H12" s="105" t="s">
        <v>406</v>
      </c>
      <c r="I12" s="35" t="s">
        <v>0</v>
      </c>
      <c r="K12" s="35"/>
      <c r="L12" s="35"/>
      <c r="M12" s="16" t="s">
        <v>67</v>
      </c>
      <c r="N12" s="35">
        <v>70</v>
      </c>
      <c r="O12" s="35"/>
      <c r="P12" s="16" t="s">
        <v>88</v>
      </c>
      <c r="Q12" s="16" t="s">
        <v>89</v>
      </c>
      <c r="R12" s="16"/>
      <c r="S12" s="17">
        <v>40655</v>
      </c>
      <c r="T12" s="16"/>
      <c r="U12" s="16"/>
      <c r="V12" s="16"/>
      <c r="W12" s="16"/>
      <c r="X12" s="17">
        <v>40701</v>
      </c>
      <c r="Y12" s="53">
        <f t="shared" si="1"/>
        <v>46</v>
      </c>
      <c r="Z12" s="31"/>
      <c r="AA12" s="16"/>
      <c r="AB12" s="16"/>
      <c r="AC12" s="16"/>
      <c r="AD12" s="16"/>
    </row>
    <row r="13" spans="1:52" ht="15" customHeight="1" x14ac:dyDescent="0.2">
      <c r="A13" s="22" t="s">
        <v>103</v>
      </c>
      <c r="B13" s="22" t="s">
        <v>101</v>
      </c>
      <c r="C13" s="16" t="s">
        <v>8</v>
      </c>
      <c r="D13" s="16" t="s">
        <v>9</v>
      </c>
      <c r="E13" s="35" t="s">
        <v>108</v>
      </c>
      <c r="F13" s="16" t="s">
        <v>109</v>
      </c>
      <c r="G13" s="35" t="s">
        <v>110</v>
      </c>
      <c r="H13" s="105" t="s">
        <v>406</v>
      </c>
      <c r="I13" s="35" t="s">
        <v>0</v>
      </c>
      <c r="K13" s="35"/>
      <c r="L13" s="35"/>
      <c r="M13" s="16" t="s">
        <v>67</v>
      </c>
      <c r="N13" s="35">
        <v>75</v>
      </c>
      <c r="O13" s="35"/>
      <c r="P13" s="16" t="s">
        <v>88</v>
      </c>
      <c r="Q13" s="16" t="s">
        <v>89</v>
      </c>
      <c r="R13" s="16"/>
      <c r="S13" s="17">
        <v>40655</v>
      </c>
      <c r="T13" s="16"/>
      <c r="U13" s="16"/>
      <c r="V13" s="16"/>
      <c r="W13" s="16"/>
      <c r="X13" s="17">
        <v>40701</v>
      </c>
      <c r="Y13" s="53">
        <f t="shared" si="1"/>
        <v>46</v>
      </c>
      <c r="Z13" s="31"/>
      <c r="AA13" s="16"/>
      <c r="AB13" s="16"/>
      <c r="AC13" s="16"/>
      <c r="AD13" s="16"/>
    </row>
    <row r="14" spans="1:52" ht="15" customHeight="1" x14ac:dyDescent="0.2">
      <c r="A14" s="22" t="s">
        <v>104</v>
      </c>
      <c r="B14" s="22" t="s">
        <v>101</v>
      </c>
      <c r="C14" s="16" t="s">
        <v>8</v>
      </c>
      <c r="D14" s="16" t="s">
        <v>9</v>
      </c>
      <c r="E14" s="35" t="s">
        <v>108</v>
      </c>
      <c r="F14" s="16" t="s">
        <v>109</v>
      </c>
      <c r="G14" s="35" t="s">
        <v>110</v>
      </c>
      <c r="H14" s="105" t="s">
        <v>406</v>
      </c>
      <c r="I14" s="35" t="s">
        <v>0</v>
      </c>
      <c r="K14" s="35"/>
      <c r="L14" s="35"/>
      <c r="M14" s="16" t="s">
        <v>67</v>
      </c>
      <c r="N14" s="35">
        <v>80</v>
      </c>
      <c r="O14" s="35"/>
      <c r="P14" s="16" t="s">
        <v>88</v>
      </c>
      <c r="Q14" s="16" t="s">
        <v>89</v>
      </c>
      <c r="R14" s="16"/>
      <c r="S14" s="17">
        <v>40655</v>
      </c>
      <c r="T14" s="16"/>
      <c r="U14" s="16"/>
      <c r="V14" s="16"/>
      <c r="W14" s="16"/>
      <c r="X14" s="17">
        <v>40701</v>
      </c>
      <c r="Y14" s="53">
        <f t="shared" si="1"/>
        <v>46</v>
      </c>
      <c r="Z14" s="31"/>
      <c r="AA14" s="16"/>
      <c r="AB14" s="16"/>
      <c r="AC14" s="16"/>
      <c r="AD14" s="16"/>
    </row>
    <row r="15" spans="1:52" ht="15" customHeight="1" x14ac:dyDescent="0.2">
      <c r="A15" s="22" t="s">
        <v>105</v>
      </c>
      <c r="B15" s="22" t="s">
        <v>101</v>
      </c>
      <c r="C15" s="16" t="s">
        <v>8</v>
      </c>
      <c r="D15" s="16" t="s">
        <v>9</v>
      </c>
      <c r="E15" s="35" t="s">
        <v>108</v>
      </c>
      <c r="F15" s="16" t="s">
        <v>109</v>
      </c>
      <c r="G15" s="35" t="s">
        <v>110</v>
      </c>
      <c r="H15" s="105" t="s">
        <v>406</v>
      </c>
      <c r="I15" s="35" t="s">
        <v>0</v>
      </c>
      <c r="K15" s="35"/>
      <c r="L15" s="35"/>
      <c r="M15" s="16" t="s">
        <v>67</v>
      </c>
      <c r="N15" s="35">
        <v>85</v>
      </c>
      <c r="O15" s="35"/>
      <c r="P15" s="16" t="s">
        <v>88</v>
      </c>
      <c r="Q15" s="16" t="s">
        <v>89</v>
      </c>
      <c r="R15" s="16"/>
      <c r="S15" s="17">
        <v>40655</v>
      </c>
      <c r="T15" s="16"/>
      <c r="U15" s="16"/>
      <c r="V15" s="16"/>
      <c r="W15" s="16"/>
      <c r="X15" s="17">
        <v>40701</v>
      </c>
      <c r="Y15" s="53">
        <f t="shared" si="1"/>
        <v>46</v>
      </c>
      <c r="Z15" s="31"/>
      <c r="AA15" s="16"/>
      <c r="AB15" s="16"/>
      <c r="AC15" s="16"/>
      <c r="AD15" s="16"/>
    </row>
    <row r="16" spans="1:52" ht="15" customHeight="1" x14ac:dyDescent="0.2">
      <c r="A16" s="22" t="s">
        <v>106</v>
      </c>
      <c r="B16" s="22" t="s">
        <v>101</v>
      </c>
      <c r="C16" s="16" t="s">
        <v>8</v>
      </c>
      <c r="D16" s="16" t="s">
        <v>9</v>
      </c>
      <c r="E16" s="35" t="s">
        <v>108</v>
      </c>
      <c r="F16" s="16" t="s">
        <v>109</v>
      </c>
      <c r="G16" s="35" t="s">
        <v>110</v>
      </c>
      <c r="H16" s="105" t="s">
        <v>406</v>
      </c>
      <c r="I16" s="35" t="s">
        <v>0</v>
      </c>
      <c r="K16" s="35"/>
      <c r="L16" s="35"/>
      <c r="M16" s="16" t="s">
        <v>67</v>
      </c>
      <c r="N16" s="35">
        <v>90</v>
      </c>
      <c r="O16" s="35"/>
      <c r="P16" s="16" t="s">
        <v>88</v>
      </c>
      <c r="Q16" s="16" t="s">
        <v>89</v>
      </c>
      <c r="R16" s="16"/>
      <c r="S16" s="17">
        <v>40655</v>
      </c>
      <c r="T16" s="16"/>
      <c r="U16" s="16"/>
      <c r="V16" s="16"/>
      <c r="W16" s="16"/>
      <c r="X16" s="17">
        <v>40701</v>
      </c>
      <c r="Y16" s="53">
        <f t="shared" si="1"/>
        <v>46</v>
      </c>
      <c r="Z16" s="31"/>
      <c r="AA16" s="16"/>
      <c r="AB16" s="16"/>
      <c r="AC16" s="16"/>
      <c r="AD16" s="16"/>
    </row>
    <row r="17" spans="1:121" ht="15" customHeight="1" x14ac:dyDescent="0.2">
      <c r="A17" s="22" t="s">
        <v>107</v>
      </c>
      <c r="B17" s="22" t="s">
        <v>101</v>
      </c>
      <c r="C17" s="16" t="s">
        <v>8</v>
      </c>
      <c r="D17" s="16" t="s">
        <v>9</v>
      </c>
      <c r="E17" s="35" t="s">
        <v>108</v>
      </c>
      <c r="F17" s="16" t="s">
        <v>109</v>
      </c>
      <c r="G17" s="35" t="s">
        <v>110</v>
      </c>
      <c r="H17" s="105" t="s">
        <v>406</v>
      </c>
      <c r="I17" s="35" t="s">
        <v>0</v>
      </c>
      <c r="K17" s="35"/>
      <c r="L17" s="35"/>
      <c r="M17" s="16" t="s">
        <v>67</v>
      </c>
      <c r="N17" s="35">
        <v>100</v>
      </c>
      <c r="O17" s="35"/>
      <c r="P17" s="16" t="s">
        <v>88</v>
      </c>
      <c r="Q17" s="16" t="s">
        <v>89</v>
      </c>
      <c r="R17" s="16"/>
      <c r="S17" s="17">
        <v>40655</v>
      </c>
      <c r="T17" s="16"/>
      <c r="U17" s="16"/>
      <c r="V17" s="16"/>
      <c r="W17" s="16"/>
      <c r="X17" s="17">
        <v>40701</v>
      </c>
      <c r="Y17" s="53">
        <f t="shared" si="1"/>
        <v>46</v>
      </c>
      <c r="Z17" s="31"/>
      <c r="AA17" s="16"/>
      <c r="AB17" s="16"/>
      <c r="AC17" s="16"/>
      <c r="AD17" s="16"/>
    </row>
    <row r="18" spans="1:121" ht="15" customHeight="1" x14ac:dyDescent="0.2">
      <c r="A18" s="22" t="s">
        <v>127</v>
      </c>
      <c r="B18" s="22" t="s">
        <v>111</v>
      </c>
      <c r="C18" s="16" t="s">
        <v>8</v>
      </c>
      <c r="D18" s="16" t="s">
        <v>131</v>
      </c>
      <c r="E18" s="35" t="s">
        <v>123</v>
      </c>
      <c r="F18" s="16" t="s">
        <v>124</v>
      </c>
      <c r="G18" s="35" t="s">
        <v>125</v>
      </c>
      <c r="H18" s="105"/>
      <c r="I18" s="35" t="s">
        <v>126</v>
      </c>
      <c r="J18" s="35"/>
      <c r="K18" s="35"/>
      <c r="L18" s="35"/>
      <c r="M18" s="16" t="s">
        <v>128</v>
      </c>
      <c r="N18" s="35" t="s">
        <v>129</v>
      </c>
      <c r="O18" s="35"/>
      <c r="P18" s="16" t="s">
        <v>130</v>
      </c>
      <c r="Q18" s="16" t="s">
        <v>89</v>
      </c>
      <c r="R18" s="16"/>
      <c r="S18" s="17">
        <v>40720</v>
      </c>
      <c r="T18" s="17">
        <v>40734</v>
      </c>
      <c r="U18" s="16"/>
      <c r="V18" s="17">
        <v>40750</v>
      </c>
      <c r="W18" s="16"/>
      <c r="X18" s="17">
        <v>40750</v>
      </c>
      <c r="Y18" s="53">
        <f t="shared" si="1"/>
        <v>30</v>
      </c>
      <c r="Z18" s="31"/>
      <c r="AA18" s="16"/>
      <c r="AB18" s="16"/>
      <c r="AC18" s="16"/>
      <c r="AD18" s="16"/>
    </row>
    <row r="19" spans="1:121" s="29" customFormat="1" ht="15" customHeight="1" x14ac:dyDescent="0.2">
      <c r="A19" s="22" t="s">
        <v>136</v>
      </c>
      <c r="B19" s="22" t="s">
        <v>116</v>
      </c>
      <c r="C19" s="26" t="s">
        <v>8</v>
      </c>
      <c r="D19" s="26" t="s">
        <v>9</v>
      </c>
      <c r="E19" s="36" t="s">
        <v>112</v>
      </c>
      <c r="F19" s="26" t="s">
        <v>113</v>
      </c>
      <c r="G19" s="36" t="s">
        <v>114</v>
      </c>
      <c r="H19" s="106" t="s">
        <v>404</v>
      </c>
      <c r="I19" s="36" t="s">
        <v>115</v>
      </c>
      <c r="J19" s="36"/>
      <c r="K19" s="36"/>
      <c r="L19" s="36"/>
      <c r="M19" s="26" t="s">
        <v>67</v>
      </c>
      <c r="N19" s="36">
        <v>330</v>
      </c>
      <c r="O19" s="36"/>
      <c r="P19" s="26" t="s">
        <v>88</v>
      </c>
      <c r="Q19" s="26" t="s">
        <v>89</v>
      </c>
      <c r="R19" s="26"/>
      <c r="S19" s="27">
        <v>40723</v>
      </c>
      <c r="T19" s="27">
        <v>40730</v>
      </c>
      <c r="U19" s="26"/>
      <c r="V19" s="27">
        <v>40750</v>
      </c>
      <c r="W19" s="26"/>
      <c r="X19" s="27">
        <v>40750</v>
      </c>
      <c r="Y19" s="53">
        <f t="shared" si="1"/>
        <v>27</v>
      </c>
      <c r="Z19" s="32"/>
      <c r="AA19" s="26"/>
      <c r="AB19" s="26" t="s">
        <v>197</v>
      </c>
      <c r="AC19" s="26"/>
      <c r="AD19" s="26"/>
      <c r="AE19" s="28"/>
      <c r="AF19" s="28"/>
      <c r="AG19" s="48"/>
      <c r="AH19" s="48"/>
      <c r="AI19" s="48"/>
      <c r="AJ19" s="48"/>
      <c r="AK19" s="48"/>
      <c r="AL19" s="48"/>
      <c r="AM19" s="48"/>
      <c r="AN19" s="48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  <c r="CJ19" s="49"/>
      <c r="CK19" s="49"/>
      <c r="CL19" s="49"/>
      <c r="CM19" s="49"/>
      <c r="CN19" s="49"/>
      <c r="CO19" s="49"/>
      <c r="CP19" s="49"/>
      <c r="CQ19" s="49"/>
      <c r="CR19" s="49"/>
      <c r="CS19" s="49"/>
      <c r="CT19" s="49"/>
      <c r="CU19" s="49"/>
      <c r="CV19" s="49"/>
      <c r="CW19" s="49"/>
      <c r="CX19" s="49"/>
      <c r="CY19" s="49"/>
      <c r="CZ19" s="49"/>
      <c r="DA19" s="49"/>
      <c r="DB19" s="49"/>
      <c r="DC19" s="49"/>
      <c r="DD19" s="49"/>
      <c r="DE19" s="49"/>
      <c r="DF19" s="49"/>
      <c r="DG19" s="49"/>
      <c r="DH19" s="49"/>
      <c r="DI19" s="49"/>
      <c r="DJ19" s="49"/>
      <c r="DK19" s="49"/>
      <c r="DL19" s="49"/>
      <c r="DM19" s="49"/>
      <c r="DN19" s="49"/>
      <c r="DO19" s="49"/>
      <c r="DP19" s="49"/>
      <c r="DQ19" s="49"/>
    </row>
    <row r="20" spans="1:121" ht="15" customHeight="1" x14ac:dyDescent="0.2">
      <c r="A20" s="22" t="s">
        <v>137</v>
      </c>
      <c r="B20" s="22" t="s">
        <v>122</v>
      </c>
      <c r="C20" s="16" t="s">
        <v>8</v>
      </c>
      <c r="D20" s="16" t="s">
        <v>9</v>
      </c>
      <c r="E20" s="35" t="s">
        <v>117</v>
      </c>
      <c r="F20" s="16" t="s">
        <v>118</v>
      </c>
      <c r="G20" s="35" t="s">
        <v>119</v>
      </c>
      <c r="H20" s="105" t="s">
        <v>406</v>
      </c>
      <c r="I20" s="35" t="s">
        <v>115</v>
      </c>
      <c r="J20" s="35" t="s">
        <v>418</v>
      </c>
      <c r="K20" s="35" t="s">
        <v>121</v>
      </c>
      <c r="L20" s="35" t="s">
        <v>120</v>
      </c>
      <c r="M20" s="16" t="s">
        <v>67</v>
      </c>
      <c r="N20" s="35">
        <v>135</v>
      </c>
      <c r="O20" s="35"/>
      <c r="P20" s="16" t="s">
        <v>88</v>
      </c>
      <c r="Q20" s="16" t="s">
        <v>89</v>
      </c>
      <c r="R20" s="16"/>
      <c r="S20" s="17">
        <v>40726</v>
      </c>
      <c r="T20" s="17">
        <v>40733</v>
      </c>
      <c r="U20" s="16"/>
      <c r="V20" s="17">
        <v>40750</v>
      </c>
      <c r="W20" s="16"/>
      <c r="X20" s="17">
        <v>40750</v>
      </c>
      <c r="Y20" s="53">
        <f t="shared" si="1"/>
        <v>24</v>
      </c>
      <c r="Z20" s="31"/>
      <c r="AA20" s="16"/>
      <c r="AB20" s="16"/>
      <c r="AC20" s="16"/>
      <c r="AD20" s="16"/>
    </row>
    <row r="21" spans="1:121" ht="15" customHeight="1" x14ac:dyDescent="0.2">
      <c r="A21" s="22" t="s">
        <v>138</v>
      </c>
      <c r="B21" s="22" t="s">
        <v>132</v>
      </c>
      <c r="C21" s="16" t="s">
        <v>8</v>
      </c>
      <c r="D21" s="16" t="s">
        <v>9</v>
      </c>
      <c r="E21" s="40" t="s">
        <v>133</v>
      </c>
      <c r="F21" s="21" t="s">
        <v>134</v>
      </c>
      <c r="G21" s="35" t="s">
        <v>135</v>
      </c>
      <c r="H21" s="105" t="s">
        <v>404</v>
      </c>
      <c r="I21" s="35" t="s">
        <v>0</v>
      </c>
      <c r="J21" s="35"/>
      <c r="K21" s="35"/>
      <c r="L21" s="35"/>
      <c r="M21" s="16" t="s">
        <v>67</v>
      </c>
      <c r="N21" s="35">
        <v>250</v>
      </c>
      <c r="O21" s="35"/>
      <c r="P21" s="16" t="s">
        <v>88</v>
      </c>
      <c r="Q21" s="16" t="s">
        <v>89</v>
      </c>
      <c r="R21" s="16"/>
      <c r="S21" s="17">
        <v>40723</v>
      </c>
      <c r="T21" s="17">
        <v>40730</v>
      </c>
      <c r="U21" s="16"/>
      <c r="V21" s="17">
        <v>40749</v>
      </c>
      <c r="W21" s="16"/>
      <c r="X21" s="17">
        <v>40749</v>
      </c>
      <c r="Y21" s="53">
        <f t="shared" si="1"/>
        <v>26</v>
      </c>
      <c r="Z21" s="31"/>
      <c r="AA21" s="16" t="s">
        <v>140</v>
      </c>
      <c r="AB21" s="16"/>
      <c r="AC21" s="16"/>
      <c r="AD21" s="16"/>
    </row>
    <row r="22" spans="1:121" ht="15" customHeight="1" x14ac:dyDescent="0.2">
      <c r="A22" s="22" t="s">
        <v>151</v>
      </c>
      <c r="B22" s="22" t="s">
        <v>141</v>
      </c>
      <c r="C22" s="16" t="s">
        <v>8</v>
      </c>
      <c r="D22" s="16" t="s">
        <v>9</v>
      </c>
      <c r="E22" s="35" t="s">
        <v>142</v>
      </c>
      <c r="F22" s="16" t="s">
        <v>143</v>
      </c>
      <c r="G22" s="35" t="s">
        <v>144</v>
      </c>
      <c r="H22" s="105" t="s">
        <v>406</v>
      </c>
      <c r="I22" s="35" t="s">
        <v>0</v>
      </c>
      <c r="J22" s="35" t="s">
        <v>418</v>
      </c>
      <c r="K22" s="35" t="s">
        <v>421</v>
      </c>
      <c r="L22" s="35" t="s">
        <v>120</v>
      </c>
      <c r="M22" s="16" t="s">
        <v>67</v>
      </c>
      <c r="N22" s="35">
        <v>430</v>
      </c>
      <c r="O22" s="35"/>
      <c r="P22" s="16" t="s">
        <v>88</v>
      </c>
      <c r="Q22" s="16" t="s">
        <v>89</v>
      </c>
      <c r="R22" s="16"/>
      <c r="S22" s="17">
        <v>40744</v>
      </c>
      <c r="T22" s="16"/>
      <c r="U22" s="16"/>
      <c r="V22" s="16"/>
      <c r="W22" s="16"/>
      <c r="X22" s="17">
        <v>40819</v>
      </c>
      <c r="Y22" s="53">
        <f t="shared" si="1"/>
        <v>75</v>
      </c>
      <c r="Z22" s="31"/>
      <c r="AA22" s="16"/>
      <c r="AB22" s="16"/>
      <c r="AC22" s="16"/>
      <c r="AD22" s="16"/>
    </row>
    <row r="23" spans="1:121" ht="15" customHeight="1" x14ac:dyDescent="0.2">
      <c r="A23" s="22" t="s">
        <v>174</v>
      </c>
      <c r="B23" s="22" t="s">
        <v>141</v>
      </c>
      <c r="C23" s="16" t="s">
        <v>8</v>
      </c>
      <c r="D23" s="16" t="s">
        <v>9</v>
      </c>
      <c r="E23" s="35" t="s">
        <v>142</v>
      </c>
      <c r="F23" s="16" t="s">
        <v>143</v>
      </c>
      <c r="G23" s="35" t="s">
        <v>144</v>
      </c>
      <c r="H23" s="105" t="s">
        <v>406</v>
      </c>
      <c r="I23" s="35" t="s">
        <v>0</v>
      </c>
      <c r="J23" s="35"/>
      <c r="K23" s="35"/>
      <c r="L23" s="35"/>
      <c r="M23" s="16" t="s">
        <v>172</v>
      </c>
      <c r="N23" s="35" t="s">
        <v>173</v>
      </c>
      <c r="O23" s="35"/>
      <c r="P23" s="16" t="s">
        <v>67</v>
      </c>
      <c r="Q23" s="16" t="s">
        <v>89</v>
      </c>
      <c r="R23" s="16"/>
      <c r="S23" s="17">
        <v>40744</v>
      </c>
      <c r="T23" s="16"/>
      <c r="U23" s="16"/>
      <c r="V23" s="16"/>
      <c r="W23" s="16"/>
      <c r="X23" s="17">
        <v>40819</v>
      </c>
      <c r="Y23" s="53">
        <f t="shared" si="1"/>
        <v>75</v>
      </c>
      <c r="Z23" s="31"/>
      <c r="AA23" s="16"/>
      <c r="AB23" s="16"/>
      <c r="AC23" s="16"/>
      <c r="AD23" s="16"/>
    </row>
    <row r="24" spans="1:121" ht="15" customHeight="1" x14ac:dyDescent="0.2">
      <c r="A24" s="22" t="s">
        <v>175</v>
      </c>
      <c r="B24" s="22" t="s">
        <v>141</v>
      </c>
      <c r="C24" s="16" t="s">
        <v>8</v>
      </c>
      <c r="D24" s="16" t="s">
        <v>9</v>
      </c>
      <c r="E24" s="35" t="s">
        <v>142</v>
      </c>
      <c r="F24" s="16" t="s">
        <v>143</v>
      </c>
      <c r="G24" s="35" t="s">
        <v>144</v>
      </c>
      <c r="H24" s="105" t="s">
        <v>406</v>
      </c>
      <c r="I24" s="35" t="s">
        <v>0</v>
      </c>
      <c r="J24" s="35"/>
      <c r="K24" s="35"/>
      <c r="L24" s="35"/>
      <c r="M24" s="16" t="s">
        <v>172</v>
      </c>
      <c r="N24" s="35" t="s">
        <v>176</v>
      </c>
      <c r="O24" s="35"/>
      <c r="P24" s="16"/>
      <c r="Q24" s="16"/>
      <c r="R24" s="16"/>
      <c r="S24" s="17">
        <v>40744</v>
      </c>
      <c r="T24" s="16"/>
      <c r="U24" s="16"/>
      <c r="V24" s="16"/>
      <c r="W24" s="16"/>
      <c r="X24" s="17">
        <v>40819</v>
      </c>
      <c r="Y24" s="53">
        <f t="shared" si="1"/>
        <v>75</v>
      </c>
      <c r="Z24" s="31"/>
      <c r="AA24" s="16"/>
      <c r="AB24" s="16"/>
      <c r="AC24" s="16"/>
      <c r="AD24" s="16"/>
    </row>
    <row r="25" spans="1:121" ht="15" customHeight="1" x14ac:dyDescent="0.2">
      <c r="A25" s="22" t="s">
        <v>152</v>
      </c>
      <c r="B25" s="22" t="s">
        <v>145</v>
      </c>
      <c r="C25" s="16" t="s">
        <v>8</v>
      </c>
      <c r="D25" s="16" t="s">
        <v>9</v>
      </c>
      <c r="E25" s="35" t="s">
        <v>146</v>
      </c>
      <c r="F25" s="16" t="s">
        <v>147</v>
      </c>
      <c r="G25" s="35" t="s">
        <v>148</v>
      </c>
      <c r="H25" s="105" t="s">
        <v>406</v>
      </c>
      <c r="I25" s="35" t="s">
        <v>126</v>
      </c>
      <c r="J25" s="35" t="s">
        <v>417</v>
      </c>
      <c r="K25" s="35">
        <v>1784</v>
      </c>
      <c r="L25" s="35" t="s">
        <v>149</v>
      </c>
      <c r="M25" s="16" t="s">
        <v>67</v>
      </c>
      <c r="N25" s="35" t="s">
        <v>150</v>
      </c>
      <c r="O25" s="35"/>
      <c r="P25" s="16" t="s">
        <v>88</v>
      </c>
      <c r="Q25" s="16" t="s">
        <v>89</v>
      </c>
      <c r="R25" s="16"/>
      <c r="S25" s="17">
        <v>40736</v>
      </c>
      <c r="T25" s="16"/>
      <c r="U25" s="16"/>
      <c r="V25" s="17">
        <v>40781</v>
      </c>
      <c r="W25" s="16"/>
      <c r="X25" s="17">
        <v>40781</v>
      </c>
      <c r="Y25" s="53">
        <f t="shared" si="1"/>
        <v>45</v>
      </c>
      <c r="Z25" s="31"/>
      <c r="AA25" s="16"/>
      <c r="AB25" s="16"/>
      <c r="AC25" s="16"/>
      <c r="AD25" s="16"/>
    </row>
    <row r="26" spans="1:121" ht="15" customHeight="1" x14ac:dyDescent="0.2">
      <c r="A26" s="22" t="s">
        <v>153</v>
      </c>
      <c r="B26" s="22" t="s">
        <v>154</v>
      </c>
      <c r="C26" s="16" t="s">
        <v>8</v>
      </c>
      <c r="D26" s="16" t="s">
        <v>9</v>
      </c>
      <c r="E26" s="35" t="s">
        <v>155</v>
      </c>
      <c r="F26" s="16" t="s">
        <v>156</v>
      </c>
      <c r="G26" s="35"/>
      <c r="H26" s="105" t="s">
        <v>404</v>
      </c>
      <c r="I26" s="35" t="s">
        <v>157</v>
      </c>
      <c r="J26" s="35" t="s">
        <v>417</v>
      </c>
      <c r="K26" s="35"/>
      <c r="L26" s="35"/>
      <c r="M26" s="16" t="s">
        <v>158</v>
      </c>
      <c r="N26" s="35" t="s">
        <v>159</v>
      </c>
      <c r="O26" s="35"/>
      <c r="P26" s="16" t="s">
        <v>67</v>
      </c>
      <c r="Q26" s="16" t="s">
        <v>89</v>
      </c>
      <c r="R26" s="16"/>
      <c r="S26" s="17">
        <v>40813</v>
      </c>
      <c r="T26" s="16"/>
      <c r="U26" s="16"/>
      <c r="V26" s="16"/>
      <c r="W26" s="16"/>
      <c r="X26" s="17">
        <v>40820</v>
      </c>
      <c r="Y26" s="53">
        <f t="shared" si="1"/>
        <v>7</v>
      </c>
      <c r="Z26" s="31"/>
      <c r="AA26" s="16"/>
      <c r="AB26" s="16"/>
      <c r="AC26" s="16"/>
      <c r="AD26" s="16"/>
    </row>
    <row r="27" spans="1:121" s="29" customFormat="1" ht="25.5" x14ac:dyDescent="0.2">
      <c r="A27" s="22" t="s">
        <v>162</v>
      </c>
      <c r="B27" s="22" t="s">
        <v>170</v>
      </c>
      <c r="C27" s="26" t="s">
        <v>8</v>
      </c>
      <c r="D27" s="26" t="s">
        <v>9</v>
      </c>
      <c r="E27" s="36" t="s">
        <v>112</v>
      </c>
      <c r="F27" s="26" t="s">
        <v>160</v>
      </c>
      <c r="G27" s="36" t="s">
        <v>114</v>
      </c>
      <c r="H27" s="106" t="s">
        <v>404</v>
      </c>
      <c r="I27" s="36" t="s">
        <v>115</v>
      </c>
      <c r="J27" s="36" t="s">
        <v>417</v>
      </c>
      <c r="K27" s="36">
        <v>5900</v>
      </c>
      <c r="L27" s="36" t="s">
        <v>149</v>
      </c>
      <c r="M27" s="26" t="s">
        <v>67</v>
      </c>
      <c r="N27" s="36" t="s">
        <v>161</v>
      </c>
      <c r="O27" s="36"/>
      <c r="P27" s="26" t="s">
        <v>67</v>
      </c>
      <c r="Q27" s="26" t="s">
        <v>89</v>
      </c>
      <c r="R27" s="26"/>
      <c r="S27" s="27">
        <v>40827</v>
      </c>
      <c r="T27" s="27">
        <v>40834</v>
      </c>
      <c r="U27" s="26"/>
      <c r="V27" s="27">
        <v>40851</v>
      </c>
      <c r="W27" s="27">
        <v>40870</v>
      </c>
      <c r="X27" s="27">
        <v>40851</v>
      </c>
      <c r="Y27" s="53">
        <v>15</v>
      </c>
      <c r="Z27" s="52" t="s">
        <v>215</v>
      </c>
      <c r="AA27" s="26"/>
      <c r="AB27" s="26"/>
      <c r="AC27" s="26"/>
      <c r="AD27" s="26"/>
      <c r="AE27" s="28"/>
      <c r="AF27" s="28"/>
      <c r="AG27" s="48"/>
      <c r="AH27" s="48"/>
      <c r="AI27" s="48"/>
      <c r="AJ27" s="48"/>
      <c r="AK27" s="48"/>
      <c r="AL27" s="48"/>
      <c r="AM27" s="48"/>
      <c r="AN27" s="48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  <c r="CJ27" s="49"/>
      <c r="CK27" s="49"/>
      <c r="CL27" s="49"/>
      <c r="CM27" s="49"/>
      <c r="CN27" s="49"/>
      <c r="CO27" s="49"/>
      <c r="CP27" s="49"/>
      <c r="CQ27" s="49"/>
      <c r="CR27" s="49"/>
      <c r="CS27" s="49"/>
      <c r="CT27" s="49"/>
      <c r="CU27" s="49"/>
      <c r="CV27" s="49"/>
      <c r="CW27" s="49"/>
      <c r="CX27" s="49"/>
      <c r="CY27" s="49"/>
      <c r="CZ27" s="49"/>
      <c r="DA27" s="49"/>
      <c r="DB27" s="49"/>
      <c r="DC27" s="49"/>
      <c r="DD27" s="49"/>
      <c r="DE27" s="49"/>
      <c r="DF27" s="49"/>
      <c r="DG27" s="49"/>
      <c r="DH27" s="49"/>
      <c r="DI27" s="49"/>
      <c r="DJ27" s="49"/>
      <c r="DK27" s="49"/>
      <c r="DL27" s="49"/>
      <c r="DM27" s="49"/>
      <c r="DN27" s="49"/>
      <c r="DO27" s="49"/>
      <c r="DP27" s="49"/>
      <c r="DQ27" s="49"/>
    </row>
    <row r="28" spans="1:121" ht="15" customHeight="1" x14ac:dyDescent="0.2">
      <c r="A28" s="22" t="s">
        <v>165</v>
      </c>
      <c r="B28" s="22" t="s">
        <v>171</v>
      </c>
      <c r="C28" s="16" t="s">
        <v>8</v>
      </c>
      <c r="D28" s="16" t="s">
        <v>9</v>
      </c>
      <c r="E28" s="35" t="s">
        <v>177</v>
      </c>
      <c r="F28" s="16" t="s">
        <v>163</v>
      </c>
      <c r="G28" s="35" t="s">
        <v>164</v>
      </c>
      <c r="H28" s="105" t="s">
        <v>404</v>
      </c>
      <c r="I28" s="35" t="s">
        <v>166</v>
      </c>
      <c r="J28" s="35" t="s">
        <v>417</v>
      </c>
      <c r="K28" s="35">
        <v>3000</v>
      </c>
      <c r="L28" s="35" t="s">
        <v>149</v>
      </c>
      <c r="M28" s="16" t="s">
        <v>67</v>
      </c>
      <c r="N28" s="35">
        <v>135</v>
      </c>
      <c r="O28" s="35"/>
      <c r="P28" s="16" t="s">
        <v>67</v>
      </c>
      <c r="Q28" s="16" t="s">
        <v>89</v>
      </c>
      <c r="R28" s="16"/>
      <c r="S28" s="17">
        <v>40830</v>
      </c>
      <c r="T28" s="17">
        <v>40834</v>
      </c>
      <c r="U28" s="16"/>
      <c r="V28" s="17">
        <v>40836</v>
      </c>
      <c r="W28" s="16"/>
      <c r="X28" s="17">
        <v>40836</v>
      </c>
      <c r="Y28" s="53">
        <f>X28-S28</f>
        <v>6</v>
      </c>
      <c r="Z28" s="31"/>
      <c r="AA28" s="16"/>
      <c r="AB28" s="16" t="s">
        <v>196</v>
      </c>
      <c r="AC28" s="16"/>
      <c r="AD28" s="16">
        <v>11000025</v>
      </c>
    </row>
    <row r="29" spans="1:121" ht="15" customHeight="1" x14ac:dyDescent="0.2">
      <c r="A29" s="22" t="s">
        <v>167</v>
      </c>
      <c r="B29" s="22" t="s">
        <v>171</v>
      </c>
      <c r="C29" s="26" t="s">
        <v>8</v>
      </c>
      <c r="D29" s="26" t="s">
        <v>9</v>
      </c>
      <c r="E29" s="36" t="s">
        <v>177</v>
      </c>
      <c r="F29" s="26" t="s">
        <v>163</v>
      </c>
      <c r="G29" s="36" t="s">
        <v>164</v>
      </c>
      <c r="H29" s="105" t="s">
        <v>404</v>
      </c>
      <c r="I29" s="36" t="s">
        <v>168</v>
      </c>
      <c r="J29" s="35" t="s">
        <v>417</v>
      </c>
      <c r="K29" s="36">
        <v>3000</v>
      </c>
      <c r="L29" s="36" t="s">
        <v>149</v>
      </c>
      <c r="M29" s="26" t="s">
        <v>67</v>
      </c>
      <c r="N29" s="36">
        <v>190</v>
      </c>
      <c r="O29" s="36"/>
      <c r="P29" s="26" t="s">
        <v>67</v>
      </c>
      <c r="Q29" s="26" t="s">
        <v>89</v>
      </c>
      <c r="R29" s="16"/>
      <c r="S29" s="17">
        <v>40830</v>
      </c>
      <c r="T29" s="17">
        <v>40834</v>
      </c>
      <c r="U29" s="16"/>
      <c r="V29" s="17">
        <v>40836</v>
      </c>
      <c r="W29" s="16"/>
      <c r="X29" s="17">
        <v>40836</v>
      </c>
      <c r="Y29" s="53">
        <f>X29-S29</f>
        <v>6</v>
      </c>
      <c r="Z29" s="31"/>
      <c r="AA29" s="16"/>
      <c r="AB29" s="16" t="s">
        <v>196</v>
      </c>
      <c r="AC29" s="16"/>
      <c r="AD29" s="16">
        <v>11000025</v>
      </c>
    </row>
    <row r="30" spans="1:121" s="25" customFormat="1" ht="15" customHeight="1" x14ac:dyDescent="0.2">
      <c r="A30" s="22" t="s">
        <v>182</v>
      </c>
      <c r="B30" s="22" t="s">
        <v>178</v>
      </c>
      <c r="C30" s="22" t="s">
        <v>8</v>
      </c>
      <c r="D30" s="22" t="s">
        <v>9</v>
      </c>
      <c r="E30" s="37" t="s">
        <v>179</v>
      </c>
      <c r="F30" s="22" t="s">
        <v>180</v>
      </c>
      <c r="G30" s="37"/>
      <c r="H30" s="107"/>
      <c r="I30" s="37" t="s">
        <v>181</v>
      </c>
      <c r="J30" s="35" t="s">
        <v>417</v>
      </c>
      <c r="K30" s="37"/>
      <c r="L30" s="37"/>
      <c r="M30" s="22" t="s">
        <v>67</v>
      </c>
      <c r="N30" s="37">
        <v>640</v>
      </c>
      <c r="O30" s="37"/>
      <c r="P30" s="22" t="s">
        <v>67</v>
      </c>
      <c r="Q30" s="22" t="s">
        <v>89</v>
      </c>
      <c r="R30" s="22"/>
      <c r="S30" s="61">
        <v>40785</v>
      </c>
      <c r="T30" s="22"/>
      <c r="U30" s="22"/>
      <c r="V30" s="22"/>
      <c r="W30" s="22"/>
      <c r="X30" s="61"/>
      <c r="Y30" s="56"/>
      <c r="Z30" s="33"/>
      <c r="AA30" s="22"/>
      <c r="AB30" s="22"/>
      <c r="AC30" s="22"/>
      <c r="AD30" s="22"/>
      <c r="AE30" s="24"/>
      <c r="AF30" s="24"/>
      <c r="AG30" s="50"/>
      <c r="AH30" s="50"/>
      <c r="AI30" s="50"/>
      <c r="AJ30" s="50"/>
      <c r="AK30" s="50"/>
      <c r="AL30" s="50"/>
      <c r="AM30" s="50"/>
      <c r="AN30" s="50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</row>
    <row r="31" spans="1:121" s="29" customFormat="1" ht="15" customHeight="1" x14ac:dyDescent="0.2">
      <c r="A31" s="22" t="s">
        <v>183</v>
      </c>
      <c r="B31" s="22" t="s">
        <v>207</v>
      </c>
      <c r="C31" s="26" t="s">
        <v>8</v>
      </c>
      <c r="D31" s="26" t="s">
        <v>9</v>
      </c>
      <c r="E31" s="36" t="s">
        <v>184</v>
      </c>
      <c r="F31" s="26" t="s">
        <v>185</v>
      </c>
      <c r="G31" s="54" t="s">
        <v>186</v>
      </c>
      <c r="H31" s="91" t="s">
        <v>410</v>
      </c>
      <c r="I31" s="36" t="s">
        <v>187</v>
      </c>
      <c r="J31" s="35" t="s">
        <v>417</v>
      </c>
      <c r="K31" s="36">
        <v>1000</v>
      </c>
      <c r="L31" s="36" t="s">
        <v>149</v>
      </c>
      <c r="M31" s="26" t="s">
        <v>67</v>
      </c>
      <c r="N31" s="36" t="s">
        <v>213</v>
      </c>
      <c r="O31" s="36"/>
      <c r="P31" s="26" t="s">
        <v>191</v>
      </c>
      <c r="Q31" s="26" t="s">
        <v>89</v>
      </c>
      <c r="R31" s="26"/>
      <c r="S31" s="27">
        <v>40849</v>
      </c>
      <c r="T31" s="27">
        <v>40856</v>
      </c>
      <c r="U31" s="26"/>
      <c r="V31" s="26"/>
      <c r="W31" s="26"/>
      <c r="X31" s="27">
        <v>40879</v>
      </c>
      <c r="Y31" s="53">
        <f t="shared" ref="Y31:Y38" si="2">X31-S31</f>
        <v>30</v>
      </c>
      <c r="Z31" s="32"/>
      <c r="AA31" s="26"/>
      <c r="AB31" s="26"/>
      <c r="AC31" s="26"/>
      <c r="AD31" s="26"/>
      <c r="AE31" s="28"/>
      <c r="AF31" s="28"/>
      <c r="AG31" s="48"/>
      <c r="AH31" s="48"/>
      <c r="AI31" s="48"/>
      <c r="AJ31" s="48"/>
      <c r="AK31" s="48"/>
      <c r="AL31" s="48"/>
      <c r="AM31" s="48"/>
      <c r="AN31" s="48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  <c r="CJ31" s="49"/>
      <c r="CK31" s="49"/>
      <c r="CL31" s="49"/>
      <c r="CM31" s="49"/>
      <c r="CN31" s="49"/>
      <c r="CO31" s="49"/>
      <c r="CP31" s="49"/>
      <c r="CQ31" s="49"/>
      <c r="CR31" s="49"/>
      <c r="CS31" s="49"/>
      <c r="CT31" s="49"/>
      <c r="CU31" s="49"/>
      <c r="CV31" s="49"/>
      <c r="CW31" s="49"/>
      <c r="CX31" s="49"/>
      <c r="CY31" s="49"/>
      <c r="CZ31" s="49"/>
      <c r="DA31" s="49"/>
      <c r="DB31" s="49"/>
      <c r="DC31" s="49"/>
      <c r="DD31" s="49"/>
      <c r="DE31" s="49"/>
      <c r="DF31" s="49"/>
      <c r="DG31" s="49"/>
      <c r="DH31" s="49"/>
      <c r="DI31" s="49"/>
      <c r="DJ31" s="49"/>
      <c r="DK31" s="49"/>
      <c r="DL31" s="49"/>
      <c r="DM31" s="49"/>
      <c r="DN31" s="49"/>
      <c r="DO31" s="49"/>
      <c r="DP31" s="49"/>
      <c r="DQ31" s="49"/>
    </row>
    <row r="32" spans="1:121" s="29" customFormat="1" ht="15" customHeight="1" x14ac:dyDescent="0.2">
      <c r="A32" s="22" t="s">
        <v>188</v>
      </c>
      <c r="B32" s="22" t="s">
        <v>207</v>
      </c>
      <c r="C32" s="26" t="s">
        <v>8</v>
      </c>
      <c r="D32" s="26" t="s">
        <v>9</v>
      </c>
      <c r="E32" s="36" t="s">
        <v>184</v>
      </c>
      <c r="F32" s="26" t="s">
        <v>185</v>
      </c>
      <c r="G32" s="54" t="s">
        <v>186</v>
      </c>
      <c r="H32" s="91" t="s">
        <v>410</v>
      </c>
      <c r="I32" s="36" t="s">
        <v>187</v>
      </c>
      <c r="J32" s="35" t="s">
        <v>417</v>
      </c>
      <c r="K32" s="36">
        <v>2250</v>
      </c>
      <c r="L32" s="36" t="s">
        <v>149</v>
      </c>
      <c r="M32" s="26" t="s">
        <v>67</v>
      </c>
      <c r="N32" s="36" t="s">
        <v>192</v>
      </c>
      <c r="O32" s="36"/>
      <c r="P32" s="26" t="s">
        <v>191</v>
      </c>
      <c r="Q32" s="26" t="s">
        <v>89</v>
      </c>
      <c r="R32" s="26"/>
      <c r="S32" s="27">
        <v>40849</v>
      </c>
      <c r="T32" s="27">
        <v>40856</v>
      </c>
      <c r="U32" s="26"/>
      <c r="V32" s="26"/>
      <c r="W32" s="26"/>
      <c r="X32" s="27">
        <v>40879</v>
      </c>
      <c r="Y32" s="53">
        <f t="shared" si="2"/>
        <v>30</v>
      </c>
      <c r="Z32" s="32"/>
      <c r="AA32" s="26"/>
      <c r="AB32" s="26"/>
      <c r="AC32" s="26"/>
      <c r="AD32" s="26"/>
      <c r="AE32" s="28"/>
      <c r="AF32" s="28"/>
      <c r="AG32" s="48"/>
      <c r="AH32" s="48"/>
      <c r="AI32" s="48"/>
      <c r="AJ32" s="48"/>
      <c r="AK32" s="48"/>
      <c r="AL32" s="48"/>
      <c r="AM32" s="48"/>
      <c r="AN32" s="48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  <c r="CJ32" s="49"/>
      <c r="CK32" s="49"/>
      <c r="CL32" s="49"/>
      <c r="CM32" s="49"/>
      <c r="CN32" s="49"/>
      <c r="CO32" s="49"/>
      <c r="CP32" s="49"/>
      <c r="CQ32" s="49"/>
      <c r="CR32" s="49"/>
      <c r="CS32" s="49"/>
      <c r="CT32" s="49"/>
      <c r="CU32" s="49"/>
      <c r="CV32" s="49"/>
      <c r="CW32" s="49"/>
      <c r="CX32" s="49"/>
      <c r="CY32" s="49"/>
      <c r="CZ32" s="49"/>
      <c r="DA32" s="49"/>
      <c r="DB32" s="49"/>
      <c r="DC32" s="49"/>
      <c r="DD32" s="49"/>
      <c r="DE32" s="49"/>
      <c r="DF32" s="49"/>
      <c r="DG32" s="49"/>
      <c r="DH32" s="49"/>
      <c r="DI32" s="49"/>
      <c r="DJ32" s="49"/>
      <c r="DK32" s="49"/>
      <c r="DL32" s="49"/>
      <c r="DM32" s="49"/>
      <c r="DN32" s="49"/>
      <c r="DO32" s="49"/>
      <c r="DP32" s="49"/>
      <c r="DQ32" s="49"/>
    </row>
    <row r="33" spans="1:121" s="29" customFormat="1" ht="15" customHeight="1" x14ac:dyDescent="0.2">
      <c r="A33" s="22" t="s">
        <v>189</v>
      </c>
      <c r="B33" s="22" t="s">
        <v>207</v>
      </c>
      <c r="C33" s="26" t="s">
        <v>8</v>
      </c>
      <c r="D33" s="26" t="s">
        <v>9</v>
      </c>
      <c r="E33" s="36" t="s">
        <v>184</v>
      </c>
      <c r="F33" s="26" t="s">
        <v>185</v>
      </c>
      <c r="G33" s="54" t="s">
        <v>186</v>
      </c>
      <c r="H33" s="91" t="s">
        <v>410</v>
      </c>
      <c r="I33" s="36" t="s">
        <v>115</v>
      </c>
      <c r="J33" s="35" t="s">
        <v>417</v>
      </c>
      <c r="K33" s="36">
        <v>1400</v>
      </c>
      <c r="L33" s="36" t="s">
        <v>149</v>
      </c>
      <c r="M33" s="26" t="s">
        <v>67</v>
      </c>
      <c r="N33" s="36" t="s">
        <v>194</v>
      </c>
      <c r="O33" s="36"/>
      <c r="P33" s="26" t="s">
        <v>191</v>
      </c>
      <c r="Q33" s="26" t="s">
        <v>89</v>
      </c>
      <c r="R33" s="26"/>
      <c r="S33" s="27">
        <v>40849</v>
      </c>
      <c r="T33" s="27">
        <v>40856</v>
      </c>
      <c r="U33" s="26"/>
      <c r="V33" s="26"/>
      <c r="W33" s="26"/>
      <c r="X33" s="27">
        <v>40879</v>
      </c>
      <c r="Y33" s="53">
        <f t="shared" si="2"/>
        <v>30</v>
      </c>
      <c r="Z33" s="32"/>
      <c r="AA33" s="26"/>
      <c r="AB33" s="26"/>
      <c r="AC33" s="26"/>
      <c r="AD33" s="26"/>
      <c r="AE33" s="28"/>
      <c r="AF33" s="28"/>
      <c r="AG33" s="48"/>
      <c r="AH33" s="48"/>
      <c r="AI33" s="48"/>
      <c r="AJ33" s="48"/>
      <c r="AK33" s="48"/>
      <c r="AL33" s="48"/>
      <c r="AM33" s="48"/>
      <c r="AN33" s="48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  <c r="CJ33" s="49"/>
      <c r="CK33" s="49"/>
      <c r="CL33" s="49"/>
      <c r="CM33" s="49"/>
      <c r="CN33" s="49"/>
      <c r="CO33" s="49"/>
      <c r="CP33" s="49"/>
      <c r="CQ33" s="49"/>
      <c r="CR33" s="49"/>
      <c r="CS33" s="49"/>
      <c r="CT33" s="49"/>
      <c r="CU33" s="49"/>
      <c r="CV33" s="49"/>
      <c r="CW33" s="49"/>
      <c r="CX33" s="49"/>
      <c r="CY33" s="49"/>
      <c r="CZ33" s="49"/>
      <c r="DA33" s="49"/>
      <c r="DB33" s="49"/>
      <c r="DC33" s="49"/>
      <c r="DD33" s="49"/>
      <c r="DE33" s="49"/>
      <c r="DF33" s="49"/>
      <c r="DG33" s="49"/>
      <c r="DH33" s="49"/>
      <c r="DI33" s="49"/>
      <c r="DJ33" s="49"/>
      <c r="DK33" s="49"/>
      <c r="DL33" s="49"/>
      <c r="DM33" s="49"/>
      <c r="DN33" s="49"/>
      <c r="DO33" s="49"/>
      <c r="DP33" s="49"/>
      <c r="DQ33" s="49"/>
    </row>
    <row r="34" spans="1:121" s="29" customFormat="1" ht="15" customHeight="1" x14ac:dyDescent="0.2">
      <c r="A34" s="22" t="s">
        <v>190</v>
      </c>
      <c r="B34" s="22" t="s">
        <v>207</v>
      </c>
      <c r="C34" s="26" t="s">
        <v>8</v>
      </c>
      <c r="D34" s="26" t="s">
        <v>9</v>
      </c>
      <c r="E34" s="36" t="s">
        <v>184</v>
      </c>
      <c r="F34" s="26" t="s">
        <v>185</v>
      </c>
      <c r="G34" s="54" t="s">
        <v>186</v>
      </c>
      <c r="H34" s="91" t="s">
        <v>410</v>
      </c>
      <c r="I34" s="36" t="s">
        <v>115</v>
      </c>
      <c r="J34" s="35" t="s">
        <v>417</v>
      </c>
      <c r="K34" s="36">
        <v>1400</v>
      </c>
      <c r="L34" s="36" t="s">
        <v>149</v>
      </c>
      <c r="M34" s="26" t="s">
        <v>67</v>
      </c>
      <c r="N34" s="36" t="s">
        <v>193</v>
      </c>
      <c r="O34" s="36"/>
      <c r="P34" s="26" t="s">
        <v>191</v>
      </c>
      <c r="Q34" s="26" t="s">
        <v>89</v>
      </c>
      <c r="R34" s="26"/>
      <c r="S34" s="27">
        <v>40849</v>
      </c>
      <c r="T34" s="27">
        <v>40856</v>
      </c>
      <c r="U34" s="26"/>
      <c r="V34" s="26"/>
      <c r="W34" s="26"/>
      <c r="X34" s="27">
        <v>40879</v>
      </c>
      <c r="Y34" s="53">
        <f t="shared" si="2"/>
        <v>30</v>
      </c>
      <c r="Z34" s="32"/>
      <c r="AA34" s="26"/>
      <c r="AB34" s="26"/>
      <c r="AC34" s="26"/>
      <c r="AD34" s="26"/>
      <c r="AE34" s="28"/>
      <c r="AF34" s="28"/>
      <c r="AG34" s="48"/>
      <c r="AH34" s="48"/>
      <c r="AI34" s="48"/>
      <c r="AJ34" s="48"/>
      <c r="AK34" s="48"/>
      <c r="AL34" s="48"/>
      <c r="AM34" s="48"/>
      <c r="AN34" s="48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  <c r="CJ34" s="49"/>
      <c r="CK34" s="49"/>
      <c r="CL34" s="49"/>
      <c r="CM34" s="49"/>
      <c r="CN34" s="49"/>
      <c r="CO34" s="49"/>
      <c r="CP34" s="49"/>
      <c r="CQ34" s="49"/>
      <c r="CR34" s="49"/>
      <c r="CS34" s="49"/>
      <c r="CT34" s="49"/>
      <c r="CU34" s="49"/>
      <c r="CV34" s="49"/>
      <c r="CW34" s="49"/>
      <c r="CX34" s="49"/>
      <c r="CY34" s="49"/>
      <c r="CZ34" s="49"/>
      <c r="DA34" s="49"/>
      <c r="DB34" s="49"/>
      <c r="DC34" s="49"/>
      <c r="DD34" s="49"/>
      <c r="DE34" s="49"/>
      <c r="DF34" s="49"/>
      <c r="DG34" s="49"/>
      <c r="DH34" s="49"/>
      <c r="DI34" s="49"/>
      <c r="DJ34" s="49"/>
      <c r="DK34" s="49"/>
      <c r="DL34" s="49"/>
      <c r="DM34" s="49"/>
      <c r="DN34" s="49"/>
      <c r="DO34" s="49"/>
      <c r="DP34" s="49"/>
      <c r="DQ34" s="49"/>
    </row>
    <row r="35" spans="1:121" s="29" customFormat="1" ht="15" customHeight="1" x14ac:dyDescent="0.2">
      <c r="A35" s="22" t="s">
        <v>212</v>
      </c>
      <c r="B35" s="22" t="s">
        <v>207</v>
      </c>
      <c r="C35" s="26" t="s">
        <v>8</v>
      </c>
      <c r="D35" s="26" t="s">
        <v>9</v>
      </c>
      <c r="E35" s="36" t="s">
        <v>184</v>
      </c>
      <c r="F35" s="26" t="s">
        <v>185</v>
      </c>
      <c r="G35" s="54" t="s">
        <v>186</v>
      </c>
      <c r="H35" s="91" t="s">
        <v>410</v>
      </c>
      <c r="I35" s="36" t="s">
        <v>187</v>
      </c>
      <c r="J35" s="35" t="s">
        <v>417</v>
      </c>
      <c r="K35" s="36">
        <v>1000</v>
      </c>
      <c r="L35" s="36" t="s">
        <v>149</v>
      </c>
      <c r="M35" s="26" t="s">
        <v>67</v>
      </c>
      <c r="N35" s="36" t="s">
        <v>214</v>
      </c>
      <c r="O35" s="36"/>
      <c r="P35" s="26" t="s">
        <v>191</v>
      </c>
      <c r="Q35" s="26" t="s">
        <v>89</v>
      </c>
      <c r="R35" s="26"/>
      <c r="S35" s="27">
        <v>40849</v>
      </c>
      <c r="T35" s="27">
        <v>40856</v>
      </c>
      <c r="U35" s="26"/>
      <c r="V35" s="26"/>
      <c r="W35" s="26"/>
      <c r="X35" s="27">
        <v>40879</v>
      </c>
      <c r="Y35" s="53">
        <f t="shared" si="2"/>
        <v>30</v>
      </c>
      <c r="Z35" s="32"/>
      <c r="AA35" s="26"/>
      <c r="AB35" s="26"/>
      <c r="AC35" s="26"/>
      <c r="AD35" s="26"/>
      <c r="AE35" s="28"/>
      <c r="AF35" s="28"/>
      <c r="AG35" s="48"/>
      <c r="AH35" s="48"/>
      <c r="AI35" s="48"/>
      <c r="AJ35" s="48"/>
      <c r="AK35" s="48"/>
      <c r="AL35" s="48"/>
      <c r="AM35" s="48"/>
      <c r="AN35" s="48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49"/>
      <c r="CD35" s="49"/>
      <c r="CE35" s="49"/>
      <c r="CF35" s="49"/>
      <c r="CG35" s="49"/>
      <c r="CH35" s="49"/>
      <c r="CI35" s="49"/>
      <c r="CJ35" s="49"/>
      <c r="CK35" s="49"/>
      <c r="CL35" s="49"/>
      <c r="CM35" s="49"/>
      <c r="CN35" s="49"/>
      <c r="CO35" s="49"/>
      <c r="CP35" s="49"/>
      <c r="CQ35" s="49"/>
      <c r="CR35" s="49"/>
      <c r="CS35" s="49"/>
      <c r="CT35" s="49"/>
      <c r="CU35" s="49"/>
      <c r="CV35" s="49"/>
      <c r="CW35" s="49"/>
      <c r="CX35" s="49"/>
      <c r="CY35" s="49"/>
      <c r="CZ35" s="49"/>
      <c r="DA35" s="49"/>
      <c r="DB35" s="49"/>
      <c r="DC35" s="49"/>
      <c r="DD35" s="49"/>
      <c r="DE35" s="49"/>
      <c r="DF35" s="49"/>
      <c r="DG35" s="49"/>
      <c r="DH35" s="49"/>
      <c r="DI35" s="49"/>
      <c r="DJ35" s="49"/>
      <c r="DK35" s="49"/>
      <c r="DL35" s="49"/>
      <c r="DM35" s="49"/>
      <c r="DN35" s="49"/>
      <c r="DO35" s="49"/>
      <c r="DP35" s="49"/>
      <c r="DQ35" s="49"/>
    </row>
    <row r="36" spans="1:121" s="25" customFormat="1" ht="15" customHeight="1" x14ac:dyDescent="0.2">
      <c r="A36" s="22" t="s">
        <v>205</v>
      </c>
      <c r="B36" s="22" t="s">
        <v>208</v>
      </c>
      <c r="C36" s="26" t="s">
        <v>8</v>
      </c>
      <c r="D36" s="26" t="s">
        <v>9</v>
      </c>
      <c r="E36" s="36" t="s">
        <v>200</v>
      </c>
      <c r="F36" s="26" t="s">
        <v>201</v>
      </c>
      <c r="G36" s="36" t="s">
        <v>203</v>
      </c>
      <c r="H36" s="106" t="s">
        <v>404</v>
      </c>
      <c r="I36" s="36" t="s">
        <v>202</v>
      </c>
      <c r="J36" s="35" t="s">
        <v>417</v>
      </c>
      <c r="K36" s="36">
        <v>17000</v>
      </c>
      <c r="L36" s="36" t="s">
        <v>149</v>
      </c>
      <c r="M36" s="26" t="s">
        <v>67</v>
      </c>
      <c r="N36" s="36">
        <v>400</v>
      </c>
      <c r="O36" s="36"/>
      <c r="P36" s="26" t="s">
        <v>204</v>
      </c>
      <c r="Q36" s="26" t="s">
        <v>204</v>
      </c>
      <c r="R36" s="22"/>
      <c r="S36" s="23">
        <v>40861</v>
      </c>
      <c r="T36" s="23">
        <v>40858</v>
      </c>
      <c r="U36" s="22"/>
      <c r="V36" s="22"/>
      <c r="W36" s="22"/>
      <c r="X36" s="23">
        <v>40913</v>
      </c>
      <c r="Y36" s="53">
        <f t="shared" si="2"/>
        <v>52</v>
      </c>
      <c r="Z36" s="33" t="s">
        <v>206</v>
      </c>
      <c r="AA36" s="22"/>
      <c r="AB36" s="22"/>
      <c r="AC36" s="22"/>
      <c r="AD36" s="22"/>
      <c r="AE36" s="24"/>
      <c r="AF36" s="24"/>
      <c r="AG36" s="50"/>
      <c r="AH36" s="50"/>
      <c r="AI36" s="50"/>
      <c r="AJ36" s="50"/>
      <c r="AK36" s="50"/>
      <c r="AL36" s="50"/>
      <c r="AM36" s="50"/>
      <c r="AN36" s="50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1"/>
      <c r="DD36" s="51"/>
      <c r="DE36" s="51"/>
      <c r="DF36" s="51"/>
      <c r="DG36" s="51"/>
      <c r="DH36" s="51"/>
      <c r="DI36" s="51"/>
      <c r="DJ36" s="51"/>
      <c r="DK36" s="51"/>
      <c r="DL36" s="51"/>
      <c r="DM36" s="51"/>
      <c r="DN36" s="51"/>
      <c r="DO36" s="51"/>
      <c r="DP36" s="51"/>
      <c r="DQ36" s="51"/>
    </row>
    <row r="37" spans="1:121" s="29" customFormat="1" ht="15" customHeight="1" x14ac:dyDescent="0.2">
      <c r="A37" s="22" t="s">
        <v>218</v>
      </c>
      <c r="B37" s="22" t="s">
        <v>209</v>
      </c>
      <c r="C37" s="26" t="s">
        <v>8</v>
      </c>
      <c r="D37" s="26" t="s">
        <v>9</v>
      </c>
      <c r="E37" s="36" t="s">
        <v>133</v>
      </c>
      <c r="F37" s="26" t="s">
        <v>210</v>
      </c>
      <c r="G37" s="36" t="s">
        <v>135</v>
      </c>
      <c r="H37" s="106" t="s">
        <v>404</v>
      </c>
      <c r="I37" s="36" t="s">
        <v>0</v>
      </c>
      <c r="J37" s="35" t="s">
        <v>417</v>
      </c>
      <c r="K37" s="36">
        <v>650</v>
      </c>
      <c r="L37" s="36" t="s">
        <v>149</v>
      </c>
      <c r="M37" s="26" t="s">
        <v>211</v>
      </c>
      <c r="N37" s="36">
        <v>250</v>
      </c>
      <c r="O37" s="36"/>
      <c r="P37" s="26" t="s">
        <v>88</v>
      </c>
      <c r="Q37" s="26" t="s">
        <v>191</v>
      </c>
      <c r="R37" s="26"/>
      <c r="S37" s="27">
        <v>40865</v>
      </c>
      <c r="T37" s="26"/>
      <c r="U37" s="26"/>
      <c r="V37" s="27">
        <v>40749</v>
      </c>
      <c r="W37" s="27">
        <v>40872</v>
      </c>
      <c r="X37" s="27">
        <v>40872</v>
      </c>
      <c r="Y37" s="53">
        <f t="shared" si="2"/>
        <v>7</v>
      </c>
      <c r="Z37" s="32" t="s">
        <v>216</v>
      </c>
      <c r="AA37" s="26"/>
      <c r="AB37" s="26"/>
      <c r="AC37" s="26"/>
      <c r="AD37" s="26"/>
      <c r="AE37" s="28"/>
      <c r="AF37" s="28"/>
      <c r="AG37" s="48"/>
      <c r="AH37" s="48"/>
      <c r="AI37" s="48"/>
      <c r="AJ37" s="48"/>
      <c r="AK37" s="48"/>
      <c r="AL37" s="48"/>
      <c r="AM37" s="48"/>
      <c r="AN37" s="48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  <c r="CJ37" s="49"/>
      <c r="CK37" s="49"/>
      <c r="CL37" s="49"/>
      <c r="CM37" s="49"/>
      <c r="CN37" s="49"/>
      <c r="CO37" s="49"/>
      <c r="CP37" s="49"/>
      <c r="CQ37" s="49"/>
      <c r="CR37" s="49"/>
      <c r="CS37" s="49"/>
      <c r="CT37" s="49"/>
      <c r="CU37" s="49"/>
      <c r="CV37" s="49"/>
      <c r="CW37" s="49"/>
      <c r="CX37" s="49"/>
      <c r="CY37" s="49"/>
      <c r="CZ37" s="49"/>
      <c r="DA37" s="49"/>
      <c r="DB37" s="49"/>
      <c r="DC37" s="49"/>
      <c r="DD37" s="49"/>
      <c r="DE37" s="49"/>
      <c r="DF37" s="49"/>
      <c r="DG37" s="49"/>
      <c r="DH37" s="49"/>
      <c r="DI37" s="49"/>
      <c r="DJ37" s="49"/>
      <c r="DK37" s="49"/>
      <c r="DL37" s="49"/>
      <c r="DM37" s="49"/>
      <c r="DN37" s="49"/>
      <c r="DO37" s="49"/>
      <c r="DP37" s="49"/>
      <c r="DQ37" s="49"/>
    </row>
    <row r="38" spans="1:121" s="25" customFormat="1" ht="15" customHeight="1" x14ac:dyDescent="0.2">
      <c r="A38" s="22" t="s">
        <v>219</v>
      </c>
      <c r="B38" s="22" t="s">
        <v>220</v>
      </c>
      <c r="C38" s="26" t="s">
        <v>8</v>
      </c>
      <c r="D38" s="26" t="s">
        <v>9</v>
      </c>
      <c r="E38" s="36" t="s">
        <v>142</v>
      </c>
      <c r="F38" s="26" t="s">
        <v>221</v>
      </c>
      <c r="G38" s="36" t="s">
        <v>119</v>
      </c>
      <c r="H38" s="106" t="s">
        <v>404</v>
      </c>
      <c r="I38" s="36" t="s">
        <v>0</v>
      </c>
      <c r="J38" s="36"/>
      <c r="K38" s="36">
        <v>9280</v>
      </c>
      <c r="L38" s="36" t="s">
        <v>149</v>
      </c>
      <c r="M38" s="26" t="s">
        <v>67</v>
      </c>
      <c r="N38" s="36">
        <v>340</v>
      </c>
      <c r="O38" s="36"/>
      <c r="P38" s="26"/>
      <c r="Q38" s="26"/>
      <c r="R38" s="22"/>
      <c r="S38" s="23">
        <v>40853</v>
      </c>
      <c r="T38" s="22" t="s">
        <v>222</v>
      </c>
      <c r="U38" s="22"/>
      <c r="V38" s="23"/>
      <c r="W38" s="22"/>
      <c r="X38" s="23">
        <v>40919</v>
      </c>
      <c r="Y38" s="53">
        <f t="shared" si="2"/>
        <v>66</v>
      </c>
      <c r="Z38" s="33" t="s">
        <v>223</v>
      </c>
      <c r="AA38" s="22"/>
      <c r="AB38" s="22"/>
      <c r="AC38" s="22"/>
      <c r="AD38" s="22"/>
      <c r="AE38" s="24"/>
      <c r="AF38" s="24"/>
      <c r="AG38" s="50"/>
      <c r="AH38" s="50"/>
      <c r="AI38" s="50"/>
      <c r="AJ38" s="50"/>
      <c r="AK38" s="50"/>
      <c r="AL38" s="50"/>
      <c r="AM38" s="50"/>
      <c r="AN38" s="50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  <c r="DP38" s="51"/>
      <c r="DQ38" s="51"/>
    </row>
    <row r="39" spans="1:121" s="25" customFormat="1" x14ac:dyDescent="0.2">
      <c r="A39" s="57" t="s">
        <v>224</v>
      </c>
      <c r="B39" s="57" t="s">
        <v>225</v>
      </c>
      <c r="C39" s="57" t="s">
        <v>8</v>
      </c>
      <c r="D39" s="57" t="s">
        <v>9</v>
      </c>
      <c r="E39" s="58" t="s">
        <v>226</v>
      </c>
      <c r="F39" s="57" t="s">
        <v>227</v>
      </c>
      <c r="G39" s="58" t="s">
        <v>228</v>
      </c>
      <c r="H39" s="108" t="s">
        <v>406</v>
      </c>
      <c r="I39" s="58" t="s">
        <v>229</v>
      </c>
      <c r="J39" s="58"/>
      <c r="K39" s="58">
        <v>150</v>
      </c>
      <c r="L39" s="58" t="s">
        <v>149</v>
      </c>
      <c r="M39" s="57" t="s">
        <v>67</v>
      </c>
      <c r="N39" s="58">
        <v>90</v>
      </c>
      <c r="O39" s="99"/>
      <c r="P39" s="65"/>
      <c r="Q39" s="57" t="s">
        <v>191</v>
      </c>
      <c r="R39" s="57"/>
      <c r="S39" s="62"/>
      <c r="T39" s="22"/>
      <c r="U39" s="22"/>
      <c r="V39" s="22"/>
      <c r="W39" s="22"/>
      <c r="X39" s="61"/>
      <c r="Y39" s="56">
        <v>0</v>
      </c>
      <c r="Z39" s="33" t="s">
        <v>290</v>
      </c>
      <c r="AA39" s="22"/>
      <c r="AB39" s="22"/>
      <c r="AC39" s="22"/>
      <c r="AD39" s="22"/>
      <c r="AE39" s="24"/>
      <c r="AF39" s="24"/>
      <c r="AG39" s="50"/>
      <c r="AH39" s="50"/>
      <c r="AI39" s="50"/>
      <c r="AJ39" s="50"/>
      <c r="AK39" s="50"/>
      <c r="AL39" s="50"/>
      <c r="AM39" s="50"/>
      <c r="AN39" s="50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1"/>
      <c r="CA39" s="51"/>
      <c r="CB39" s="51"/>
      <c r="CC39" s="51"/>
      <c r="CD39" s="51"/>
      <c r="CE39" s="51"/>
      <c r="CF39" s="51"/>
      <c r="CG39" s="51"/>
      <c r="CH39" s="51"/>
      <c r="CI39" s="51"/>
      <c r="CJ39" s="51"/>
      <c r="CK39" s="51"/>
      <c r="CL39" s="51"/>
      <c r="CM39" s="51"/>
      <c r="CN39" s="51"/>
      <c r="CO39" s="51"/>
      <c r="CP39" s="51"/>
      <c r="CQ39" s="51"/>
      <c r="CR39" s="51"/>
      <c r="CS39" s="51"/>
      <c r="CT39" s="51"/>
      <c r="CU39" s="51"/>
      <c r="CV39" s="51"/>
      <c r="CW39" s="51"/>
      <c r="CX39" s="51"/>
      <c r="CY39" s="51"/>
      <c r="CZ39" s="51"/>
      <c r="DA39" s="51"/>
      <c r="DB39" s="51"/>
      <c r="DC39" s="51"/>
      <c r="DD39" s="51"/>
      <c r="DE39" s="51"/>
      <c r="DF39" s="51"/>
      <c r="DG39" s="51"/>
      <c r="DH39" s="51"/>
      <c r="DI39" s="51"/>
      <c r="DJ39" s="51"/>
      <c r="DK39" s="51"/>
      <c r="DL39" s="51"/>
      <c r="DM39" s="51"/>
      <c r="DN39" s="51"/>
      <c r="DO39" s="51"/>
      <c r="DP39" s="51"/>
      <c r="DQ39" s="51"/>
    </row>
    <row r="40" spans="1:121" s="25" customFormat="1" x14ac:dyDescent="0.2">
      <c r="A40" s="22" t="s">
        <v>230</v>
      </c>
      <c r="B40" s="22" t="s">
        <v>231</v>
      </c>
      <c r="C40" s="22" t="s">
        <v>8</v>
      </c>
      <c r="D40" s="22" t="s">
        <v>9</v>
      </c>
      <c r="E40" s="37" t="s">
        <v>142</v>
      </c>
      <c r="F40" s="22" t="s">
        <v>232</v>
      </c>
      <c r="G40" s="37" t="s">
        <v>233</v>
      </c>
      <c r="H40" s="107" t="s">
        <v>405</v>
      </c>
      <c r="I40" s="37" t="s">
        <v>234</v>
      </c>
      <c r="J40" s="37"/>
      <c r="K40" s="37" t="s">
        <v>420</v>
      </c>
      <c r="L40" s="37"/>
      <c r="M40" s="22"/>
      <c r="N40" s="37">
        <v>165</v>
      </c>
      <c r="O40" s="37"/>
      <c r="P40" s="22" t="s">
        <v>204</v>
      </c>
      <c r="Q40" s="22" t="s">
        <v>204</v>
      </c>
      <c r="R40" s="22"/>
      <c r="S40" s="61">
        <v>40885</v>
      </c>
      <c r="T40" s="23">
        <v>40893</v>
      </c>
      <c r="U40" s="22"/>
      <c r="V40" s="22"/>
      <c r="W40" s="22"/>
      <c r="X40" s="61"/>
      <c r="Y40" s="56"/>
      <c r="Z40" s="33"/>
      <c r="AA40" s="22"/>
      <c r="AB40" s="22"/>
      <c r="AC40" s="22"/>
      <c r="AD40" s="22"/>
      <c r="AE40" s="24"/>
      <c r="AF40" s="24"/>
      <c r="AG40" s="50"/>
      <c r="AH40" s="50"/>
      <c r="AI40" s="50"/>
      <c r="AJ40" s="50"/>
      <c r="AK40" s="50"/>
      <c r="AL40" s="50"/>
      <c r="AM40" s="50"/>
      <c r="AN40" s="50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  <c r="BM40" s="51"/>
      <c r="BN40" s="51"/>
      <c r="BO40" s="51"/>
      <c r="BP40" s="51"/>
      <c r="BQ40" s="51"/>
      <c r="BR40" s="51"/>
      <c r="BS40" s="51"/>
      <c r="BT40" s="51"/>
      <c r="BU40" s="51"/>
      <c r="BV40" s="51"/>
      <c r="BW40" s="51"/>
      <c r="BX40" s="51"/>
      <c r="BY40" s="51"/>
      <c r="BZ40" s="51"/>
      <c r="CA40" s="51"/>
      <c r="CB40" s="51"/>
      <c r="CC40" s="51"/>
      <c r="CD40" s="51"/>
      <c r="CE40" s="51"/>
      <c r="CF40" s="51"/>
      <c r="CG40" s="51"/>
      <c r="CH40" s="51"/>
      <c r="CI40" s="51"/>
      <c r="CJ40" s="51"/>
      <c r="CK40" s="51"/>
      <c r="CL40" s="51"/>
      <c r="CM40" s="51"/>
      <c r="CN40" s="51"/>
      <c r="CO40" s="51"/>
      <c r="CP40" s="51"/>
      <c r="CQ40" s="51"/>
      <c r="CR40" s="51"/>
      <c r="CS40" s="51"/>
      <c r="CT40" s="51"/>
      <c r="CU40" s="51"/>
      <c r="CV40" s="51"/>
      <c r="CW40" s="51"/>
      <c r="CX40" s="51"/>
      <c r="CY40" s="51"/>
      <c r="CZ40" s="51"/>
      <c r="DA40" s="51"/>
      <c r="DB40" s="51"/>
      <c r="DC40" s="51"/>
      <c r="DD40" s="51"/>
      <c r="DE40" s="51"/>
      <c r="DF40" s="51"/>
      <c r="DG40" s="51"/>
      <c r="DH40" s="51"/>
      <c r="DI40" s="51"/>
      <c r="DJ40" s="51"/>
      <c r="DK40" s="51"/>
      <c r="DL40" s="51"/>
      <c r="DM40" s="51"/>
      <c r="DN40" s="51"/>
      <c r="DO40" s="51"/>
      <c r="DP40" s="51"/>
      <c r="DQ40" s="51"/>
    </row>
    <row r="41" spans="1:121" s="25" customFormat="1" x14ac:dyDescent="0.2">
      <c r="A41" s="22" t="s">
        <v>235</v>
      </c>
      <c r="B41" s="22" t="s">
        <v>240</v>
      </c>
      <c r="C41" s="22" t="s">
        <v>8</v>
      </c>
      <c r="D41" s="22"/>
      <c r="E41" s="37"/>
      <c r="F41" s="22" t="s">
        <v>236</v>
      </c>
      <c r="G41" s="37"/>
      <c r="H41" s="107" t="s">
        <v>404</v>
      </c>
      <c r="I41" s="37" t="s">
        <v>237</v>
      </c>
      <c r="J41" s="37"/>
      <c r="K41" s="37"/>
      <c r="L41" s="37"/>
      <c r="M41" s="22" t="s">
        <v>67</v>
      </c>
      <c r="N41" s="37"/>
      <c r="O41" s="37"/>
      <c r="P41" s="22"/>
      <c r="Q41" s="22"/>
      <c r="R41" s="22"/>
      <c r="S41" s="61"/>
      <c r="T41" s="22"/>
      <c r="U41" s="22"/>
      <c r="V41" s="22"/>
      <c r="W41" s="22"/>
      <c r="X41" s="61"/>
      <c r="Y41" s="56"/>
      <c r="Z41" s="33" t="s">
        <v>238</v>
      </c>
      <c r="AA41" s="22"/>
      <c r="AB41" s="22"/>
      <c r="AC41" s="22"/>
      <c r="AD41" s="22"/>
      <c r="AE41" s="24"/>
      <c r="AF41" s="24"/>
      <c r="AG41" s="50"/>
      <c r="AH41" s="50"/>
      <c r="AI41" s="50"/>
      <c r="AJ41" s="50"/>
      <c r="AK41" s="50"/>
      <c r="AL41" s="50"/>
      <c r="AM41" s="50"/>
      <c r="AN41" s="50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  <c r="BM41" s="51"/>
      <c r="BN41" s="51"/>
      <c r="BO41" s="51"/>
      <c r="BP41" s="51"/>
      <c r="BQ41" s="51"/>
      <c r="BR41" s="51"/>
      <c r="BS41" s="51"/>
      <c r="BT41" s="51"/>
      <c r="BU41" s="51"/>
      <c r="BV41" s="51"/>
      <c r="BW41" s="51"/>
      <c r="BX41" s="51"/>
      <c r="BY41" s="51"/>
      <c r="BZ41" s="51"/>
      <c r="CA41" s="51"/>
      <c r="CB41" s="51"/>
      <c r="CC41" s="51"/>
      <c r="CD41" s="51"/>
      <c r="CE41" s="51"/>
      <c r="CF41" s="51"/>
      <c r="CG41" s="51"/>
      <c r="CH41" s="51"/>
      <c r="CI41" s="51"/>
      <c r="CJ41" s="51"/>
      <c r="CK41" s="51"/>
      <c r="CL41" s="51"/>
      <c r="CM41" s="51"/>
      <c r="CN41" s="51"/>
      <c r="CO41" s="51"/>
      <c r="CP41" s="51"/>
      <c r="CQ41" s="51"/>
      <c r="CR41" s="51"/>
      <c r="CS41" s="51"/>
      <c r="CT41" s="51"/>
      <c r="CU41" s="51"/>
      <c r="CV41" s="51"/>
      <c r="CW41" s="51"/>
      <c r="CX41" s="51"/>
      <c r="CY41" s="51"/>
      <c r="CZ41" s="51"/>
      <c r="DA41" s="51"/>
      <c r="DB41" s="51"/>
      <c r="DC41" s="51"/>
      <c r="DD41" s="51"/>
      <c r="DE41" s="51"/>
      <c r="DF41" s="51"/>
      <c r="DG41" s="51"/>
      <c r="DH41" s="51"/>
      <c r="DI41" s="51"/>
      <c r="DJ41" s="51"/>
      <c r="DK41" s="51"/>
      <c r="DL41" s="51"/>
      <c r="DM41" s="51"/>
      <c r="DN41" s="51"/>
      <c r="DO41" s="51"/>
      <c r="DP41" s="51"/>
      <c r="DQ41" s="51"/>
    </row>
    <row r="42" spans="1:121" ht="13.5" thickBot="1" x14ac:dyDescent="0.25">
      <c r="A42" s="76" t="s">
        <v>239</v>
      </c>
      <c r="B42" s="76" t="s">
        <v>241</v>
      </c>
      <c r="C42" s="77" t="s">
        <v>8</v>
      </c>
      <c r="D42" s="77" t="s">
        <v>9</v>
      </c>
      <c r="E42" s="78" t="s">
        <v>242</v>
      </c>
      <c r="F42" s="77" t="s">
        <v>271</v>
      </c>
      <c r="G42" s="78" t="s">
        <v>243</v>
      </c>
      <c r="H42" s="109" t="s">
        <v>404</v>
      </c>
      <c r="I42" s="78" t="s">
        <v>0</v>
      </c>
      <c r="J42" s="78"/>
      <c r="K42" s="78"/>
      <c r="L42" s="78"/>
      <c r="M42" s="77" t="s">
        <v>67</v>
      </c>
      <c r="N42" s="78"/>
      <c r="O42" s="78"/>
      <c r="P42" s="77"/>
      <c r="Q42" s="77"/>
      <c r="R42" s="79"/>
      <c r="S42" s="79"/>
      <c r="T42" s="79"/>
      <c r="U42" s="79"/>
      <c r="V42" s="79"/>
      <c r="W42" s="79"/>
      <c r="X42" s="80">
        <v>40939</v>
      </c>
      <c r="Y42" s="81"/>
      <c r="Z42" s="82" t="s">
        <v>330</v>
      </c>
      <c r="AA42" s="79"/>
      <c r="AB42" s="79"/>
      <c r="AC42" s="79"/>
      <c r="AD42" s="79"/>
    </row>
    <row r="43" spans="1:121" s="25" customFormat="1" x14ac:dyDescent="0.2">
      <c r="A43" s="69" t="s">
        <v>252</v>
      </c>
      <c r="B43" s="69" t="s">
        <v>257</v>
      </c>
      <c r="C43" s="69" t="s">
        <v>8</v>
      </c>
      <c r="D43" s="69" t="s">
        <v>9</v>
      </c>
      <c r="E43" s="70" t="s">
        <v>244</v>
      </c>
      <c r="F43" s="69" t="s">
        <v>246</v>
      </c>
      <c r="G43" s="70" t="s">
        <v>245</v>
      </c>
      <c r="H43" s="110" t="s">
        <v>404</v>
      </c>
      <c r="I43" s="70" t="s">
        <v>0</v>
      </c>
      <c r="J43" s="70" t="s">
        <v>418</v>
      </c>
      <c r="K43" s="70"/>
      <c r="L43" s="70"/>
      <c r="M43" s="69" t="s">
        <v>172</v>
      </c>
      <c r="N43" s="70" t="s">
        <v>247</v>
      </c>
      <c r="O43" s="70"/>
      <c r="P43" s="69"/>
      <c r="Q43" s="69" t="s">
        <v>191</v>
      </c>
      <c r="R43" s="69"/>
      <c r="S43" s="71">
        <v>40911</v>
      </c>
      <c r="T43" s="72"/>
      <c r="U43" s="72"/>
      <c r="V43" s="72"/>
      <c r="W43" s="72"/>
      <c r="X43" s="73"/>
      <c r="Y43" s="74">
        <v>0</v>
      </c>
      <c r="Z43" s="75" t="s">
        <v>290</v>
      </c>
      <c r="AA43" s="72"/>
      <c r="AB43" s="72"/>
      <c r="AC43" s="72"/>
      <c r="AD43" s="72"/>
      <c r="AE43" s="24"/>
      <c r="AF43" s="24"/>
      <c r="AG43" s="50"/>
      <c r="AH43" s="50"/>
      <c r="AI43" s="50"/>
      <c r="AJ43" s="50"/>
      <c r="AK43" s="50"/>
      <c r="AL43" s="50"/>
      <c r="AM43" s="50"/>
      <c r="AN43" s="50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1"/>
      <c r="BM43" s="51"/>
      <c r="BN43" s="51"/>
      <c r="BO43" s="51"/>
      <c r="BP43" s="51"/>
      <c r="BQ43" s="51"/>
      <c r="BR43" s="51"/>
      <c r="BS43" s="51"/>
      <c r="BT43" s="51"/>
      <c r="BU43" s="51"/>
      <c r="BV43" s="51"/>
      <c r="BW43" s="51"/>
      <c r="BX43" s="51"/>
      <c r="BY43" s="51"/>
      <c r="BZ43" s="51"/>
      <c r="CA43" s="51"/>
      <c r="CB43" s="51"/>
      <c r="CC43" s="51"/>
      <c r="CD43" s="51"/>
      <c r="CE43" s="51"/>
      <c r="CF43" s="51"/>
      <c r="CG43" s="51"/>
      <c r="CH43" s="51"/>
      <c r="CI43" s="51"/>
      <c r="CJ43" s="51"/>
      <c r="CK43" s="51"/>
      <c r="CL43" s="51"/>
      <c r="CM43" s="51"/>
      <c r="CN43" s="51"/>
      <c r="CO43" s="51"/>
      <c r="CP43" s="51"/>
      <c r="CQ43" s="51"/>
      <c r="CR43" s="51"/>
      <c r="CS43" s="51"/>
      <c r="CT43" s="51"/>
      <c r="CU43" s="51"/>
      <c r="CV43" s="51"/>
      <c r="CW43" s="51"/>
      <c r="CX43" s="51"/>
      <c r="CY43" s="51"/>
      <c r="CZ43" s="51"/>
      <c r="DA43" s="51"/>
      <c r="DB43" s="51"/>
      <c r="DC43" s="51"/>
      <c r="DD43" s="51"/>
      <c r="DE43" s="51"/>
      <c r="DF43" s="51"/>
      <c r="DG43" s="51"/>
      <c r="DH43" s="51"/>
      <c r="DI43" s="51"/>
      <c r="DJ43" s="51"/>
      <c r="DK43" s="51"/>
      <c r="DL43" s="51"/>
      <c r="DM43" s="51"/>
      <c r="DN43" s="51"/>
      <c r="DO43" s="51"/>
      <c r="DP43" s="51"/>
      <c r="DQ43" s="51"/>
    </row>
    <row r="44" spans="1:121" s="25" customFormat="1" x14ac:dyDescent="0.2">
      <c r="A44" s="57" t="s">
        <v>253</v>
      </c>
      <c r="B44" s="57" t="s">
        <v>257</v>
      </c>
      <c r="C44" s="57" t="s">
        <v>8</v>
      </c>
      <c r="D44" s="57" t="s">
        <v>9</v>
      </c>
      <c r="E44" s="58" t="s">
        <v>244</v>
      </c>
      <c r="F44" s="57" t="s">
        <v>246</v>
      </c>
      <c r="G44" s="58" t="s">
        <v>245</v>
      </c>
      <c r="H44" s="108" t="s">
        <v>404</v>
      </c>
      <c r="I44" s="58" t="s">
        <v>0</v>
      </c>
      <c r="J44" s="70" t="s">
        <v>418</v>
      </c>
      <c r="K44" s="58"/>
      <c r="L44" s="58"/>
      <c r="M44" s="57" t="s">
        <v>172</v>
      </c>
      <c r="N44" s="58" t="s">
        <v>248</v>
      </c>
      <c r="O44" s="58"/>
      <c r="P44" s="57"/>
      <c r="Q44" s="57" t="s">
        <v>191</v>
      </c>
      <c r="R44" s="57"/>
      <c r="S44" s="62">
        <v>40911</v>
      </c>
      <c r="T44" s="22"/>
      <c r="U44" s="22"/>
      <c r="V44" s="22"/>
      <c r="W44" s="22"/>
      <c r="X44" s="61"/>
      <c r="Y44" s="56">
        <v>0</v>
      </c>
      <c r="Z44" s="33" t="s">
        <v>290</v>
      </c>
      <c r="AA44" s="22"/>
      <c r="AB44" s="22"/>
      <c r="AC44" s="22"/>
      <c r="AD44" s="22"/>
      <c r="AE44" s="24"/>
      <c r="AF44" s="24"/>
      <c r="AG44" s="50"/>
      <c r="AH44" s="50"/>
      <c r="AI44" s="50"/>
      <c r="AJ44" s="50"/>
      <c r="AK44" s="50"/>
      <c r="AL44" s="50"/>
      <c r="AM44" s="50"/>
      <c r="AN44" s="50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51"/>
      <c r="CA44" s="51"/>
      <c r="CB44" s="51"/>
      <c r="CC44" s="51"/>
      <c r="CD44" s="51"/>
      <c r="CE44" s="51"/>
      <c r="CF44" s="51"/>
      <c r="CG44" s="51"/>
      <c r="CH44" s="51"/>
      <c r="CI44" s="51"/>
      <c r="CJ44" s="51"/>
      <c r="CK44" s="51"/>
      <c r="CL44" s="51"/>
      <c r="CM44" s="51"/>
      <c r="CN44" s="51"/>
      <c r="CO44" s="51"/>
      <c r="CP44" s="51"/>
      <c r="CQ44" s="51"/>
      <c r="CR44" s="51"/>
      <c r="CS44" s="51"/>
      <c r="CT44" s="51"/>
      <c r="CU44" s="51"/>
      <c r="CV44" s="51"/>
      <c r="CW44" s="51"/>
      <c r="CX44" s="51"/>
      <c r="CY44" s="51"/>
      <c r="CZ44" s="51"/>
      <c r="DA44" s="51"/>
      <c r="DB44" s="51"/>
      <c r="DC44" s="51"/>
      <c r="DD44" s="51"/>
      <c r="DE44" s="51"/>
      <c r="DF44" s="51"/>
      <c r="DG44" s="51"/>
      <c r="DH44" s="51"/>
      <c r="DI44" s="51"/>
      <c r="DJ44" s="51"/>
      <c r="DK44" s="51"/>
      <c r="DL44" s="51"/>
      <c r="DM44" s="51"/>
      <c r="DN44" s="51"/>
      <c r="DO44" s="51"/>
      <c r="DP44" s="51"/>
      <c r="DQ44" s="51"/>
    </row>
    <row r="45" spans="1:121" s="25" customFormat="1" x14ac:dyDescent="0.2">
      <c r="A45" s="57" t="s">
        <v>254</v>
      </c>
      <c r="B45" s="57" t="s">
        <v>257</v>
      </c>
      <c r="C45" s="57" t="s">
        <v>8</v>
      </c>
      <c r="D45" s="57" t="s">
        <v>9</v>
      </c>
      <c r="E45" s="58" t="s">
        <v>244</v>
      </c>
      <c r="F45" s="57" t="s">
        <v>246</v>
      </c>
      <c r="G45" s="98" t="s">
        <v>250</v>
      </c>
      <c r="H45" s="108" t="s">
        <v>416</v>
      </c>
      <c r="I45" s="58" t="s">
        <v>0</v>
      </c>
      <c r="J45" s="70" t="s">
        <v>418</v>
      </c>
      <c r="K45" s="58"/>
      <c r="L45" s="58"/>
      <c r="M45" s="57" t="s">
        <v>67</v>
      </c>
      <c r="N45" s="58" t="s">
        <v>249</v>
      </c>
      <c r="O45" s="58"/>
      <c r="P45" s="57"/>
      <c r="Q45" s="57"/>
      <c r="R45" s="57"/>
      <c r="S45" s="62">
        <v>40911</v>
      </c>
      <c r="T45" s="22"/>
      <c r="U45" s="22"/>
      <c r="V45" s="22"/>
      <c r="W45" s="22"/>
      <c r="X45" s="61"/>
      <c r="Y45" s="56">
        <v>0</v>
      </c>
      <c r="Z45" s="33" t="s">
        <v>290</v>
      </c>
      <c r="AA45" s="22"/>
      <c r="AB45" s="22"/>
      <c r="AC45" s="22"/>
      <c r="AD45" s="22"/>
      <c r="AE45" s="24"/>
      <c r="AF45" s="24"/>
      <c r="AG45" s="50"/>
      <c r="AH45" s="50"/>
      <c r="AI45" s="50"/>
      <c r="AJ45" s="50"/>
      <c r="AK45" s="50"/>
      <c r="AL45" s="50"/>
      <c r="AM45" s="50"/>
      <c r="AN45" s="50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  <c r="BF45" s="51"/>
      <c r="BG45" s="51"/>
      <c r="BH45" s="51"/>
      <c r="BI45" s="51"/>
      <c r="BJ45" s="51"/>
      <c r="BK45" s="51"/>
      <c r="BL45" s="51"/>
      <c r="BM45" s="51"/>
      <c r="BN45" s="51"/>
      <c r="BO45" s="51"/>
      <c r="BP45" s="51"/>
      <c r="BQ45" s="51"/>
      <c r="BR45" s="51"/>
      <c r="BS45" s="51"/>
      <c r="BT45" s="51"/>
      <c r="BU45" s="51"/>
      <c r="BV45" s="51"/>
      <c r="BW45" s="51"/>
      <c r="BX45" s="51"/>
      <c r="BY45" s="51"/>
      <c r="BZ45" s="51"/>
      <c r="CA45" s="51"/>
      <c r="CB45" s="51"/>
      <c r="CC45" s="51"/>
      <c r="CD45" s="51"/>
      <c r="CE45" s="51"/>
      <c r="CF45" s="51"/>
      <c r="CG45" s="51"/>
      <c r="CH45" s="51"/>
      <c r="CI45" s="51"/>
      <c r="CJ45" s="51"/>
      <c r="CK45" s="51"/>
      <c r="CL45" s="51"/>
      <c r="CM45" s="51"/>
      <c r="CN45" s="51"/>
      <c r="CO45" s="51"/>
      <c r="CP45" s="51"/>
      <c r="CQ45" s="51"/>
      <c r="CR45" s="51"/>
      <c r="CS45" s="51"/>
      <c r="CT45" s="51"/>
      <c r="CU45" s="51"/>
      <c r="CV45" s="51"/>
      <c r="CW45" s="51"/>
      <c r="CX45" s="51"/>
      <c r="CY45" s="51"/>
      <c r="CZ45" s="51"/>
      <c r="DA45" s="51"/>
      <c r="DB45" s="51"/>
      <c r="DC45" s="51"/>
      <c r="DD45" s="51"/>
      <c r="DE45" s="51"/>
      <c r="DF45" s="51"/>
      <c r="DG45" s="51"/>
      <c r="DH45" s="51"/>
      <c r="DI45" s="51"/>
      <c r="DJ45" s="51"/>
      <c r="DK45" s="51"/>
      <c r="DL45" s="51"/>
      <c r="DM45" s="51"/>
      <c r="DN45" s="51"/>
      <c r="DO45" s="51"/>
      <c r="DP45" s="51"/>
      <c r="DQ45" s="51"/>
    </row>
    <row r="46" spans="1:121" s="25" customFormat="1" x14ac:dyDescent="0.2">
      <c r="A46" s="57" t="s">
        <v>255</v>
      </c>
      <c r="B46" s="57" t="s">
        <v>258</v>
      </c>
      <c r="C46" s="57" t="s">
        <v>8</v>
      </c>
      <c r="D46" s="57" t="s">
        <v>9</v>
      </c>
      <c r="E46" s="58" t="s">
        <v>123</v>
      </c>
      <c r="F46" s="57" t="s">
        <v>251</v>
      </c>
      <c r="G46" s="58" t="s">
        <v>245</v>
      </c>
      <c r="H46" s="108" t="s">
        <v>404</v>
      </c>
      <c r="I46" s="58" t="s">
        <v>0</v>
      </c>
      <c r="J46" s="70" t="s">
        <v>418</v>
      </c>
      <c r="K46" s="58"/>
      <c r="L46" s="58"/>
      <c r="M46" s="57" t="s">
        <v>67</v>
      </c>
      <c r="N46" s="58">
        <v>100</v>
      </c>
      <c r="O46" s="58"/>
      <c r="P46" s="57"/>
      <c r="Q46" s="57"/>
      <c r="R46" s="57"/>
      <c r="S46" s="62">
        <v>41231</v>
      </c>
      <c r="T46" s="22"/>
      <c r="U46" s="22"/>
      <c r="V46" s="22"/>
      <c r="W46" s="22"/>
      <c r="X46" s="61"/>
      <c r="Y46" s="56">
        <v>0</v>
      </c>
      <c r="Z46" s="33" t="s">
        <v>290</v>
      </c>
      <c r="AA46" s="22"/>
      <c r="AB46" s="22"/>
      <c r="AC46" s="22"/>
      <c r="AD46" s="22"/>
      <c r="AE46" s="24"/>
      <c r="AF46" s="24"/>
      <c r="AG46" s="50"/>
      <c r="AH46" s="50"/>
      <c r="AI46" s="50"/>
      <c r="AJ46" s="50"/>
      <c r="AK46" s="50"/>
      <c r="AL46" s="50"/>
      <c r="AM46" s="50"/>
      <c r="AN46" s="50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  <c r="BF46" s="51"/>
      <c r="BG46" s="51"/>
      <c r="BH46" s="51"/>
      <c r="BI46" s="51"/>
      <c r="BJ46" s="51"/>
      <c r="BK46" s="51"/>
      <c r="BL46" s="51"/>
      <c r="BM46" s="51"/>
      <c r="BN46" s="51"/>
      <c r="BO46" s="51"/>
      <c r="BP46" s="51"/>
      <c r="BQ46" s="51"/>
      <c r="BR46" s="51"/>
      <c r="BS46" s="51"/>
      <c r="BT46" s="51"/>
      <c r="BU46" s="51"/>
      <c r="BV46" s="51"/>
      <c r="BW46" s="51"/>
      <c r="BX46" s="51"/>
      <c r="BY46" s="51"/>
      <c r="BZ46" s="51"/>
      <c r="CA46" s="51"/>
      <c r="CB46" s="51"/>
      <c r="CC46" s="51"/>
      <c r="CD46" s="51"/>
      <c r="CE46" s="51"/>
      <c r="CF46" s="51"/>
      <c r="CG46" s="51"/>
      <c r="CH46" s="51"/>
      <c r="CI46" s="51"/>
      <c r="CJ46" s="51"/>
      <c r="CK46" s="51"/>
      <c r="CL46" s="51"/>
      <c r="CM46" s="51"/>
      <c r="CN46" s="51"/>
      <c r="CO46" s="51"/>
      <c r="CP46" s="51"/>
      <c r="CQ46" s="51"/>
      <c r="CR46" s="51"/>
      <c r="CS46" s="51"/>
      <c r="CT46" s="51"/>
      <c r="CU46" s="51"/>
      <c r="CV46" s="51"/>
      <c r="CW46" s="51"/>
      <c r="CX46" s="51"/>
      <c r="CY46" s="51"/>
      <c r="CZ46" s="51"/>
      <c r="DA46" s="51"/>
      <c r="DB46" s="51"/>
      <c r="DC46" s="51"/>
      <c r="DD46" s="51"/>
      <c r="DE46" s="51"/>
      <c r="DF46" s="51"/>
      <c r="DG46" s="51"/>
      <c r="DH46" s="51"/>
      <c r="DI46" s="51"/>
      <c r="DJ46" s="51"/>
      <c r="DK46" s="51"/>
      <c r="DL46" s="51"/>
      <c r="DM46" s="51"/>
      <c r="DN46" s="51"/>
      <c r="DO46" s="51"/>
      <c r="DP46" s="51"/>
      <c r="DQ46" s="51"/>
    </row>
    <row r="47" spans="1:121" s="25" customFormat="1" ht="15" customHeight="1" x14ac:dyDescent="0.2">
      <c r="A47" s="22" t="s">
        <v>256</v>
      </c>
      <c r="B47" s="22" t="s">
        <v>259</v>
      </c>
      <c r="C47" s="22" t="s">
        <v>8</v>
      </c>
      <c r="D47" s="22" t="s">
        <v>9</v>
      </c>
      <c r="E47" s="37" t="s">
        <v>142</v>
      </c>
      <c r="F47" s="22" t="s">
        <v>270</v>
      </c>
      <c r="G47" s="37" t="s">
        <v>223</v>
      </c>
      <c r="H47" s="107" t="s">
        <v>404</v>
      </c>
      <c r="I47" s="37" t="s">
        <v>0</v>
      </c>
      <c r="J47" s="35" t="s">
        <v>417</v>
      </c>
      <c r="K47" s="37">
        <v>1500</v>
      </c>
      <c r="L47" s="37" t="s">
        <v>149</v>
      </c>
      <c r="M47" s="22" t="s">
        <v>67</v>
      </c>
      <c r="N47" s="55" t="s">
        <v>260</v>
      </c>
      <c r="O47" s="55"/>
      <c r="P47" s="22"/>
      <c r="Q47" s="22"/>
      <c r="R47" s="22"/>
      <c r="S47" s="61">
        <v>40921</v>
      </c>
      <c r="T47" s="22"/>
      <c r="U47" s="22"/>
      <c r="V47" s="22"/>
      <c r="W47" s="22"/>
      <c r="X47" s="61">
        <v>40940</v>
      </c>
      <c r="Y47" s="53">
        <f>X47-S47</f>
        <v>19</v>
      </c>
      <c r="Z47" s="33"/>
      <c r="AA47" s="22"/>
      <c r="AB47" s="22"/>
      <c r="AC47" s="22"/>
      <c r="AD47" s="22"/>
      <c r="AE47" s="24"/>
      <c r="AF47" s="24"/>
      <c r="AG47" s="50"/>
      <c r="AH47" s="50"/>
      <c r="AI47" s="50"/>
      <c r="AJ47" s="50"/>
      <c r="AK47" s="50"/>
      <c r="AL47" s="50"/>
      <c r="AM47" s="50"/>
      <c r="AN47" s="50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  <c r="BA47" s="51"/>
      <c r="BB47" s="51"/>
      <c r="BC47" s="51"/>
      <c r="BD47" s="51"/>
      <c r="BE47" s="51"/>
      <c r="BF47" s="51"/>
      <c r="BG47" s="51"/>
      <c r="BH47" s="51"/>
      <c r="BI47" s="51"/>
      <c r="BJ47" s="51"/>
      <c r="BK47" s="51"/>
      <c r="BL47" s="51"/>
      <c r="BM47" s="51"/>
      <c r="BN47" s="51"/>
      <c r="BO47" s="51"/>
      <c r="BP47" s="51"/>
      <c r="BQ47" s="51"/>
      <c r="BR47" s="51"/>
      <c r="BS47" s="51"/>
      <c r="BT47" s="51"/>
      <c r="BU47" s="51"/>
      <c r="BV47" s="51"/>
      <c r="BW47" s="51"/>
      <c r="BX47" s="51"/>
      <c r="BY47" s="51"/>
      <c r="BZ47" s="51"/>
      <c r="CA47" s="51"/>
      <c r="CB47" s="51"/>
      <c r="CC47" s="51"/>
      <c r="CD47" s="51"/>
      <c r="CE47" s="51"/>
      <c r="CF47" s="51"/>
      <c r="CG47" s="51"/>
      <c r="CH47" s="51"/>
      <c r="CI47" s="51"/>
      <c r="CJ47" s="51"/>
      <c r="CK47" s="51"/>
      <c r="CL47" s="51"/>
      <c r="CM47" s="51"/>
      <c r="CN47" s="51"/>
      <c r="CO47" s="51"/>
      <c r="CP47" s="51"/>
      <c r="CQ47" s="51"/>
      <c r="CR47" s="51"/>
      <c r="CS47" s="51"/>
      <c r="CT47" s="51"/>
      <c r="CU47" s="51"/>
      <c r="CV47" s="51"/>
      <c r="CW47" s="51"/>
      <c r="CX47" s="51"/>
      <c r="CY47" s="51"/>
      <c r="CZ47" s="51"/>
      <c r="DA47" s="51"/>
      <c r="DB47" s="51"/>
      <c r="DC47" s="51"/>
      <c r="DD47" s="51"/>
      <c r="DE47" s="51"/>
      <c r="DF47" s="51"/>
      <c r="DG47" s="51"/>
      <c r="DH47" s="51"/>
      <c r="DI47" s="51"/>
      <c r="DJ47" s="51"/>
      <c r="DK47" s="51"/>
      <c r="DL47" s="51"/>
      <c r="DM47" s="51"/>
      <c r="DN47" s="51"/>
      <c r="DO47" s="51"/>
      <c r="DP47" s="51"/>
      <c r="DQ47" s="51"/>
    </row>
    <row r="48" spans="1:121" ht="15" customHeight="1" x14ac:dyDescent="0.2">
      <c r="A48" s="22" t="s">
        <v>261</v>
      </c>
      <c r="B48" s="22" t="s">
        <v>262</v>
      </c>
      <c r="C48" s="26" t="s">
        <v>8</v>
      </c>
      <c r="D48" s="26" t="s">
        <v>265</v>
      </c>
      <c r="E48" s="36" t="s">
        <v>177</v>
      </c>
      <c r="F48" s="26" t="s">
        <v>266</v>
      </c>
      <c r="G48" s="36" t="s">
        <v>164</v>
      </c>
      <c r="H48" s="105" t="s">
        <v>404</v>
      </c>
      <c r="I48" s="36" t="s">
        <v>267</v>
      </c>
      <c r="J48" s="35" t="s">
        <v>417</v>
      </c>
      <c r="K48" s="36">
        <v>4000</v>
      </c>
      <c r="L48" s="36" t="s">
        <v>149</v>
      </c>
      <c r="M48" s="26" t="s">
        <v>67</v>
      </c>
      <c r="N48" s="36">
        <v>80</v>
      </c>
      <c r="O48" s="36"/>
      <c r="P48" s="26" t="s">
        <v>204</v>
      </c>
      <c r="Q48" s="26" t="s">
        <v>204</v>
      </c>
      <c r="R48" s="16"/>
      <c r="S48" s="17">
        <v>40928</v>
      </c>
      <c r="T48" s="17">
        <v>40928</v>
      </c>
      <c r="U48" s="16"/>
      <c r="V48" s="16"/>
      <c r="W48" s="16"/>
      <c r="X48" s="17">
        <v>40962</v>
      </c>
      <c r="Y48" s="53">
        <f>X48-S48</f>
        <v>34</v>
      </c>
      <c r="Z48" s="31"/>
      <c r="AA48" s="16"/>
      <c r="AB48" s="16"/>
      <c r="AC48" s="16" t="s">
        <v>289</v>
      </c>
      <c r="AD48" s="16"/>
    </row>
    <row r="49" spans="1:121" ht="15" customHeight="1" x14ac:dyDescent="0.2">
      <c r="A49" s="22" t="s">
        <v>263</v>
      </c>
      <c r="B49" s="22" t="s">
        <v>262</v>
      </c>
      <c r="C49" s="26" t="s">
        <v>8</v>
      </c>
      <c r="D49" s="26" t="s">
        <v>265</v>
      </c>
      <c r="E49" s="36" t="s">
        <v>177</v>
      </c>
      <c r="F49" s="26" t="s">
        <v>266</v>
      </c>
      <c r="G49" s="36" t="s">
        <v>164</v>
      </c>
      <c r="H49" s="105" t="s">
        <v>404</v>
      </c>
      <c r="I49" s="36" t="s">
        <v>267</v>
      </c>
      <c r="J49" s="35" t="s">
        <v>417</v>
      </c>
      <c r="K49" s="36" t="s">
        <v>268</v>
      </c>
      <c r="L49" s="36" t="s">
        <v>149</v>
      </c>
      <c r="M49" s="26" t="s">
        <v>67</v>
      </c>
      <c r="N49" s="36">
        <v>135</v>
      </c>
      <c r="O49" s="36"/>
      <c r="P49" s="26" t="s">
        <v>204</v>
      </c>
      <c r="Q49" s="26" t="s">
        <v>204</v>
      </c>
      <c r="R49" s="16"/>
      <c r="S49" s="17">
        <v>40928</v>
      </c>
      <c r="T49" s="17">
        <v>40928</v>
      </c>
      <c r="U49" s="16"/>
      <c r="V49" s="16"/>
      <c r="W49" s="16"/>
      <c r="X49" s="17">
        <v>40962</v>
      </c>
      <c r="Y49" s="53">
        <f>X49-S49</f>
        <v>34</v>
      </c>
      <c r="Z49" s="31"/>
      <c r="AA49" s="16"/>
      <c r="AB49" s="16"/>
      <c r="AC49" s="16" t="s">
        <v>289</v>
      </c>
      <c r="AD49" s="16"/>
    </row>
    <row r="50" spans="1:121" x14ac:dyDescent="0.2">
      <c r="A50" s="22" t="s">
        <v>264</v>
      </c>
      <c r="B50" s="22" t="s">
        <v>262</v>
      </c>
      <c r="C50" s="26" t="s">
        <v>8</v>
      </c>
      <c r="D50" s="26" t="s">
        <v>265</v>
      </c>
      <c r="E50" s="36" t="s">
        <v>177</v>
      </c>
      <c r="F50" s="26" t="s">
        <v>266</v>
      </c>
      <c r="G50" s="36" t="s">
        <v>164</v>
      </c>
      <c r="H50" s="105" t="s">
        <v>404</v>
      </c>
      <c r="I50" s="36" t="s">
        <v>267</v>
      </c>
      <c r="J50" s="35" t="s">
        <v>417</v>
      </c>
      <c r="K50" s="36" t="s">
        <v>269</v>
      </c>
      <c r="L50" s="36" t="s">
        <v>149</v>
      </c>
      <c r="M50" s="26" t="s">
        <v>67</v>
      </c>
      <c r="N50" s="36">
        <v>190</v>
      </c>
      <c r="O50" s="36"/>
      <c r="P50" s="26" t="s">
        <v>204</v>
      </c>
      <c r="Q50" s="26" t="s">
        <v>204</v>
      </c>
      <c r="R50" s="16"/>
      <c r="S50" s="17">
        <v>40928</v>
      </c>
      <c r="T50" s="17">
        <v>40928</v>
      </c>
      <c r="U50" s="16"/>
      <c r="V50" s="16"/>
      <c r="W50" s="16"/>
      <c r="X50" s="17">
        <v>40962</v>
      </c>
      <c r="Y50" s="53">
        <f>X50-S50</f>
        <v>34</v>
      </c>
      <c r="Z50" s="31"/>
      <c r="AA50" s="16"/>
      <c r="AB50" s="16"/>
      <c r="AC50" s="16" t="s">
        <v>289</v>
      </c>
      <c r="AD50" s="16"/>
    </row>
    <row r="51" spans="1:121" s="25" customFormat="1" x14ac:dyDescent="0.2">
      <c r="A51" s="66" t="s">
        <v>272</v>
      </c>
      <c r="B51" s="66" t="s">
        <v>278</v>
      </c>
      <c r="C51" s="66" t="s">
        <v>8</v>
      </c>
      <c r="D51" s="66" t="s">
        <v>273</v>
      </c>
      <c r="E51" s="67" t="s">
        <v>274</v>
      </c>
      <c r="F51" s="66" t="s">
        <v>285</v>
      </c>
      <c r="G51" s="67" t="s">
        <v>275</v>
      </c>
      <c r="H51" s="111" t="s">
        <v>404</v>
      </c>
      <c r="I51" s="67" t="s">
        <v>276</v>
      </c>
      <c r="J51" s="116" t="s">
        <v>417</v>
      </c>
      <c r="K51" s="67">
        <v>1</v>
      </c>
      <c r="L51" s="67" t="s">
        <v>277</v>
      </c>
      <c r="M51" s="66" t="s">
        <v>67</v>
      </c>
      <c r="N51" s="67">
        <v>330</v>
      </c>
      <c r="O51" s="67"/>
      <c r="P51" s="66" t="s">
        <v>204</v>
      </c>
      <c r="Q51" s="66" t="s">
        <v>204</v>
      </c>
      <c r="R51" s="66"/>
      <c r="S51" s="68">
        <v>40940</v>
      </c>
      <c r="T51" s="22"/>
      <c r="U51" s="22"/>
      <c r="V51" s="22"/>
      <c r="W51" s="22"/>
      <c r="X51" s="61"/>
      <c r="Y51" s="56"/>
      <c r="Z51" s="33"/>
      <c r="AA51" s="22"/>
      <c r="AB51" s="22"/>
      <c r="AC51" s="22"/>
      <c r="AD51" s="22"/>
      <c r="AE51" s="24"/>
      <c r="AF51" s="24"/>
      <c r="AG51" s="50"/>
      <c r="AH51" s="50"/>
      <c r="AI51" s="50"/>
      <c r="AJ51" s="50"/>
      <c r="AK51" s="50"/>
      <c r="AL51" s="50"/>
      <c r="AM51" s="50"/>
      <c r="AN51" s="50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  <c r="BF51" s="51"/>
      <c r="BG51" s="51"/>
      <c r="BH51" s="51"/>
      <c r="BI51" s="51"/>
      <c r="BJ51" s="51"/>
      <c r="BK51" s="51"/>
      <c r="BL51" s="51"/>
      <c r="BM51" s="51"/>
      <c r="BN51" s="51"/>
      <c r="BO51" s="51"/>
      <c r="BP51" s="51"/>
      <c r="BQ51" s="51"/>
      <c r="BR51" s="51"/>
      <c r="BS51" s="51"/>
      <c r="BT51" s="51"/>
      <c r="BU51" s="51"/>
      <c r="BV51" s="51"/>
      <c r="BW51" s="51"/>
      <c r="BX51" s="51"/>
      <c r="BY51" s="51"/>
      <c r="BZ51" s="51"/>
      <c r="CA51" s="51"/>
      <c r="CB51" s="51"/>
      <c r="CC51" s="51"/>
      <c r="CD51" s="51"/>
      <c r="CE51" s="51"/>
      <c r="CF51" s="51"/>
      <c r="CG51" s="51"/>
      <c r="CH51" s="51"/>
      <c r="CI51" s="51"/>
      <c r="CJ51" s="51"/>
      <c r="CK51" s="51"/>
      <c r="CL51" s="51"/>
      <c r="CM51" s="51"/>
      <c r="CN51" s="51"/>
      <c r="CO51" s="51"/>
      <c r="CP51" s="51"/>
      <c r="CQ51" s="51"/>
      <c r="CR51" s="51"/>
      <c r="CS51" s="51"/>
      <c r="CT51" s="51"/>
      <c r="CU51" s="51"/>
      <c r="CV51" s="51"/>
      <c r="CW51" s="51"/>
      <c r="CX51" s="51"/>
      <c r="CY51" s="51"/>
      <c r="CZ51" s="51"/>
      <c r="DA51" s="51"/>
      <c r="DB51" s="51"/>
      <c r="DC51" s="51"/>
      <c r="DD51" s="51"/>
      <c r="DE51" s="51"/>
      <c r="DF51" s="51"/>
      <c r="DG51" s="51"/>
      <c r="DH51" s="51"/>
      <c r="DI51" s="51"/>
      <c r="DJ51" s="51"/>
      <c r="DK51" s="51"/>
      <c r="DL51" s="51"/>
      <c r="DM51" s="51"/>
      <c r="DN51" s="51"/>
      <c r="DO51" s="51"/>
      <c r="DP51" s="51"/>
      <c r="DQ51" s="51"/>
    </row>
    <row r="52" spans="1:121" s="25" customFormat="1" ht="15" customHeight="1" x14ac:dyDescent="0.2">
      <c r="A52" s="22" t="s">
        <v>280</v>
      </c>
      <c r="B52" s="22" t="s">
        <v>279</v>
      </c>
      <c r="C52" s="22" t="s">
        <v>8</v>
      </c>
      <c r="D52" s="22" t="s">
        <v>9</v>
      </c>
      <c r="E52" s="37" t="s">
        <v>112</v>
      </c>
      <c r="F52" s="22" t="s">
        <v>283</v>
      </c>
      <c r="G52" s="37" t="s">
        <v>281</v>
      </c>
      <c r="H52" s="107" t="s">
        <v>409</v>
      </c>
      <c r="I52" s="37" t="s">
        <v>0</v>
      </c>
      <c r="J52" s="35" t="s">
        <v>417</v>
      </c>
      <c r="K52" s="37">
        <v>3500</v>
      </c>
      <c r="L52" s="37" t="s">
        <v>149</v>
      </c>
      <c r="M52" s="22" t="s">
        <v>67</v>
      </c>
      <c r="N52" s="37">
        <v>300</v>
      </c>
      <c r="O52" s="37"/>
      <c r="P52" s="22" t="s">
        <v>204</v>
      </c>
      <c r="Q52" s="22" t="s">
        <v>204</v>
      </c>
      <c r="R52" s="22"/>
      <c r="S52" s="61">
        <v>40946</v>
      </c>
      <c r="T52" s="22"/>
      <c r="U52" s="22"/>
      <c r="V52" s="22"/>
      <c r="W52" s="22"/>
      <c r="X52" s="61">
        <v>40953</v>
      </c>
      <c r="Y52" s="53">
        <f>X52-S52</f>
        <v>7</v>
      </c>
      <c r="Z52" s="33"/>
      <c r="AA52" s="22"/>
      <c r="AB52" s="22"/>
      <c r="AC52" s="22"/>
      <c r="AD52" s="22"/>
      <c r="AE52" s="24"/>
      <c r="AF52" s="24"/>
      <c r="AG52" s="50"/>
      <c r="AH52" s="50"/>
      <c r="AI52" s="50"/>
      <c r="AJ52" s="50"/>
      <c r="AK52" s="50"/>
      <c r="AL52" s="50"/>
      <c r="AM52" s="50"/>
      <c r="AN52" s="50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  <c r="BD52" s="51"/>
      <c r="BE52" s="51"/>
      <c r="BF52" s="51"/>
      <c r="BG52" s="51"/>
      <c r="BH52" s="51"/>
      <c r="BI52" s="51"/>
      <c r="BJ52" s="51"/>
      <c r="BK52" s="51"/>
      <c r="BL52" s="51"/>
      <c r="BM52" s="51"/>
      <c r="BN52" s="51"/>
      <c r="BO52" s="51"/>
      <c r="BP52" s="51"/>
      <c r="BQ52" s="51"/>
      <c r="BR52" s="51"/>
      <c r="BS52" s="51"/>
      <c r="BT52" s="51"/>
      <c r="BU52" s="51"/>
      <c r="BV52" s="51"/>
      <c r="BW52" s="51"/>
      <c r="BX52" s="51"/>
      <c r="BY52" s="51"/>
      <c r="BZ52" s="51"/>
      <c r="CA52" s="51"/>
      <c r="CB52" s="51"/>
      <c r="CC52" s="51"/>
      <c r="CD52" s="51"/>
      <c r="CE52" s="51"/>
      <c r="CF52" s="51"/>
      <c r="CG52" s="51"/>
      <c r="CH52" s="51"/>
      <c r="CI52" s="51"/>
      <c r="CJ52" s="51"/>
      <c r="CK52" s="51"/>
      <c r="CL52" s="51"/>
      <c r="CM52" s="51"/>
      <c r="CN52" s="51"/>
      <c r="CO52" s="51"/>
      <c r="CP52" s="51"/>
      <c r="CQ52" s="51"/>
      <c r="CR52" s="51"/>
      <c r="CS52" s="51"/>
      <c r="CT52" s="51"/>
      <c r="CU52" s="51"/>
      <c r="CV52" s="51"/>
      <c r="CW52" s="51"/>
      <c r="CX52" s="51"/>
      <c r="CY52" s="51"/>
      <c r="CZ52" s="51"/>
      <c r="DA52" s="51"/>
      <c r="DB52" s="51"/>
      <c r="DC52" s="51"/>
      <c r="DD52" s="51"/>
      <c r="DE52" s="51"/>
      <c r="DF52" s="51"/>
      <c r="DG52" s="51"/>
      <c r="DH52" s="51"/>
      <c r="DI52" s="51"/>
      <c r="DJ52" s="51"/>
      <c r="DK52" s="51"/>
      <c r="DL52" s="51"/>
      <c r="DM52" s="51"/>
      <c r="DN52" s="51"/>
      <c r="DO52" s="51"/>
      <c r="DP52" s="51"/>
      <c r="DQ52" s="51"/>
    </row>
    <row r="53" spans="1:121" s="25" customFormat="1" ht="15" customHeight="1" x14ac:dyDescent="0.2">
      <c r="A53" s="22" t="s">
        <v>288</v>
      </c>
      <c r="B53" s="22" t="s">
        <v>282</v>
      </c>
      <c r="C53" s="22" t="s">
        <v>8</v>
      </c>
      <c r="D53" s="22" t="s">
        <v>9</v>
      </c>
      <c r="E53" s="37" t="s">
        <v>155</v>
      </c>
      <c r="F53" s="22" t="s">
        <v>284</v>
      </c>
      <c r="G53" s="37" t="s">
        <v>287</v>
      </c>
      <c r="H53" s="107" t="s">
        <v>404</v>
      </c>
      <c r="I53" s="37" t="s">
        <v>0</v>
      </c>
      <c r="J53" s="35" t="s">
        <v>417</v>
      </c>
      <c r="K53" s="36">
        <v>47</v>
      </c>
      <c r="L53" s="36" t="s">
        <v>120</v>
      </c>
      <c r="M53" s="22" t="s">
        <v>67</v>
      </c>
      <c r="N53" s="37">
        <v>210</v>
      </c>
      <c r="O53" s="37"/>
      <c r="P53" s="22"/>
      <c r="Q53" s="22"/>
      <c r="R53" s="22"/>
      <c r="S53" s="61">
        <v>40947</v>
      </c>
      <c r="T53" s="22"/>
      <c r="U53" s="22"/>
      <c r="V53" s="22"/>
      <c r="W53" s="22"/>
      <c r="X53" s="61">
        <v>40956</v>
      </c>
      <c r="Y53" s="53">
        <f>X53-S53</f>
        <v>9</v>
      </c>
      <c r="Z53" s="33" t="s">
        <v>286</v>
      </c>
      <c r="AA53" s="22"/>
      <c r="AB53" s="22"/>
      <c r="AC53" s="22"/>
      <c r="AD53" s="22"/>
      <c r="AE53" s="24"/>
      <c r="AF53" s="24"/>
      <c r="AG53" s="50"/>
      <c r="AH53" s="50"/>
      <c r="AI53" s="50"/>
      <c r="AJ53" s="50"/>
      <c r="AK53" s="50"/>
      <c r="AL53" s="50"/>
      <c r="AM53" s="50"/>
      <c r="AN53" s="50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  <c r="BF53" s="51"/>
      <c r="BG53" s="51"/>
      <c r="BH53" s="51"/>
      <c r="BI53" s="51"/>
      <c r="BJ53" s="51"/>
      <c r="BK53" s="51"/>
      <c r="BL53" s="51"/>
      <c r="BM53" s="51"/>
      <c r="BN53" s="51"/>
      <c r="BO53" s="51"/>
      <c r="BP53" s="51"/>
      <c r="BQ53" s="51"/>
      <c r="BR53" s="51"/>
      <c r="BS53" s="51"/>
      <c r="BT53" s="51"/>
      <c r="BU53" s="51"/>
      <c r="BV53" s="51"/>
      <c r="BW53" s="51"/>
      <c r="BX53" s="51"/>
      <c r="BY53" s="51"/>
      <c r="BZ53" s="51"/>
      <c r="CA53" s="51"/>
      <c r="CB53" s="51"/>
      <c r="CC53" s="51"/>
      <c r="CD53" s="51"/>
      <c r="CE53" s="51"/>
      <c r="CF53" s="51"/>
      <c r="CG53" s="51"/>
      <c r="CH53" s="51"/>
      <c r="CI53" s="51"/>
      <c r="CJ53" s="51"/>
      <c r="CK53" s="51"/>
      <c r="CL53" s="51"/>
      <c r="CM53" s="51"/>
      <c r="CN53" s="51"/>
      <c r="CO53" s="51"/>
      <c r="CP53" s="51"/>
      <c r="CQ53" s="51"/>
      <c r="CR53" s="51"/>
      <c r="CS53" s="51"/>
      <c r="CT53" s="51"/>
      <c r="CU53" s="51"/>
      <c r="CV53" s="51"/>
      <c r="CW53" s="51"/>
      <c r="CX53" s="51"/>
      <c r="CY53" s="51"/>
      <c r="CZ53" s="51"/>
      <c r="DA53" s="51"/>
      <c r="DB53" s="51"/>
      <c r="DC53" s="51"/>
      <c r="DD53" s="51"/>
      <c r="DE53" s="51"/>
      <c r="DF53" s="51"/>
      <c r="DG53" s="51"/>
      <c r="DH53" s="51"/>
      <c r="DI53" s="51"/>
      <c r="DJ53" s="51"/>
      <c r="DK53" s="51"/>
      <c r="DL53" s="51"/>
      <c r="DM53" s="51"/>
      <c r="DN53" s="51"/>
      <c r="DO53" s="51"/>
      <c r="DP53" s="51"/>
      <c r="DQ53" s="51"/>
    </row>
    <row r="54" spans="1:121" s="25" customFormat="1" x14ac:dyDescent="0.2">
      <c r="A54" s="22" t="s">
        <v>291</v>
      </c>
      <c r="B54" s="22" t="s">
        <v>294</v>
      </c>
      <c r="C54" s="22" t="s">
        <v>8</v>
      </c>
      <c r="D54" s="22" t="s">
        <v>9</v>
      </c>
      <c r="E54" s="37" t="s">
        <v>142</v>
      </c>
      <c r="F54" s="22" t="s">
        <v>292</v>
      </c>
      <c r="G54" s="37" t="s">
        <v>293</v>
      </c>
      <c r="H54" s="107" t="s">
        <v>406</v>
      </c>
      <c r="I54" s="37" t="s">
        <v>349</v>
      </c>
      <c r="J54" s="35" t="s">
        <v>417</v>
      </c>
      <c r="K54" s="36">
        <v>9100</v>
      </c>
      <c r="L54" s="36" t="s">
        <v>149</v>
      </c>
      <c r="M54" s="26" t="s">
        <v>67</v>
      </c>
      <c r="N54" s="36">
        <v>300</v>
      </c>
      <c r="O54" s="36"/>
      <c r="P54" s="26"/>
      <c r="Q54" s="26"/>
      <c r="R54" s="16"/>
      <c r="S54" s="61">
        <v>40952</v>
      </c>
      <c r="T54" s="22"/>
      <c r="U54" s="22"/>
      <c r="V54" s="22"/>
      <c r="W54" s="22"/>
      <c r="X54" s="61"/>
      <c r="Y54" s="59"/>
      <c r="Z54" s="33" t="s">
        <v>326</v>
      </c>
      <c r="AA54" s="22"/>
      <c r="AB54" s="22"/>
      <c r="AC54" s="22"/>
      <c r="AD54" s="22"/>
      <c r="AE54" s="24"/>
      <c r="AF54" s="24"/>
      <c r="AG54" s="50"/>
      <c r="AH54" s="50"/>
      <c r="AI54" s="50"/>
      <c r="AJ54" s="50"/>
      <c r="AK54" s="50"/>
      <c r="AL54" s="50"/>
      <c r="AM54" s="50"/>
      <c r="AN54" s="50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  <c r="BD54" s="51"/>
      <c r="BE54" s="51"/>
      <c r="BF54" s="51"/>
      <c r="BG54" s="51"/>
      <c r="BH54" s="51"/>
      <c r="BI54" s="51"/>
      <c r="BJ54" s="51"/>
      <c r="BK54" s="51"/>
      <c r="BL54" s="51"/>
      <c r="BM54" s="51"/>
      <c r="BN54" s="51"/>
      <c r="BO54" s="51"/>
      <c r="BP54" s="51"/>
      <c r="BQ54" s="51"/>
      <c r="BR54" s="51"/>
      <c r="BS54" s="51"/>
      <c r="BT54" s="51"/>
      <c r="BU54" s="51"/>
      <c r="BV54" s="51"/>
      <c r="BW54" s="51"/>
      <c r="BX54" s="51"/>
      <c r="BY54" s="51"/>
      <c r="BZ54" s="51"/>
      <c r="CA54" s="51"/>
      <c r="CB54" s="51"/>
      <c r="CC54" s="51"/>
      <c r="CD54" s="51"/>
      <c r="CE54" s="51"/>
      <c r="CF54" s="51"/>
      <c r="CG54" s="51"/>
      <c r="CH54" s="51"/>
      <c r="CI54" s="51"/>
      <c r="CJ54" s="51"/>
      <c r="CK54" s="51"/>
      <c r="CL54" s="51"/>
      <c r="CM54" s="51"/>
      <c r="CN54" s="51"/>
      <c r="CO54" s="51"/>
      <c r="CP54" s="51"/>
      <c r="CQ54" s="51"/>
      <c r="CR54" s="51"/>
      <c r="CS54" s="51"/>
      <c r="CT54" s="51"/>
      <c r="CU54" s="51"/>
      <c r="CV54" s="51"/>
      <c r="CW54" s="51"/>
      <c r="CX54" s="51"/>
      <c r="CY54" s="51"/>
      <c r="CZ54" s="51"/>
      <c r="DA54" s="51"/>
      <c r="DB54" s="51"/>
      <c r="DC54" s="51"/>
      <c r="DD54" s="51"/>
      <c r="DE54" s="51"/>
      <c r="DF54" s="51"/>
      <c r="DG54" s="51"/>
      <c r="DH54" s="51"/>
      <c r="DI54" s="51"/>
      <c r="DJ54" s="51"/>
      <c r="DK54" s="51"/>
      <c r="DL54" s="51"/>
      <c r="DM54" s="51"/>
      <c r="DN54" s="51"/>
      <c r="DO54" s="51"/>
      <c r="DP54" s="51"/>
      <c r="DQ54" s="51"/>
    </row>
    <row r="55" spans="1:121" ht="15" customHeight="1" x14ac:dyDescent="0.2">
      <c r="A55" s="22" t="s">
        <v>295</v>
      </c>
      <c r="B55" s="22" t="s">
        <v>297</v>
      </c>
      <c r="C55" s="22" t="s">
        <v>8</v>
      </c>
      <c r="D55" s="22" t="s">
        <v>9</v>
      </c>
      <c r="E55" s="35" t="s">
        <v>296</v>
      </c>
      <c r="F55" s="16" t="s">
        <v>298</v>
      </c>
      <c r="G55" s="35" t="s">
        <v>302</v>
      </c>
      <c r="H55" s="105" t="s">
        <v>404</v>
      </c>
      <c r="I55" s="35" t="s">
        <v>299</v>
      </c>
      <c r="J55" s="35" t="s">
        <v>417</v>
      </c>
      <c r="K55" s="35">
        <v>2400</v>
      </c>
      <c r="L55" s="35"/>
      <c r="M55" s="16" t="s">
        <v>67</v>
      </c>
      <c r="N55" s="35">
        <v>87</v>
      </c>
      <c r="O55" s="35"/>
      <c r="P55" s="16"/>
      <c r="Q55" s="16"/>
      <c r="R55" s="16"/>
      <c r="S55" s="63">
        <v>40973</v>
      </c>
      <c r="T55" s="16"/>
      <c r="U55" s="16"/>
      <c r="V55" s="16"/>
      <c r="W55" s="16"/>
      <c r="X55" s="63">
        <v>40983</v>
      </c>
      <c r="Y55" s="53">
        <f t="shared" ref="Y55:Y66" si="3">X55-S55</f>
        <v>10</v>
      </c>
      <c r="Z55" s="31"/>
      <c r="AA55" s="16"/>
      <c r="AB55" s="16"/>
      <c r="AC55" s="16"/>
      <c r="AD55" s="16"/>
    </row>
    <row r="56" spans="1:121" ht="15" customHeight="1" x14ac:dyDescent="0.2">
      <c r="A56" s="22" t="s">
        <v>301</v>
      </c>
      <c r="B56" s="22" t="s">
        <v>297</v>
      </c>
      <c r="C56" s="22" t="s">
        <v>8</v>
      </c>
      <c r="D56" s="22" t="s">
        <v>9</v>
      </c>
      <c r="E56" s="35" t="s">
        <v>296</v>
      </c>
      <c r="F56" s="16" t="s">
        <v>298</v>
      </c>
      <c r="G56" s="35" t="s">
        <v>302</v>
      </c>
      <c r="H56" s="105" t="s">
        <v>404</v>
      </c>
      <c r="I56" s="35" t="s">
        <v>300</v>
      </c>
      <c r="J56" s="35" t="s">
        <v>417</v>
      </c>
      <c r="K56" s="35">
        <v>1200</v>
      </c>
      <c r="L56" s="35"/>
      <c r="M56" s="16" t="s">
        <v>67</v>
      </c>
      <c r="N56" s="35">
        <v>90</v>
      </c>
      <c r="O56" s="35"/>
      <c r="P56" s="16"/>
      <c r="Q56" s="16"/>
      <c r="R56" s="16"/>
      <c r="S56" s="63">
        <v>40973</v>
      </c>
      <c r="T56" s="63"/>
      <c r="U56" s="16"/>
      <c r="V56" s="16"/>
      <c r="W56" s="16"/>
      <c r="X56" s="63">
        <v>40983</v>
      </c>
      <c r="Y56" s="53">
        <f t="shared" si="3"/>
        <v>10</v>
      </c>
      <c r="Z56" s="31"/>
      <c r="AA56" s="16"/>
      <c r="AB56" s="16"/>
      <c r="AC56" s="16"/>
      <c r="AD56" s="16"/>
    </row>
    <row r="57" spans="1:121" ht="15" customHeight="1" x14ac:dyDescent="0.2">
      <c r="A57" s="22" t="s">
        <v>303</v>
      </c>
      <c r="B57" s="22" t="s">
        <v>297</v>
      </c>
      <c r="C57" s="22" t="s">
        <v>8</v>
      </c>
      <c r="D57" s="22" t="s">
        <v>9</v>
      </c>
      <c r="E57" s="35" t="s">
        <v>296</v>
      </c>
      <c r="F57" s="16" t="s">
        <v>298</v>
      </c>
      <c r="G57" s="35" t="s">
        <v>302</v>
      </c>
      <c r="H57" s="105" t="s">
        <v>404</v>
      </c>
      <c r="I57" s="35" t="s">
        <v>300</v>
      </c>
      <c r="J57" s="35" t="s">
        <v>417</v>
      </c>
      <c r="K57" s="35">
        <v>1200</v>
      </c>
      <c r="L57" s="35"/>
      <c r="M57" s="16" t="s">
        <v>67</v>
      </c>
      <c r="N57" s="35">
        <v>105</v>
      </c>
      <c r="O57" s="35"/>
      <c r="P57" s="16"/>
      <c r="Q57" s="16"/>
      <c r="R57" s="16"/>
      <c r="S57" s="63">
        <v>40973</v>
      </c>
      <c r="T57" s="63"/>
      <c r="U57" s="16"/>
      <c r="V57" s="16"/>
      <c r="W57" s="16"/>
      <c r="X57" s="63">
        <v>40983</v>
      </c>
      <c r="Y57" s="53">
        <f t="shared" si="3"/>
        <v>10</v>
      </c>
      <c r="Z57" s="31"/>
      <c r="AA57" s="16"/>
      <c r="AB57" s="16"/>
      <c r="AC57" s="16"/>
      <c r="AD57" s="16"/>
    </row>
    <row r="58" spans="1:121" ht="15" customHeight="1" x14ac:dyDescent="0.2">
      <c r="A58" s="22" t="s">
        <v>304</v>
      </c>
      <c r="B58" s="22" t="s">
        <v>297</v>
      </c>
      <c r="C58" s="22" t="s">
        <v>8</v>
      </c>
      <c r="D58" s="22" t="s">
        <v>9</v>
      </c>
      <c r="E58" s="35" t="s">
        <v>296</v>
      </c>
      <c r="F58" s="16" t="s">
        <v>298</v>
      </c>
      <c r="G58" s="35" t="s">
        <v>302</v>
      </c>
      <c r="H58" s="105" t="s">
        <v>404</v>
      </c>
      <c r="I58" s="35" t="s">
        <v>299</v>
      </c>
      <c r="J58" s="35" t="s">
        <v>417</v>
      </c>
      <c r="K58" s="35">
        <v>1000</v>
      </c>
      <c r="L58" s="35"/>
      <c r="M58" s="16" t="s">
        <v>67</v>
      </c>
      <c r="N58" s="35">
        <v>90</v>
      </c>
      <c r="O58" s="35"/>
      <c r="P58" s="16"/>
      <c r="Q58" s="16"/>
      <c r="R58" s="16"/>
      <c r="S58" s="63">
        <v>40973</v>
      </c>
      <c r="T58" s="63"/>
      <c r="U58" s="16"/>
      <c r="V58" s="16"/>
      <c r="W58" s="16"/>
      <c r="X58" s="63">
        <v>40983</v>
      </c>
      <c r="Y58" s="53">
        <f t="shared" si="3"/>
        <v>10</v>
      </c>
      <c r="Z58" s="31"/>
      <c r="AA58" s="16"/>
      <c r="AB58" s="16"/>
      <c r="AC58" s="16"/>
      <c r="AD58" s="16"/>
    </row>
    <row r="59" spans="1:121" ht="15" customHeight="1" x14ac:dyDescent="0.2">
      <c r="A59" s="22" t="s">
        <v>305</v>
      </c>
      <c r="B59" s="22" t="s">
        <v>297</v>
      </c>
      <c r="C59" s="22" t="s">
        <v>8</v>
      </c>
      <c r="D59" s="22" t="s">
        <v>9</v>
      </c>
      <c r="E59" s="35" t="s">
        <v>296</v>
      </c>
      <c r="F59" s="16" t="s">
        <v>298</v>
      </c>
      <c r="G59" s="35" t="s">
        <v>302</v>
      </c>
      <c r="H59" s="105" t="s">
        <v>404</v>
      </c>
      <c r="I59" s="35" t="s">
        <v>299</v>
      </c>
      <c r="J59" s="35" t="s">
        <v>417</v>
      </c>
      <c r="K59" s="35">
        <v>8000</v>
      </c>
      <c r="L59" s="35"/>
      <c r="M59" s="16" t="s">
        <v>67</v>
      </c>
      <c r="N59" s="35">
        <v>158</v>
      </c>
      <c r="O59" s="35"/>
      <c r="P59" s="16"/>
      <c r="Q59" s="16"/>
      <c r="R59" s="16"/>
      <c r="S59" s="63">
        <v>40973</v>
      </c>
      <c r="T59" s="63"/>
      <c r="U59" s="16"/>
      <c r="V59" s="16"/>
      <c r="W59" s="16"/>
      <c r="X59" s="63">
        <v>40983</v>
      </c>
      <c r="Y59" s="53">
        <f t="shared" si="3"/>
        <v>10</v>
      </c>
      <c r="Z59" s="31"/>
      <c r="AA59" s="16"/>
      <c r="AB59" s="16"/>
      <c r="AC59" s="16"/>
      <c r="AD59" s="16"/>
    </row>
    <row r="60" spans="1:121" ht="15" customHeight="1" x14ac:dyDescent="0.2">
      <c r="A60" s="22" t="s">
        <v>306</v>
      </c>
      <c r="B60" s="22" t="s">
        <v>310</v>
      </c>
      <c r="C60" s="22" t="s">
        <v>8</v>
      </c>
      <c r="D60" s="22" t="s">
        <v>9</v>
      </c>
      <c r="E60" s="35" t="s">
        <v>311</v>
      </c>
      <c r="F60" s="16" t="s">
        <v>312</v>
      </c>
      <c r="G60" s="35" t="s">
        <v>313</v>
      </c>
      <c r="H60" s="105" t="s">
        <v>404</v>
      </c>
      <c r="I60" s="35" t="s">
        <v>0</v>
      </c>
      <c r="J60" s="35" t="s">
        <v>418</v>
      </c>
      <c r="K60" s="35">
        <v>75</v>
      </c>
      <c r="L60" s="35" t="s">
        <v>120</v>
      </c>
      <c r="M60" s="16" t="s">
        <v>67</v>
      </c>
      <c r="N60" s="35">
        <v>241.3</v>
      </c>
      <c r="O60" s="35"/>
      <c r="P60" s="16" t="s">
        <v>204</v>
      </c>
      <c r="Q60" s="16" t="s">
        <v>204</v>
      </c>
      <c r="R60" s="16"/>
      <c r="S60" s="63">
        <v>40981</v>
      </c>
      <c r="T60" s="63">
        <v>40998</v>
      </c>
      <c r="U60" s="16"/>
      <c r="V60" s="16"/>
      <c r="W60" s="16"/>
      <c r="X60" s="63">
        <v>40994</v>
      </c>
      <c r="Y60" s="53">
        <f t="shared" si="3"/>
        <v>13</v>
      </c>
      <c r="Z60" s="31"/>
      <c r="AA60" s="16"/>
      <c r="AB60" s="16"/>
      <c r="AC60" s="16"/>
      <c r="AD60" s="16"/>
    </row>
    <row r="61" spans="1:121" ht="15" customHeight="1" x14ac:dyDescent="0.2">
      <c r="A61" s="22" t="s">
        <v>307</v>
      </c>
      <c r="B61" s="22" t="s">
        <v>310</v>
      </c>
      <c r="C61" s="22" t="s">
        <v>8</v>
      </c>
      <c r="D61" s="22" t="s">
        <v>9</v>
      </c>
      <c r="E61" s="35" t="s">
        <v>311</v>
      </c>
      <c r="F61" s="16" t="s">
        <v>312</v>
      </c>
      <c r="G61" s="35" t="s">
        <v>313</v>
      </c>
      <c r="H61" s="105" t="s">
        <v>404</v>
      </c>
      <c r="I61" s="35" t="s">
        <v>0</v>
      </c>
      <c r="J61" s="35" t="s">
        <v>418</v>
      </c>
      <c r="K61" s="35">
        <v>86</v>
      </c>
      <c r="L61" s="35" t="s">
        <v>120</v>
      </c>
      <c r="M61" s="16" t="s">
        <v>67</v>
      </c>
      <c r="N61" s="35">
        <v>279.39999999999998</v>
      </c>
      <c r="O61" s="35"/>
      <c r="P61" s="16" t="s">
        <v>204</v>
      </c>
      <c r="Q61" s="16" t="s">
        <v>204</v>
      </c>
      <c r="R61" s="16"/>
      <c r="S61" s="63">
        <v>40981</v>
      </c>
      <c r="T61" s="63">
        <v>40998</v>
      </c>
      <c r="U61" s="16"/>
      <c r="V61" s="16"/>
      <c r="W61" s="16"/>
      <c r="X61" s="63">
        <v>40994</v>
      </c>
      <c r="Y61" s="53">
        <f t="shared" si="3"/>
        <v>13</v>
      </c>
      <c r="Z61" s="31"/>
      <c r="AA61" s="16"/>
      <c r="AB61" s="16"/>
      <c r="AC61" s="16"/>
      <c r="AD61" s="16"/>
    </row>
    <row r="62" spans="1:121" ht="15" customHeight="1" x14ac:dyDescent="0.2">
      <c r="A62" s="22" t="s">
        <v>308</v>
      </c>
      <c r="B62" s="22" t="s">
        <v>310</v>
      </c>
      <c r="C62" s="22" t="s">
        <v>8</v>
      </c>
      <c r="D62" s="22" t="s">
        <v>9</v>
      </c>
      <c r="E62" s="35" t="s">
        <v>311</v>
      </c>
      <c r="F62" s="16" t="s">
        <v>312</v>
      </c>
      <c r="G62" s="35" t="s">
        <v>313</v>
      </c>
      <c r="H62" s="105" t="s">
        <v>404</v>
      </c>
      <c r="I62" s="35" t="s">
        <v>0</v>
      </c>
      <c r="J62" s="35" t="s">
        <v>418</v>
      </c>
      <c r="K62" s="35">
        <v>99</v>
      </c>
      <c r="L62" s="35" t="s">
        <v>120</v>
      </c>
      <c r="M62" s="16" t="s">
        <v>67</v>
      </c>
      <c r="N62" s="35">
        <v>330</v>
      </c>
      <c r="O62" s="35"/>
      <c r="P62" s="16" t="s">
        <v>204</v>
      </c>
      <c r="Q62" s="16" t="s">
        <v>204</v>
      </c>
      <c r="R62" s="16"/>
      <c r="S62" s="63">
        <v>40981</v>
      </c>
      <c r="T62" s="63">
        <v>40998</v>
      </c>
      <c r="U62" s="16"/>
      <c r="V62" s="16"/>
      <c r="W62" s="16"/>
      <c r="X62" s="63">
        <v>40994</v>
      </c>
      <c r="Y62" s="53">
        <f t="shared" si="3"/>
        <v>13</v>
      </c>
      <c r="Z62" s="31"/>
      <c r="AA62" s="16"/>
      <c r="AB62" s="16"/>
      <c r="AC62" s="16"/>
      <c r="AD62" s="16"/>
    </row>
    <row r="63" spans="1:121" x14ac:dyDescent="0.2">
      <c r="A63" s="22" t="s">
        <v>309</v>
      </c>
      <c r="B63" s="22" t="s">
        <v>342</v>
      </c>
      <c r="C63" s="22" t="s">
        <v>8</v>
      </c>
      <c r="D63" s="22" t="s">
        <v>9</v>
      </c>
      <c r="E63" s="35" t="s">
        <v>311</v>
      </c>
      <c r="F63" s="16" t="s">
        <v>312</v>
      </c>
      <c r="G63" s="35" t="s">
        <v>313</v>
      </c>
      <c r="H63" s="105" t="s">
        <v>404</v>
      </c>
      <c r="I63" s="35" t="s">
        <v>0</v>
      </c>
      <c r="J63" s="35" t="s">
        <v>418</v>
      </c>
      <c r="K63" s="35">
        <v>54</v>
      </c>
      <c r="L63" s="35" t="s">
        <v>120</v>
      </c>
      <c r="M63" s="16" t="s">
        <v>67</v>
      </c>
      <c r="N63" s="35">
        <v>813</v>
      </c>
      <c r="O63" s="35"/>
      <c r="P63" s="16" t="s">
        <v>204</v>
      </c>
      <c r="Q63" s="16" t="s">
        <v>204</v>
      </c>
      <c r="R63" s="16"/>
      <c r="S63" s="63">
        <v>40981</v>
      </c>
      <c r="T63" s="63">
        <v>40998</v>
      </c>
      <c r="U63" s="16"/>
      <c r="V63" s="16"/>
      <c r="W63" s="16"/>
      <c r="X63" s="63">
        <v>40994</v>
      </c>
      <c r="Y63" s="53">
        <f t="shared" si="3"/>
        <v>13</v>
      </c>
      <c r="Z63" s="31"/>
      <c r="AA63" s="16"/>
      <c r="AB63" s="16"/>
      <c r="AC63" s="16"/>
      <c r="AD63" s="16"/>
    </row>
    <row r="64" spans="1:121" x14ac:dyDescent="0.2">
      <c r="A64" s="22" t="s">
        <v>314</v>
      </c>
      <c r="B64" s="22" t="s">
        <v>343</v>
      </c>
      <c r="C64" s="22" t="s">
        <v>8</v>
      </c>
      <c r="D64" s="22" t="s">
        <v>322</v>
      </c>
      <c r="E64" s="35" t="s">
        <v>319</v>
      </c>
      <c r="F64" s="16" t="s">
        <v>318</v>
      </c>
      <c r="G64" s="35" t="s">
        <v>313</v>
      </c>
      <c r="H64" s="105" t="s">
        <v>404</v>
      </c>
      <c r="I64" s="35" t="s">
        <v>0</v>
      </c>
      <c r="J64" s="35" t="s">
        <v>417</v>
      </c>
      <c r="K64" s="35">
        <v>3610</v>
      </c>
      <c r="L64" s="35" t="s">
        <v>149</v>
      </c>
      <c r="M64" s="16" t="s">
        <v>67</v>
      </c>
      <c r="N64" s="35">
        <v>280</v>
      </c>
      <c r="O64" s="35"/>
      <c r="P64" s="16" t="s">
        <v>88</v>
      </c>
      <c r="Q64" s="16" t="s">
        <v>89</v>
      </c>
      <c r="R64" s="16"/>
      <c r="S64" s="63">
        <v>40983</v>
      </c>
      <c r="T64" s="17">
        <v>40991</v>
      </c>
      <c r="U64" s="16"/>
      <c r="V64" s="16"/>
      <c r="W64" s="16"/>
      <c r="X64" s="63">
        <v>41009</v>
      </c>
      <c r="Y64" s="42">
        <f t="shared" si="3"/>
        <v>26</v>
      </c>
      <c r="Z64" s="31"/>
      <c r="AA64" s="16"/>
      <c r="AB64" s="16"/>
      <c r="AC64" s="16"/>
      <c r="AD64" s="16"/>
    </row>
    <row r="65" spans="1:30" x14ac:dyDescent="0.2">
      <c r="A65" s="22" t="s">
        <v>315</v>
      </c>
      <c r="B65" s="22" t="s">
        <v>343</v>
      </c>
      <c r="C65" s="22" t="s">
        <v>8</v>
      </c>
      <c r="D65" s="22" t="s">
        <v>322</v>
      </c>
      <c r="E65" s="35" t="s">
        <v>317</v>
      </c>
      <c r="F65" s="16" t="s">
        <v>318</v>
      </c>
      <c r="G65" s="35" t="s">
        <v>313</v>
      </c>
      <c r="H65" s="105" t="s">
        <v>404</v>
      </c>
      <c r="I65" s="35" t="s">
        <v>0</v>
      </c>
      <c r="J65" s="35" t="s">
        <v>417</v>
      </c>
      <c r="K65" s="35">
        <v>1325</v>
      </c>
      <c r="L65" s="35" t="s">
        <v>149</v>
      </c>
      <c r="M65" s="16" t="s">
        <v>67</v>
      </c>
      <c r="N65" s="35">
        <v>260</v>
      </c>
      <c r="O65" s="35"/>
      <c r="P65" s="16" t="s">
        <v>88</v>
      </c>
      <c r="Q65" s="16" t="s">
        <v>89</v>
      </c>
      <c r="R65" s="16"/>
      <c r="S65" s="63">
        <v>40983</v>
      </c>
      <c r="T65" s="17">
        <v>40991</v>
      </c>
      <c r="U65" s="16"/>
      <c r="V65" s="16"/>
      <c r="W65" s="16"/>
      <c r="X65" s="63">
        <v>41009</v>
      </c>
      <c r="Y65" s="42">
        <f t="shared" si="3"/>
        <v>26</v>
      </c>
      <c r="Z65" s="31"/>
      <c r="AA65" s="16"/>
      <c r="AB65" s="16"/>
      <c r="AC65" s="16"/>
      <c r="AD65" s="16"/>
    </row>
    <row r="66" spans="1:30" x14ac:dyDescent="0.2">
      <c r="A66" s="22" t="s">
        <v>316</v>
      </c>
      <c r="B66" s="22" t="s">
        <v>343</v>
      </c>
      <c r="C66" s="22" t="s">
        <v>8</v>
      </c>
      <c r="D66" s="22" t="s">
        <v>322</v>
      </c>
      <c r="E66" s="35" t="s">
        <v>348</v>
      </c>
      <c r="F66" s="16" t="s">
        <v>318</v>
      </c>
      <c r="G66" s="35" t="s">
        <v>320</v>
      </c>
      <c r="H66" s="105" t="s">
        <v>404</v>
      </c>
      <c r="I66" s="35" t="s">
        <v>0</v>
      </c>
      <c r="J66" s="35" t="s">
        <v>417</v>
      </c>
      <c r="K66" s="35">
        <v>510</v>
      </c>
      <c r="L66" s="35" t="s">
        <v>149</v>
      </c>
      <c r="M66" s="16" t="s">
        <v>67</v>
      </c>
      <c r="N66" s="35">
        <v>270</v>
      </c>
      <c r="O66" s="35"/>
      <c r="P66" s="16" t="s">
        <v>336</v>
      </c>
      <c r="Q66" s="16" t="s">
        <v>89</v>
      </c>
      <c r="R66" s="16"/>
      <c r="S66" s="63">
        <v>40983</v>
      </c>
      <c r="T66" s="17">
        <v>40991</v>
      </c>
      <c r="U66" s="16"/>
      <c r="V66" s="16"/>
      <c r="W66" s="16"/>
      <c r="X66" s="63">
        <v>41009</v>
      </c>
      <c r="Y66" s="42">
        <f t="shared" si="3"/>
        <v>26</v>
      </c>
      <c r="Z66" s="31"/>
      <c r="AA66" s="16"/>
      <c r="AB66" s="16"/>
      <c r="AC66" s="16"/>
      <c r="AD66" s="16"/>
    </row>
    <row r="67" spans="1:30" ht="15" customHeight="1" x14ac:dyDescent="0.2">
      <c r="A67" s="22" t="s">
        <v>321</v>
      </c>
      <c r="B67" s="22" t="s">
        <v>344</v>
      </c>
      <c r="C67" s="16" t="s">
        <v>8</v>
      </c>
      <c r="D67" s="22" t="s">
        <v>323</v>
      </c>
      <c r="E67" s="35"/>
      <c r="F67" s="16" t="s">
        <v>324</v>
      </c>
      <c r="G67" s="35" t="s">
        <v>302</v>
      </c>
      <c r="H67" s="105" t="s">
        <v>404</v>
      </c>
      <c r="I67" s="35" t="s">
        <v>325</v>
      </c>
      <c r="J67" s="35" t="s">
        <v>417</v>
      </c>
      <c r="K67" s="35"/>
      <c r="L67" s="35"/>
      <c r="M67" s="16" t="s">
        <v>67</v>
      </c>
      <c r="N67" s="35"/>
      <c r="O67" s="35"/>
      <c r="P67" s="16"/>
      <c r="Q67" s="16"/>
      <c r="R67" s="16"/>
      <c r="S67" s="63">
        <v>40981</v>
      </c>
      <c r="T67" s="16"/>
      <c r="U67" s="16"/>
      <c r="V67" s="16"/>
      <c r="W67" s="16"/>
      <c r="X67" s="63">
        <v>40983</v>
      </c>
      <c r="Y67" s="53">
        <f>X67-S67</f>
        <v>2</v>
      </c>
      <c r="Z67" s="31"/>
      <c r="AA67" s="16"/>
      <c r="AB67" s="16"/>
      <c r="AC67" s="16"/>
      <c r="AD67" s="16"/>
    </row>
    <row r="68" spans="1:30" ht="15" customHeight="1" x14ac:dyDescent="0.2">
      <c r="A68" s="22" t="s">
        <v>331</v>
      </c>
      <c r="B68" s="22" t="s">
        <v>345</v>
      </c>
      <c r="C68" s="16" t="s">
        <v>8</v>
      </c>
      <c r="D68" s="16" t="s">
        <v>9</v>
      </c>
      <c r="E68" s="35" t="s">
        <v>142</v>
      </c>
      <c r="F68" s="16" t="s">
        <v>327</v>
      </c>
      <c r="G68" s="35" t="s">
        <v>328</v>
      </c>
      <c r="H68" s="105" t="s">
        <v>406</v>
      </c>
      <c r="I68" s="35" t="s">
        <v>0</v>
      </c>
      <c r="J68" s="35" t="s">
        <v>417</v>
      </c>
      <c r="K68" s="35">
        <v>6500</v>
      </c>
      <c r="L68" s="35" t="s">
        <v>149</v>
      </c>
      <c r="M68" s="16" t="s">
        <v>329</v>
      </c>
      <c r="N68" s="35">
        <v>250</v>
      </c>
      <c r="O68" s="35"/>
      <c r="P68" s="16" t="s">
        <v>204</v>
      </c>
      <c r="Q68" s="16" t="s">
        <v>204</v>
      </c>
      <c r="R68" s="16"/>
      <c r="S68" s="63">
        <v>40977</v>
      </c>
      <c r="T68" s="17">
        <v>40980</v>
      </c>
      <c r="U68" s="16"/>
      <c r="V68" s="16"/>
      <c r="W68" s="16"/>
      <c r="X68" s="63">
        <v>40980</v>
      </c>
      <c r="Y68" s="53">
        <f>X68-S68</f>
        <v>3</v>
      </c>
      <c r="Z68" s="31"/>
      <c r="AA68" s="16"/>
      <c r="AB68" s="16"/>
      <c r="AC68" s="16"/>
      <c r="AD68" s="16"/>
    </row>
    <row r="69" spans="1:30" ht="15" customHeight="1" x14ac:dyDescent="0.2">
      <c r="A69" s="22" t="s">
        <v>332</v>
      </c>
      <c r="B69" s="22" t="s">
        <v>346</v>
      </c>
      <c r="C69" s="16" t="s">
        <v>8</v>
      </c>
      <c r="D69" s="16" t="s">
        <v>9</v>
      </c>
      <c r="E69" s="35" t="s">
        <v>333</v>
      </c>
      <c r="F69" s="16" t="s">
        <v>334</v>
      </c>
      <c r="G69" s="35" t="s">
        <v>335</v>
      </c>
      <c r="H69" s="105" t="s">
        <v>407</v>
      </c>
      <c r="I69" s="35" t="s">
        <v>0</v>
      </c>
      <c r="J69" s="35" t="s">
        <v>417</v>
      </c>
      <c r="K69" s="35">
        <v>3000</v>
      </c>
      <c r="L69" s="35" t="s">
        <v>419</v>
      </c>
      <c r="M69" s="16" t="s">
        <v>67</v>
      </c>
      <c r="N69" s="35">
        <v>350</v>
      </c>
      <c r="O69" s="35"/>
      <c r="P69" s="16"/>
      <c r="Q69" s="16" t="s">
        <v>89</v>
      </c>
      <c r="R69" s="16"/>
      <c r="S69" s="63">
        <v>40996</v>
      </c>
      <c r="T69" s="16"/>
      <c r="U69" s="16"/>
      <c r="V69" s="16"/>
      <c r="W69" s="16"/>
      <c r="X69" s="63"/>
      <c r="Y69" s="42"/>
      <c r="Z69" s="31"/>
      <c r="AA69" s="16"/>
      <c r="AB69" s="16"/>
      <c r="AC69" s="16"/>
      <c r="AD69" s="16"/>
    </row>
    <row r="70" spans="1:30" ht="15" customHeight="1" x14ac:dyDescent="0.2">
      <c r="A70" s="57" t="s">
        <v>337</v>
      </c>
      <c r="B70" s="57" t="s">
        <v>347</v>
      </c>
      <c r="C70" s="95" t="s">
        <v>8</v>
      </c>
      <c r="D70" s="95" t="s">
        <v>9</v>
      </c>
      <c r="E70" s="96" t="s">
        <v>338</v>
      </c>
      <c r="F70" s="95" t="s">
        <v>339</v>
      </c>
      <c r="G70" s="96" t="s">
        <v>340</v>
      </c>
      <c r="H70" s="112" t="s">
        <v>404</v>
      </c>
      <c r="I70" s="96" t="s">
        <v>0</v>
      </c>
      <c r="J70" s="96" t="s">
        <v>417</v>
      </c>
      <c r="K70" s="96">
        <v>500</v>
      </c>
      <c r="L70" s="96" t="s">
        <v>149</v>
      </c>
      <c r="M70" s="95" t="s">
        <v>67</v>
      </c>
      <c r="N70" s="96">
        <v>24</v>
      </c>
      <c r="O70" s="96"/>
      <c r="P70" s="95"/>
      <c r="Q70" s="95"/>
      <c r="R70" s="95"/>
      <c r="S70" s="97">
        <v>40990</v>
      </c>
      <c r="T70" s="16"/>
      <c r="U70" s="16"/>
      <c r="V70" s="16"/>
      <c r="W70" s="16"/>
      <c r="X70" s="63"/>
      <c r="Y70" s="42"/>
      <c r="Z70" s="31"/>
      <c r="AA70" s="16"/>
      <c r="AB70" s="16"/>
      <c r="AC70" s="16"/>
      <c r="AD70" s="16"/>
    </row>
    <row r="71" spans="1:30" ht="15" customHeight="1" x14ac:dyDescent="0.2">
      <c r="A71" s="57" t="s">
        <v>341</v>
      </c>
      <c r="B71" s="57" t="s">
        <v>347</v>
      </c>
      <c r="C71" s="95" t="s">
        <v>8</v>
      </c>
      <c r="D71" s="95" t="s">
        <v>9</v>
      </c>
      <c r="E71" s="96" t="s">
        <v>338</v>
      </c>
      <c r="F71" s="95" t="s">
        <v>339</v>
      </c>
      <c r="G71" s="96" t="s">
        <v>340</v>
      </c>
      <c r="H71" s="112" t="s">
        <v>404</v>
      </c>
      <c r="I71" s="96" t="s">
        <v>0</v>
      </c>
      <c r="J71" s="96" t="s">
        <v>417</v>
      </c>
      <c r="K71" s="96">
        <v>500</v>
      </c>
      <c r="L71" s="96" t="s">
        <v>149</v>
      </c>
      <c r="M71" s="95" t="s">
        <v>67</v>
      </c>
      <c r="N71" s="96">
        <v>25</v>
      </c>
      <c r="O71" s="96"/>
      <c r="P71" s="95"/>
      <c r="Q71" s="95"/>
      <c r="R71" s="95"/>
      <c r="S71" s="97">
        <v>40990</v>
      </c>
      <c r="T71" s="16"/>
      <c r="U71" s="16"/>
      <c r="V71" s="16"/>
      <c r="W71" s="16"/>
      <c r="X71" s="63"/>
      <c r="Y71" s="42"/>
      <c r="Z71" s="31"/>
      <c r="AA71" s="16"/>
      <c r="AB71" s="16"/>
      <c r="AC71" s="16"/>
      <c r="AD71" s="16"/>
    </row>
    <row r="72" spans="1:30" ht="15" customHeight="1" x14ac:dyDescent="0.2">
      <c r="A72" s="22" t="s">
        <v>350</v>
      </c>
      <c r="B72" s="22" t="s">
        <v>351</v>
      </c>
      <c r="C72" s="16" t="s">
        <v>8</v>
      </c>
      <c r="D72" s="16" t="s">
        <v>9</v>
      </c>
      <c r="E72" s="35" t="s">
        <v>352</v>
      </c>
      <c r="F72" s="16">
        <v>6000035282</v>
      </c>
      <c r="G72" s="35" t="s">
        <v>365</v>
      </c>
      <c r="H72" s="105" t="s">
        <v>406</v>
      </c>
      <c r="I72" s="35" t="s">
        <v>0</v>
      </c>
      <c r="J72" s="35" t="s">
        <v>417</v>
      </c>
      <c r="K72" s="35">
        <v>1</v>
      </c>
      <c r="L72" s="35" t="s">
        <v>368</v>
      </c>
      <c r="M72" s="16" t="s">
        <v>353</v>
      </c>
      <c r="N72" s="35" t="s">
        <v>366</v>
      </c>
      <c r="O72" s="35"/>
      <c r="P72" s="16"/>
      <c r="Q72" s="16"/>
      <c r="R72" s="16"/>
      <c r="S72" s="63">
        <v>41004</v>
      </c>
      <c r="T72" s="16"/>
      <c r="U72" s="16"/>
      <c r="V72" s="16"/>
      <c r="W72" s="16"/>
      <c r="X72" s="157" t="s">
        <v>778</v>
      </c>
      <c r="Y72" s="42"/>
      <c r="Z72" s="158" t="s">
        <v>777</v>
      </c>
      <c r="AA72" s="16"/>
      <c r="AB72" s="16"/>
      <c r="AC72" s="16"/>
      <c r="AD72" s="16"/>
    </row>
    <row r="73" spans="1:30" ht="15" customHeight="1" x14ac:dyDescent="0.2">
      <c r="A73" s="22" t="s">
        <v>354</v>
      </c>
      <c r="B73" s="22" t="s">
        <v>351</v>
      </c>
      <c r="C73" s="16" t="s">
        <v>8</v>
      </c>
      <c r="D73" s="16" t="s">
        <v>9</v>
      </c>
      <c r="E73" s="35" t="s">
        <v>352</v>
      </c>
      <c r="F73" s="16">
        <v>6000035282</v>
      </c>
      <c r="G73" s="35" t="s">
        <v>365</v>
      </c>
      <c r="H73" s="105" t="s">
        <v>406</v>
      </c>
      <c r="I73" s="35" t="s">
        <v>0</v>
      </c>
      <c r="J73" s="35" t="s">
        <v>417</v>
      </c>
      <c r="K73" s="35" t="s">
        <v>367</v>
      </c>
      <c r="L73" s="35" t="s">
        <v>368</v>
      </c>
      <c r="M73" s="16" t="s">
        <v>353</v>
      </c>
      <c r="N73" s="35" t="s">
        <v>366</v>
      </c>
      <c r="O73" s="35"/>
      <c r="P73" s="16"/>
      <c r="Q73" s="16"/>
      <c r="R73" s="16"/>
      <c r="S73" s="63">
        <v>41004</v>
      </c>
      <c r="T73" s="16"/>
      <c r="U73" s="16"/>
      <c r="V73" s="16"/>
      <c r="W73" s="16"/>
      <c r="X73" s="157" t="s">
        <v>778</v>
      </c>
      <c r="Y73" s="42"/>
      <c r="Z73" s="158" t="s">
        <v>777</v>
      </c>
      <c r="AA73" s="16"/>
      <c r="AB73" s="16"/>
      <c r="AC73" s="16"/>
      <c r="AD73" s="16"/>
    </row>
    <row r="74" spans="1:30" ht="15" customHeight="1" x14ac:dyDescent="0.2">
      <c r="A74" s="22" t="s">
        <v>355</v>
      </c>
      <c r="B74" s="22" t="s">
        <v>351</v>
      </c>
      <c r="C74" s="16" t="s">
        <v>8</v>
      </c>
      <c r="D74" s="16" t="s">
        <v>9</v>
      </c>
      <c r="E74" s="35" t="s">
        <v>352</v>
      </c>
      <c r="F74" s="16">
        <v>6000035282</v>
      </c>
      <c r="G74" s="35" t="s">
        <v>365</v>
      </c>
      <c r="H74" s="105" t="s">
        <v>406</v>
      </c>
      <c r="I74" s="35" t="s">
        <v>0</v>
      </c>
      <c r="J74" s="35" t="s">
        <v>417</v>
      </c>
      <c r="K74" s="35">
        <v>2</v>
      </c>
      <c r="L74" s="35" t="s">
        <v>368</v>
      </c>
      <c r="M74" s="16" t="s">
        <v>353</v>
      </c>
      <c r="N74" s="35" t="s">
        <v>366</v>
      </c>
      <c r="O74" s="35"/>
      <c r="P74" s="16"/>
      <c r="Q74" s="16"/>
      <c r="R74" s="16"/>
      <c r="S74" s="63">
        <v>41004</v>
      </c>
      <c r="T74" s="16"/>
      <c r="U74" s="16"/>
      <c r="V74" s="16"/>
      <c r="W74" s="16"/>
      <c r="X74" s="157" t="s">
        <v>778</v>
      </c>
      <c r="Y74" s="42"/>
      <c r="Z74" s="158" t="s">
        <v>777</v>
      </c>
      <c r="AA74" s="16"/>
      <c r="AB74" s="16"/>
      <c r="AC74" s="16"/>
      <c r="AD74" s="16"/>
    </row>
    <row r="75" spans="1:30" ht="15" customHeight="1" x14ac:dyDescent="0.2">
      <c r="A75" s="22" t="s">
        <v>356</v>
      </c>
      <c r="B75" s="22" t="s">
        <v>351</v>
      </c>
      <c r="C75" s="16" t="s">
        <v>8</v>
      </c>
      <c r="D75" s="16" t="s">
        <v>9</v>
      </c>
      <c r="E75" s="35" t="s">
        <v>352</v>
      </c>
      <c r="F75" s="16">
        <v>6000035282</v>
      </c>
      <c r="G75" s="35" t="s">
        <v>365</v>
      </c>
      <c r="H75" s="105" t="s">
        <v>406</v>
      </c>
      <c r="I75" s="35" t="s">
        <v>0</v>
      </c>
      <c r="J75" s="35" t="s">
        <v>417</v>
      </c>
      <c r="K75" s="35">
        <v>1</v>
      </c>
      <c r="L75" s="35" t="s">
        <v>149</v>
      </c>
      <c r="M75" s="16" t="s">
        <v>353</v>
      </c>
      <c r="N75" s="35" t="s">
        <v>369</v>
      </c>
      <c r="O75" s="35"/>
      <c r="P75" s="16"/>
      <c r="Q75" s="16"/>
      <c r="R75" s="16"/>
      <c r="S75" s="63">
        <v>41004</v>
      </c>
      <c r="T75" s="16"/>
      <c r="U75" s="16"/>
      <c r="V75" s="16"/>
      <c r="W75" s="16"/>
      <c r="X75" s="157" t="s">
        <v>778</v>
      </c>
      <c r="Y75" s="42"/>
      <c r="Z75" s="158" t="s">
        <v>777</v>
      </c>
      <c r="AA75" s="16"/>
      <c r="AB75" s="16"/>
      <c r="AC75" s="16"/>
      <c r="AD75" s="16"/>
    </row>
    <row r="76" spans="1:30" ht="15" customHeight="1" x14ac:dyDescent="0.2">
      <c r="A76" s="22" t="s">
        <v>357</v>
      </c>
      <c r="B76" s="22" t="s">
        <v>351</v>
      </c>
      <c r="C76" s="16" t="s">
        <v>8</v>
      </c>
      <c r="D76" s="16" t="s">
        <v>9</v>
      </c>
      <c r="E76" s="35" t="s">
        <v>352</v>
      </c>
      <c r="F76" s="16">
        <v>6000035282</v>
      </c>
      <c r="G76" s="35" t="s">
        <v>365</v>
      </c>
      <c r="H76" s="105" t="s">
        <v>406</v>
      </c>
      <c r="I76" s="35" t="s">
        <v>0</v>
      </c>
      <c r="J76" s="35" t="s">
        <v>417</v>
      </c>
      <c r="K76" s="35" t="s">
        <v>367</v>
      </c>
      <c r="L76" s="35" t="s">
        <v>149</v>
      </c>
      <c r="M76" s="16" t="s">
        <v>353</v>
      </c>
      <c r="N76" s="35" t="s">
        <v>369</v>
      </c>
      <c r="O76" s="35"/>
      <c r="P76" s="16"/>
      <c r="Q76" s="16"/>
      <c r="R76" s="16"/>
      <c r="S76" s="63">
        <v>41004</v>
      </c>
      <c r="T76" s="16"/>
      <c r="U76" s="16"/>
      <c r="V76" s="16"/>
      <c r="W76" s="16"/>
      <c r="X76" s="157" t="s">
        <v>778</v>
      </c>
      <c r="Y76" s="42"/>
      <c r="Z76" s="158" t="s">
        <v>777</v>
      </c>
      <c r="AA76" s="16"/>
      <c r="AB76" s="16"/>
      <c r="AC76" s="16"/>
      <c r="AD76" s="16"/>
    </row>
    <row r="77" spans="1:30" ht="15" customHeight="1" x14ac:dyDescent="0.2">
      <c r="A77" s="22" t="s">
        <v>358</v>
      </c>
      <c r="B77" s="22" t="s">
        <v>351</v>
      </c>
      <c r="C77" s="16" t="s">
        <v>8</v>
      </c>
      <c r="D77" s="16" t="s">
        <v>9</v>
      </c>
      <c r="E77" s="35" t="s">
        <v>352</v>
      </c>
      <c r="F77" s="16">
        <v>6000035282</v>
      </c>
      <c r="G77" s="35" t="s">
        <v>365</v>
      </c>
      <c r="H77" s="105" t="s">
        <v>406</v>
      </c>
      <c r="I77" s="35" t="s">
        <v>0</v>
      </c>
      <c r="J77" s="35" t="s">
        <v>417</v>
      </c>
      <c r="K77" s="35">
        <v>2</v>
      </c>
      <c r="L77" s="35" t="s">
        <v>149</v>
      </c>
      <c r="M77" s="16" t="s">
        <v>353</v>
      </c>
      <c r="N77" s="35" t="s">
        <v>369</v>
      </c>
      <c r="O77" s="35"/>
      <c r="P77" s="16"/>
      <c r="Q77" s="16"/>
      <c r="R77" s="16"/>
      <c r="S77" s="63">
        <v>41004</v>
      </c>
      <c r="T77" s="16"/>
      <c r="U77" s="16"/>
      <c r="V77" s="16"/>
      <c r="W77" s="16"/>
      <c r="X77" s="157" t="s">
        <v>778</v>
      </c>
      <c r="Y77" s="42"/>
      <c r="Z77" s="158" t="s">
        <v>777</v>
      </c>
      <c r="AA77" s="16"/>
      <c r="AB77" s="16"/>
      <c r="AC77" s="16"/>
      <c r="AD77" s="16"/>
    </row>
    <row r="78" spans="1:30" ht="15" customHeight="1" x14ac:dyDescent="0.2">
      <c r="A78" s="22" t="s">
        <v>359</v>
      </c>
      <c r="B78" s="22" t="s">
        <v>351</v>
      </c>
      <c r="C78" s="16" t="s">
        <v>8</v>
      </c>
      <c r="D78" s="16" t="s">
        <v>9</v>
      </c>
      <c r="E78" s="35" t="s">
        <v>352</v>
      </c>
      <c r="F78" s="16">
        <v>6000035282</v>
      </c>
      <c r="G78" s="35" t="s">
        <v>365</v>
      </c>
      <c r="H78" s="105" t="s">
        <v>406</v>
      </c>
      <c r="I78" s="35" t="s">
        <v>0</v>
      </c>
      <c r="J78" s="35" t="s">
        <v>417</v>
      </c>
      <c r="K78" s="35">
        <v>1</v>
      </c>
      <c r="L78" s="35" t="s">
        <v>149</v>
      </c>
      <c r="M78" s="16" t="s">
        <v>353</v>
      </c>
      <c r="N78" s="35" t="s">
        <v>370</v>
      </c>
      <c r="O78" s="35"/>
      <c r="P78" s="16"/>
      <c r="Q78" s="16"/>
      <c r="R78" s="16"/>
      <c r="S78" s="63">
        <v>41004</v>
      </c>
      <c r="T78" s="16"/>
      <c r="U78" s="16"/>
      <c r="V78" s="16"/>
      <c r="W78" s="16"/>
      <c r="X78" s="157" t="s">
        <v>778</v>
      </c>
      <c r="Y78" s="42"/>
      <c r="Z78" s="158" t="s">
        <v>777</v>
      </c>
      <c r="AA78" s="16"/>
      <c r="AB78" s="16"/>
      <c r="AC78" s="16"/>
      <c r="AD78" s="16"/>
    </row>
    <row r="79" spans="1:30" ht="15" customHeight="1" x14ac:dyDescent="0.2">
      <c r="A79" s="22" t="s">
        <v>360</v>
      </c>
      <c r="B79" s="22" t="s">
        <v>351</v>
      </c>
      <c r="C79" s="16" t="s">
        <v>8</v>
      </c>
      <c r="D79" s="16" t="s">
        <v>9</v>
      </c>
      <c r="E79" s="35" t="s">
        <v>352</v>
      </c>
      <c r="F79" s="16">
        <v>6000035282</v>
      </c>
      <c r="G79" s="35" t="s">
        <v>365</v>
      </c>
      <c r="H79" s="105" t="s">
        <v>406</v>
      </c>
      <c r="I79" s="35" t="s">
        <v>0</v>
      </c>
      <c r="J79" s="35" t="s">
        <v>417</v>
      </c>
      <c r="K79" s="35" t="s">
        <v>367</v>
      </c>
      <c r="L79" s="35" t="s">
        <v>149</v>
      </c>
      <c r="M79" s="16" t="s">
        <v>353</v>
      </c>
      <c r="N79" s="35" t="s">
        <v>370</v>
      </c>
      <c r="O79" s="35"/>
      <c r="P79" s="16"/>
      <c r="Q79" s="16"/>
      <c r="R79" s="16"/>
      <c r="S79" s="63">
        <v>41004</v>
      </c>
      <c r="T79" s="16"/>
      <c r="U79" s="16"/>
      <c r="V79" s="16"/>
      <c r="W79" s="16"/>
      <c r="X79" s="157" t="s">
        <v>778</v>
      </c>
      <c r="Y79" s="42"/>
      <c r="Z79" s="158" t="s">
        <v>777</v>
      </c>
      <c r="AA79" s="16"/>
      <c r="AB79" s="16"/>
      <c r="AC79" s="16"/>
      <c r="AD79" s="16"/>
    </row>
    <row r="80" spans="1:30" ht="15" customHeight="1" x14ac:dyDescent="0.2">
      <c r="A80" s="22" t="s">
        <v>361</v>
      </c>
      <c r="B80" s="22" t="s">
        <v>351</v>
      </c>
      <c r="C80" s="16" t="s">
        <v>8</v>
      </c>
      <c r="D80" s="16" t="s">
        <v>9</v>
      </c>
      <c r="E80" s="35" t="s">
        <v>352</v>
      </c>
      <c r="F80" s="16">
        <v>6000035282</v>
      </c>
      <c r="G80" s="35" t="s">
        <v>365</v>
      </c>
      <c r="H80" s="105" t="s">
        <v>406</v>
      </c>
      <c r="I80" s="35" t="s">
        <v>0</v>
      </c>
      <c r="J80" s="35" t="s">
        <v>417</v>
      </c>
      <c r="K80" s="35">
        <v>2</v>
      </c>
      <c r="L80" s="35" t="s">
        <v>149</v>
      </c>
      <c r="M80" s="16" t="s">
        <v>353</v>
      </c>
      <c r="N80" s="35" t="s">
        <v>370</v>
      </c>
      <c r="O80" s="35"/>
      <c r="P80" s="16"/>
      <c r="Q80" s="16"/>
      <c r="R80" s="16"/>
      <c r="S80" s="63">
        <v>41004</v>
      </c>
      <c r="T80" s="16"/>
      <c r="U80" s="16"/>
      <c r="V80" s="16"/>
      <c r="W80" s="16"/>
      <c r="X80" s="157" t="s">
        <v>778</v>
      </c>
      <c r="Y80" s="42"/>
      <c r="Z80" s="158" t="s">
        <v>777</v>
      </c>
      <c r="AA80" s="16"/>
      <c r="AB80" s="16"/>
      <c r="AC80" s="16"/>
      <c r="AD80" s="16"/>
    </row>
    <row r="81" spans="1:30" ht="15" customHeight="1" x14ac:dyDescent="0.2">
      <c r="A81" s="22" t="s">
        <v>362</v>
      </c>
      <c r="B81" s="22" t="s">
        <v>351</v>
      </c>
      <c r="C81" s="16" t="s">
        <v>8</v>
      </c>
      <c r="D81" s="16" t="s">
        <v>9</v>
      </c>
      <c r="E81" s="35" t="s">
        <v>352</v>
      </c>
      <c r="F81" s="16">
        <v>6000035282</v>
      </c>
      <c r="G81" s="35" t="s">
        <v>365</v>
      </c>
      <c r="H81" s="105" t="s">
        <v>406</v>
      </c>
      <c r="I81" s="35" t="s">
        <v>0</v>
      </c>
      <c r="J81" s="35" t="s">
        <v>417</v>
      </c>
      <c r="K81" s="35">
        <v>1</v>
      </c>
      <c r="L81" s="35" t="s">
        <v>149</v>
      </c>
      <c r="M81" s="16" t="s">
        <v>353</v>
      </c>
      <c r="N81" s="35" t="s">
        <v>371</v>
      </c>
      <c r="O81" s="35"/>
      <c r="P81" s="16"/>
      <c r="Q81" s="16"/>
      <c r="R81" s="16"/>
      <c r="S81" s="63">
        <v>41004</v>
      </c>
      <c r="T81" s="16"/>
      <c r="U81" s="16"/>
      <c r="V81" s="16"/>
      <c r="W81" s="16"/>
      <c r="X81" s="157" t="s">
        <v>778</v>
      </c>
      <c r="Y81" s="42"/>
      <c r="Z81" s="158" t="s">
        <v>777</v>
      </c>
      <c r="AA81" s="16"/>
      <c r="AB81" s="16"/>
      <c r="AC81" s="16"/>
      <c r="AD81" s="16"/>
    </row>
    <row r="82" spans="1:30" ht="15" customHeight="1" x14ac:dyDescent="0.2">
      <c r="A82" s="22" t="s">
        <v>363</v>
      </c>
      <c r="B82" s="22" t="s">
        <v>351</v>
      </c>
      <c r="C82" s="16" t="s">
        <v>8</v>
      </c>
      <c r="D82" s="16" t="s">
        <v>9</v>
      </c>
      <c r="E82" s="35" t="s">
        <v>352</v>
      </c>
      <c r="F82" s="16">
        <v>6000035282</v>
      </c>
      <c r="G82" s="35" t="s">
        <v>365</v>
      </c>
      <c r="H82" s="105" t="s">
        <v>406</v>
      </c>
      <c r="I82" s="35" t="s">
        <v>0</v>
      </c>
      <c r="J82" s="35" t="s">
        <v>417</v>
      </c>
      <c r="K82" s="35" t="s">
        <v>367</v>
      </c>
      <c r="L82" s="35" t="s">
        <v>149</v>
      </c>
      <c r="M82" s="16" t="s">
        <v>353</v>
      </c>
      <c r="N82" s="35" t="s">
        <v>371</v>
      </c>
      <c r="O82" s="35"/>
      <c r="P82" s="16"/>
      <c r="Q82" s="16"/>
      <c r="R82" s="16"/>
      <c r="S82" s="63">
        <v>41004</v>
      </c>
      <c r="T82" s="16"/>
      <c r="U82" s="16"/>
      <c r="V82" s="16"/>
      <c r="W82" s="16"/>
      <c r="X82" s="157" t="s">
        <v>778</v>
      </c>
      <c r="Y82" s="42"/>
      <c r="Z82" s="158" t="s">
        <v>777</v>
      </c>
      <c r="AA82" s="16"/>
      <c r="AB82" s="16"/>
      <c r="AC82" s="16"/>
      <c r="AD82" s="16"/>
    </row>
    <row r="83" spans="1:30" ht="15" customHeight="1" x14ac:dyDescent="0.2">
      <c r="A83" s="22" t="s">
        <v>364</v>
      </c>
      <c r="B83" s="22" t="s">
        <v>351</v>
      </c>
      <c r="C83" s="16" t="s">
        <v>8</v>
      </c>
      <c r="D83" s="16" t="s">
        <v>9</v>
      </c>
      <c r="E83" s="35" t="s">
        <v>352</v>
      </c>
      <c r="F83" s="16">
        <v>6000035282</v>
      </c>
      <c r="G83" s="35" t="s">
        <v>365</v>
      </c>
      <c r="H83" s="105" t="s">
        <v>406</v>
      </c>
      <c r="I83" s="35" t="s">
        <v>0</v>
      </c>
      <c r="J83" s="35" t="s">
        <v>417</v>
      </c>
      <c r="K83" s="35">
        <v>2</v>
      </c>
      <c r="L83" s="35" t="s">
        <v>149</v>
      </c>
      <c r="M83" s="16" t="s">
        <v>353</v>
      </c>
      <c r="N83" s="35" t="s">
        <v>371</v>
      </c>
      <c r="O83" s="35"/>
      <c r="P83" s="16"/>
      <c r="Q83" s="16"/>
      <c r="R83" s="16"/>
      <c r="S83" s="63">
        <v>41004</v>
      </c>
      <c r="T83" s="16"/>
      <c r="U83" s="16"/>
      <c r="V83" s="16"/>
      <c r="W83" s="16"/>
      <c r="X83" s="157" t="s">
        <v>778</v>
      </c>
      <c r="Y83" s="42"/>
      <c r="Z83" s="158" t="s">
        <v>777</v>
      </c>
      <c r="AA83" s="16"/>
      <c r="AB83" s="16"/>
      <c r="AC83" s="16"/>
      <c r="AD83" s="16"/>
    </row>
    <row r="84" spans="1:30" ht="15" customHeight="1" x14ac:dyDescent="0.2">
      <c r="A84" s="22" t="s">
        <v>372</v>
      </c>
      <c r="B84" s="22" t="s">
        <v>373</v>
      </c>
      <c r="C84" s="26" t="s">
        <v>8</v>
      </c>
      <c r="D84" s="26" t="s">
        <v>322</v>
      </c>
      <c r="E84" s="35"/>
      <c r="F84" s="16" t="s">
        <v>318</v>
      </c>
      <c r="G84" s="83" t="s">
        <v>374</v>
      </c>
      <c r="H84" s="113" t="s">
        <v>405</v>
      </c>
      <c r="I84" s="35" t="s">
        <v>0</v>
      </c>
      <c r="J84" s="35" t="s">
        <v>417</v>
      </c>
      <c r="K84" s="35">
        <v>18000</v>
      </c>
      <c r="L84" s="35" t="s">
        <v>149</v>
      </c>
      <c r="M84" s="16" t="s">
        <v>329</v>
      </c>
      <c r="N84" s="35">
        <v>270</v>
      </c>
      <c r="O84" s="35"/>
      <c r="P84" s="16" t="s">
        <v>88</v>
      </c>
      <c r="Q84" s="16" t="s">
        <v>89</v>
      </c>
      <c r="R84" s="16"/>
      <c r="S84" s="63">
        <v>40983</v>
      </c>
      <c r="T84" s="17">
        <v>40991</v>
      </c>
      <c r="U84" s="16"/>
      <c r="V84" s="16"/>
      <c r="W84" s="16"/>
      <c r="X84" s="63"/>
      <c r="Y84" s="42"/>
      <c r="Z84" s="31"/>
      <c r="AA84" s="16"/>
      <c r="AB84" s="16"/>
      <c r="AC84" s="16"/>
      <c r="AD84" s="16"/>
    </row>
    <row r="85" spans="1:30" ht="15" customHeight="1" x14ac:dyDescent="0.2">
      <c r="A85" s="22" t="s">
        <v>375</v>
      </c>
      <c r="B85" s="22" t="s">
        <v>376</v>
      </c>
      <c r="C85" s="16" t="s">
        <v>8</v>
      </c>
      <c r="D85" s="16" t="s">
        <v>9</v>
      </c>
      <c r="E85" s="12" t="s">
        <v>377</v>
      </c>
      <c r="F85" s="83" t="s">
        <v>232</v>
      </c>
      <c r="G85" s="84" t="s">
        <v>378</v>
      </c>
      <c r="H85" s="114" t="s">
        <v>406</v>
      </c>
      <c r="I85" s="35" t="s">
        <v>0</v>
      </c>
      <c r="J85" s="35" t="s">
        <v>417</v>
      </c>
      <c r="K85" s="35">
        <v>20</v>
      </c>
      <c r="L85" s="35" t="s">
        <v>379</v>
      </c>
      <c r="M85" s="16" t="s">
        <v>67</v>
      </c>
      <c r="N85" s="35">
        <v>485</v>
      </c>
      <c r="O85" s="35"/>
      <c r="P85" s="16"/>
      <c r="Q85" s="16"/>
      <c r="R85" s="16"/>
      <c r="S85" s="63">
        <v>41004</v>
      </c>
      <c r="T85" s="16"/>
      <c r="U85" s="16"/>
      <c r="V85" s="16"/>
      <c r="W85" s="16"/>
      <c r="X85" s="63"/>
      <c r="Y85" s="42"/>
      <c r="Z85" s="31"/>
      <c r="AA85" s="16"/>
      <c r="AB85" s="16"/>
      <c r="AC85" s="16"/>
      <c r="AD85" s="16"/>
    </row>
    <row r="86" spans="1:30" ht="15" customHeight="1" x14ac:dyDescent="0.2">
      <c r="A86" s="22" t="s">
        <v>380</v>
      </c>
      <c r="B86" s="22" t="s">
        <v>381</v>
      </c>
      <c r="C86" s="16" t="s">
        <v>8</v>
      </c>
      <c r="D86" s="16" t="s">
        <v>382</v>
      </c>
      <c r="E86" s="12" t="s">
        <v>377</v>
      </c>
      <c r="F86" s="16" t="s">
        <v>383</v>
      </c>
      <c r="G86" s="35" t="s">
        <v>384</v>
      </c>
      <c r="H86" s="105" t="s">
        <v>408</v>
      </c>
      <c r="I86" s="35" t="s">
        <v>385</v>
      </c>
      <c r="J86" s="35" t="s">
        <v>417</v>
      </c>
      <c r="K86" s="35">
        <v>16000</v>
      </c>
      <c r="L86" s="35" t="s">
        <v>149</v>
      </c>
      <c r="M86" s="16" t="s">
        <v>67</v>
      </c>
      <c r="N86" s="35">
        <v>330</v>
      </c>
      <c r="O86" s="35"/>
      <c r="P86" s="16"/>
      <c r="Q86" s="16"/>
      <c r="R86" s="16"/>
      <c r="S86" s="63">
        <v>41017</v>
      </c>
      <c r="T86" s="16"/>
      <c r="U86" s="16"/>
      <c r="V86" s="16"/>
      <c r="W86" s="16"/>
      <c r="X86" s="157" t="s">
        <v>778</v>
      </c>
      <c r="Y86" s="42"/>
      <c r="Z86" s="158" t="s">
        <v>779</v>
      </c>
      <c r="AA86" s="16"/>
      <c r="AB86" s="16"/>
      <c r="AC86" s="16"/>
      <c r="AD86" s="16"/>
    </row>
    <row r="87" spans="1:30" ht="15" customHeight="1" x14ac:dyDescent="0.2">
      <c r="A87" s="22" t="s">
        <v>386</v>
      </c>
      <c r="B87" s="22" t="s">
        <v>387</v>
      </c>
      <c r="C87" s="16" t="s">
        <v>8</v>
      </c>
      <c r="D87" s="16" t="s">
        <v>388</v>
      </c>
      <c r="E87" s="35" t="s">
        <v>389</v>
      </c>
      <c r="F87" s="16" t="s">
        <v>390</v>
      </c>
      <c r="G87" s="35" t="s">
        <v>391</v>
      </c>
      <c r="H87" s="105" t="s">
        <v>406</v>
      </c>
      <c r="I87" s="35" t="s">
        <v>392</v>
      </c>
      <c r="J87" s="35" t="s">
        <v>417</v>
      </c>
      <c r="K87" s="87">
        <v>10</v>
      </c>
      <c r="L87" s="35" t="s">
        <v>379</v>
      </c>
      <c r="M87" s="16" t="s">
        <v>67</v>
      </c>
      <c r="N87" s="35">
        <v>50</v>
      </c>
      <c r="O87" s="35"/>
      <c r="P87" s="16"/>
      <c r="Q87" s="16"/>
      <c r="R87" s="16"/>
      <c r="S87" s="63">
        <v>41026</v>
      </c>
      <c r="T87" s="16"/>
      <c r="U87" s="16"/>
      <c r="V87" s="16"/>
      <c r="W87" s="16"/>
      <c r="X87" s="63"/>
      <c r="Y87" s="42"/>
      <c r="Z87" s="31"/>
      <c r="AA87" s="16"/>
      <c r="AB87" s="16"/>
      <c r="AC87" s="16"/>
      <c r="AD87" s="16"/>
    </row>
    <row r="88" spans="1:30" ht="15" customHeight="1" x14ac:dyDescent="0.2">
      <c r="A88" s="22" t="s">
        <v>393</v>
      </c>
      <c r="B88" s="22" t="s">
        <v>387</v>
      </c>
      <c r="C88" s="16" t="s">
        <v>8</v>
      </c>
      <c r="D88" s="16" t="s">
        <v>388</v>
      </c>
      <c r="E88" s="35" t="s">
        <v>389</v>
      </c>
      <c r="F88" s="16" t="s">
        <v>390</v>
      </c>
      <c r="G88" s="35" t="s">
        <v>391</v>
      </c>
      <c r="H88" s="105" t="s">
        <v>406</v>
      </c>
      <c r="I88" s="35" t="s">
        <v>392</v>
      </c>
      <c r="J88" s="35" t="s">
        <v>417</v>
      </c>
      <c r="K88" s="88">
        <v>1</v>
      </c>
      <c r="L88" s="35" t="s">
        <v>379</v>
      </c>
      <c r="M88" s="16" t="s">
        <v>67</v>
      </c>
      <c r="N88" s="85">
        <v>120</v>
      </c>
      <c r="O88" s="85"/>
      <c r="P88" s="16"/>
      <c r="Q88" s="16"/>
      <c r="R88" s="16"/>
      <c r="S88" s="63">
        <v>41026</v>
      </c>
      <c r="T88" s="16"/>
      <c r="U88" s="16"/>
      <c r="V88" s="16"/>
      <c r="W88" s="16"/>
      <c r="X88" s="63"/>
      <c r="Y88" s="92"/>
      <c r="Z88" s="93"/>
      <c r="AA88" s="16"/>
      <c r="AB88" s="16"/>
      <c r="AC88" s="16"/>
      <c r="AD88" s="16"/>
    </row>
    <row r="89" spans="1:30" ht="15" customHeight="1" x14ac:dyDescent="0.2">
      <c r="A89" s="22" t="s">
        <v>398</v>
      </c>
      <c r="B89" s="22" t="s">
        <v>394</v>
      </c>
      <c r="C89" s="16" t="s">
        <v>8</v>
      </c>
      <c r="D89" s="16" t="s">
        <v>395</v>
      </c>
      <c r="E89" s="35" t="s">
        <v>333</v>
      </c>
      <c r="F89" s="16" t="s">
        <v>396</v>
      </c>
      <c r="G89" s="35" t="s">
        <v>397</v>
      </c>
      <c r="H89" s="105" t="s">
        <v>406</v>
      </c>
      <c r="I89" s="35" t="s">
        <v>0</v>
      </c>
      <c r="J89" s="35" t="s">
        <v>417</v>
      </c>
      <c r="K89" s="89">
        <v>4536</v>
      </c>
      <c r="L89" s="35" t="s">
        <v>149</v>
      </c>
      <c r="M89" s="31" t="s">
        <v>67</v>
      </c>
      <c r="N89" s="54">
        <v>300</v>
      </c>
      <c r="O89" s="100"/>
      <c r="P89" s="90"/>
      <c r="Q89" s="16"/>
      <c r="R89" s="16"/>
      <c r="S89" s="63">
        <v>41051</v>
      </c>
      <c r="T89" s="16"/>
      <c r="U89" s="16"/>
      <c r="V89" s="16"/>
      <c r="W89" s="16"/>
      <c r="X89" s="63"/>
      <c r="Y89" s="94"/>
      <c r="Z89" s="91" t="s">
        <v>401</v>
      </c>
      <c r="AA89" s="90"/>
      <c r="AB89" s="16"/>
      <c r="AC89" s="16"/>
      <c r="AD89" s="16"/>
    </row>
    <row r="90" spans="1:30" ht="15" customHeight="1" x14ac:dyDescent="0.2">
      <c r="A90" s="22" t="s">
        <v>399</v>
      </c>
      <c r="B90" s="22" t="s">
        <v>394</v>
      </c>
      <c r="C90" s="16" t="s">
        <v>8</v>
      </c>
      <c r="D90" s="16" t="s">
        <v>395</v>
      </c>
      <c r="E90" s="35" t="s">
        <v>333</v>
      </c>
      <c r="F90" s="16" t="s">
        <v>396</v>
      </c>
      <c r="G90" s="35" t="s">
        <v>397</v>
      </c>
      <c r="H90" s="105" t="s">
        <v>406</v>
      </c>
      <c r="I90" s="35" t="s">
        <v>0</v>
      </c>
      <c r="J90" s="35" t="s">
        <v>417</v>
      </c>
      <c r="K90" s="89">
        <v>17480</v>
      </c>
      <c r="L90" s="35" t="s">
        <v>149</v>
      </c>
      <c r="M90" s="31" t="s">
        <v>67</v>
      </c>
      <c r="N90" s="54">
        <v>330</v>
      </c>
      <c r="O90" s="100"/>
      <c r="P90" s="90"/>
      <c r="Q90" s="16"/>
      <c r="R90" s="16"/>
      <c r="S90" s="63">
        <v>41051</v>
      </c>
      <c r="T90" s="16"/>
      <c r="U90" s="16"/>
      <c r="V90" s="16"/>
      <c r="W90" s="16"/>
      <c r="X90" s="63"/>
      <c r="Y90" s="94"/>
      <c r="Z90" s="91" t="s">
        <v>402</v>
      </c>
      <c r="AA90" s="90"/>
      <c r="AB90" s="16"/>
      <c r="AC90" s="16"/>
      <c r="AD90" s="16"/>
    </row>
    <row r="91" spans="1:30" ht="15" customHeight="1" x14ac:dyDescent="0.2">
      <c r="A91" s="22" t="s">
        <v>400</v>
      </c>
      <c r="B91" s="22" t="s">
        <v>394</v>
      </c>
      <c r="C91" s="16" t="s">
        <v>8</v>
      </c>
      <c r="D91" s="16" t="s">
        <v>395</v>
      </c>
      <c r="E91" s="35" t="s">
        <v>333</v>
      </c>
      <c r="F91" s="16" t="s">
        <v>396</v>
      </c>
      <c r="G91" s="35" t="s">
        <v>397</v>
      </c>
      <c r="H91" s="105" t="s">
        <v>406</v>
      </c>
      <c r="I91" s="35" t="s">
        <v>0</v>
      </c>
      <c r="J91" s="35" t="s">
        <v>417</v>
      </c>
      <c r="K91" s="89">
        <v>5392</v>
      </c>
      <c r="L91" s="35" t="s">
        <v>149</v>
      </c>
      <c r="M91" s="31" t="s">
        <v>67</v>
      </c>
      <c r="N91" s="54">
        <v>330</v>
      </c>
      <c r="O91" s="100"/>
      <c r="P91" s="90"/>
      <c r="Q91" s="16"/>
      <c r="R91" s="16"/>
      <c r="S91" s="63">
        <v>41051</v>
      </c>
      <c r="T91" s="16"/>
      <c r="U91" s="16"/>
      <c r="V91" s="16"/>
      <c r="W91" s="16"/>
      <c r="X91" s="63"/>
      <c r="Y91" s="94"/>
      <c r="Z91" s="91" t="s">
        <v>403</v>
      </c>
      <c r="AA91" s="90"/>
      <c r="AB91" s="16"/>
      <c r="AC91" s="16"/>
      <c r="AD91" s="16"/>
    </row>
    <row r="92" spans="1:30" ht="15" customHeight="1" x14ac:dyDescent="0.2">
      <c r="A92" s="22" t="s">
        <v>423</v>
      </c>
      <c r="B92" s="22" t="s">
        <v>424</v>
      </c>
      <c r="C92" s="16" t="s">
        <v>8</v>
      </c>
      <c r="D92" s="16" t="s">
        <v>395</v>
      </c>
      <c r="E92" s="35" t="s">
        <v>425</v>
      </c>
      <c r="F92" s="16" t="s">
        <v>425</v>
      </c>
      <c r="G92" s="35" t="s">
        <v>426</v>
      </c>
      <c r="H92" s="105" t="s">
        <v>427</v>
      </c>
      <c r="I92" s="35" t="s">
        <v>0</v>
      </c>
      <c r="J92" s="86" t="s">
        <v>418</v>
      </c>
      <c r="K92" s="86">
        <v>5000</v>
      </c>
      <c r="L92" s="35" t="s">
        <v>149</v>
      </c>
      <c r="M92" s="16" t="s">
        <v>67</v>
      </c>
      <c r="N92" s="86">
        <v>330</v>
      </c>
      <c r="O92" s="86"/>
      <c r="P92" s="16"/>
      <c r="Q92" s="16"/>
      <c r="R92" s="16"/>
      <c r="S92" s="63">
        <v>41054</v>
      </c>
      <c r="T92" s="117">
        <v>41061</v>
      </c>
      <c r="U92" s="16"/>
      <c r="V92" s="16"/>
      <c r="W92" s="16"/>
      <c r="X92" s="63"/>
      <c r="Y92" s="94"/>
      <c r="Z92" s="16"/>
      <c r="AA92" s="90"/>
      <c r="AB92" s="16"/>
      <c r="AC92" s="16"/>
      <c r="AD92" s="16"/>
    </row>
    <row r="93" spans="1:30" ht="15" customHeight="1" x14ac:dyDescent="0.2">
      <c r="A93" s="22" t="s">
        <v>428</v>
      </c>
      <c r="B93" s="22" t="s">
        <v>429</v>
      </c>
      <c r="C93" s="16" t="s">
        <v>8</v>
      </c>
      <c r="D93" s="16" t="s">
        <v>395</v>
      </c>
      <c r="E93" s="35" t="s">
        <v>430</v>
      </c>
      <c r="F93" s="16" t="s">
        <v>431</v>
      </c>
      <c r="G93" s="35" t="s">
        <v>432</v>
      </c>
      <c r="H93" s="105" t="s">
        <v>433</v>
      </c>
      <c r="I93" s="35" t="s">
        <v>0</v>
      </c>
      <c r="J93" s="35" t="s">
        <v>417</v>
      </c>
      <c r="K93" s="35">
        <v>14000</v>
      </c>
      <c r="L93" s="35" t="s">
        <v>149</v>
      </c>
      <c r="M93" s="16" t="s">
        <v>67</v>
      </c>
      <c r="N93" s="35">
        <v>375</v>
      </c>
      <c r="O93" s="35"/>
      <c r="P93" s="16"/>
      <c r="Q93" s="16"/>
      <c r="R93" s="16"/>
      <c r="S93" s="63">
        <v>41059</v>
      </c>
      <c r="T93" s="16"/>
      <c r="U93" s="16"/>
      <c r="V93" s="16"/>
      <c r="W93" s="16"/>
      <c r="X93" s="63"/>
      <c r="Y93" s="42"/>
      <c r="Z93" s="31"/>
      <c r="AA93" s="16"/>
      <c r="AB93" s="16"/>
      <c r="AC93" s="16"/>
      <c r="AD93" s="16"/>
    </row>
    <row r="94" spans="1:30" ht="15" customHeight="1" x14ac:dyDescent="0.2">
      <c r="A94" s="22" t="s">
        <v>435</v>
      </c>
      <c r="B94" s="22" t="s">
        <v>436</v>
      </c>
      <c r="C94" s="16" t="s">
        <v>8</v>
      </c>
      <c r="D94" s="16" t="s">
        <v>437</v>
      </c>
      <c r="E94" s="35" t="s">
        <v>437</v>
      </c>
      <c r="F94" s="16" t="s">
        <v>434</v>
      </c>
      <c r="G94" s="35" t="s">
        <v>438</v>
      </c>
      <c r="H94" s="105" t="s">
        <v>438</v>
      </c>
      <c r="I94" s="35" t="s">
        <v>0</v>
      </c>
      <c r="J94" s="35" t="s">
        <v>417</v>
      </c>
      <c r="K94" s="35"/>
      <c r="L94" s="35"/>
      <c r="M94" s="16"/>
      <c r="N94" s="35"/>
      <c r="O94" s="35"/>
      <c r="P94" s="16"/>
      <c r="Q94" s="16"/>
      <c r="R94" s="16"/>
      <c r="S94" s="63"/>
      <c r="T94" s="16"/>
      <c r="U94" s="16"/>
      <c r="V94" s="16"/>
      <c r="W94" s="16"/>
      <c r="X94" s="63"/>
      <c r="Y94" s="42"/>
      <c r="Z94" s="31"/>
      <c r="AA94" s="16"/>
      <c r="AB94" s="16"/>
      <c r="AC94" s="16"/>
      <c r="AD94" s="16"/>
    </row>
    <row r="95" spans="1:30" ht="15" customHeight="1" x14ac:dyDescent="0.2">
      <c r="A95" s="22" t="s">
        <v>444</v>
      </c>
      <c r="B95" s="22" t="s">
        <v>440</v>
      </c>
      <c r="C95" s="16" t="s">
        <v>8</v>
      </c>
      <c r="D95" s="16" t="s">
        <v>265</v>
      </c>
      <c r="E95" s="35" t="s">
        <v>445</v>
      </c>
      <c r="F95" s="16" t="s">
        <v>446</v>
      </c>
      <c r="G95" s="35" t="s">
        <v>447</v>
      </c>
      <c r="H95" s="105" t="s">
        <v>433</v>
      </c>
      <c r="I95" s="35" t="s">
        <v>0</v>
      </c>
      <c r="J95" s="35" t="s">
        <v>417</v>
      </c>
      <c r="K95" s="35">
        <v>39000</v>
      </c>
      <c r="L95" s="35" t="s">
        <v>149</v>
      </c>
      <c r="M95" s="16" t="s">
        <v>67</v>
      </c>
      <c r="N95" s="35"/>
      <c r="O95" s="35"/>
      <c r="P95" s="16"/>
      <c r="Q95" s="16"/>
      <c r="R95" s="16"/>
      <c r="S95" s="63"/>
      <c r="T95" s="16"/>
      <c r="U95" s="16"/>
      <c r="V95" s="16"/>
      <c r="W95" s="16"/>
      <c r="X95" s="63"/>
      <c r="Y95" s="42"/>
      <c r="Z95" s="31"/>
      <c r="AA95" s="16"/>
      <c r="AB95" s="16"/>
      <c r="AC95" s="16"/>
      <c r="AD95" s="16"/>
    </row>
    <row r="96" spans="1:30" ht="15" customHeight="1" x14ac:dyDescent="0.2">
      <c r="A96" s="22" t="s">
        <v>439</v>
      </c>
      <c r="B96" s="22" t="s">
        <v>441</v>
      </c>
      <c r="C96" s="16" t="s">
        <v>8</v>
      </c>
      <c r="D96" s="16" t="s">
        <v>442</v>
      </c>
      <c r="E96" s="35" t="s">
        <v>311</v>
      </c>
      <c r="F96" s="16" t="s">
        <v>443</v>
      </c>
      <c r="G96" s="35" t="s">
        <v>204</v>
      </c>
      <c r="H96" s="105" t="s">
        <v>438</v>
      </c>
      <c r="I96" s="35" t="s">
        <v>0</v>
      </c>
      <c r="J96" s="35" t="s">
        <v>417</v>
      </c>
      <c r="K96" s="35">
        <v>5100</v>
      </c>
      <c r="L96" s="35" t="s">
        <v>149</v>
      </c>
      <c r="M96" s="16" t="s">
        <v>67</v>
      </c>
      <c r="N96" s="35">
        <v>330</v>
      </c>
      <c r="O96" s="35"/>
      <c r="P96" s="16"/>
      <c r="Q96" s="16"/>
      <c r="R96" s="16"/>
      <c r="S96" s="63">
        <v>41150</v>
      </c>
      <c r="T96" s="16"/>
      <c r="U96" s="16"/>
      <c r="V96" s="16"/>
      <c r="W96" s="16"/>
      <c r="X96" s="63">
        <v>41152</v>
      </c>
      <c r="Y96" s="42"/>
      <c r="Z96" s="31"/>
      <c r="AA96" s="16"/>
      <c r="AB96" s="16"/>
      <c r="AC96" s="16"/>
      <c r="AD96" s="16"/>
    </row>
    <row r="97" spans="1:40" ht="15" customHeight="1" x14ac:dyDescent="0.2">
      <c r="A97" s="22" t="s">
        <v>460</v>
      </c>
      <c r="B97" s="22" t="s">
        <v>441</v>
      </c>
      <c r="C97" s="16" t="s">
        <v>8</v>
      </c>
      <c r="D97" s="16" t="s">
        <v>442</v>
      </c>
      <c r="E97" s="35" t="s">
        <v>311</v>
      </c>
      <c r="F97" s="16" t="s">
        <v>461</v>
      </c>
      <c r="G97" s="35" t="s">
        <v>204</v>
      </c>
      <c r="H97" s="105" t="s">
        <v>204</v>
      </c>
      <c r="I97" s="35" t="s">
        <v>0</v>
      </c>
      <c r="J97" s="35" t="s">
        <v>417</v>
      </c>
      <c r="K97" s="35">
        <v>5100</v>
      </c>
      <c r="L97" s="35" t="s">
        <v>149</v>
      </c>
      <c r="M97" s="16" t="s">
        <v>67</v>
      </c>
      <c r="N97" s="35">
        <v>330</v>
      </c>
      <c r="O97" s="35"/>
      <c r="P97" s="16"/>
      <c r="Q97" s="16"/>
      <c r="R97" s="16"/>
      <c r="S97" s="63"/>
      <c r="T97" s="16"/>
      <c r="U97" s="16"/>
      <c r="V97" s="16"/>
      <c r="W97" s="16"/>
      <c r="X97" s="63"/>
      <c r="Y97" s="42"/>
      <c r="Z97" s="31"/>
      <c r="AA97" s="16"/>
      <c r="AB97" s="16"/>
      <c r="AC97" s="16"/>
      <c r="AD97" s="16"/>
    </row>
    <row r="98" spans="1:40" ht="15" customHeight="1" x14ac:dyDescent="0.2">
      <c r="A98" s="22" t="s">
        <v>449</v>
      </c>
      <c r="B98" s="22" t="s">
        <v>448</v>
      </c>
      <c r="C98" s="16" t="s">
        <v>8</v>
      </c>
      <c r="D98" s="16" t="s">
        <v>450</v>
      </c>
      <c r="E98" s="35" t="s">
        <v>451</v>
      </c>
      <c r="F98" s="16" t="s">
        <v>452</v>
      </c>
      <c r="G98" s="35" t="s">
        <v>313</v>
      </c>
      <c r="H98" s="105" t="s">
        <v>433</v>
      </c>
      <c r="I98" s="35" t="s">
        <v>0</v>
      </c>
      <c r="J98" s="35" t="s">
        <v>417</v>
      </c>
      <c r="K98" s="35">
        <v>16000</v>
      </c>
      <c r="L98" s="35" t="s">
        <v>149</v>
      </c>
      <c r="M98" s="16" t="s">
        <v>67</v>
      </c>
      <c r="N98" s="35">
        <v>240</v>
      </c>
      <c r="O98" s="35"/>
      <c r="P98" s="16"/>
      <c r="Q98" s="16"/>
      <c r="R98" s="16"/>
      <c r="S98" s="63">
        <v>41094</v>
      </c>
      <c r="T98" s="16"/>
      <c r="U98" s="16"/>
      <c r="V98" s="16"/>
      <c r="W98" s="16"/>
      <c r="X98" s="63"/>
      <c r="Y98" s="42"/>
      <c r="Z98" s="31"/>
      <c r="AA98" s="16"/>
      <c r="AB98" s="16"/>
      <c r="AC98" s="16"/>
      <c r="AD98" s="16"/>
    </row>
    <row r="99" spans="1:40" ht="15" customHeight="1" x14ac:dyDescent="0.2">
      <c r="A99" s="22" t="s">
        <v>453</v>
      </c>
      <c r="B99" s="22" t="s">
        <v>448</v>
      </c>
      <c r="C99" s="16" t="s">
        <v>8</v>
      </c>
      <c r="D99" s="16" t="s">
        <v>450</v>
      </c>
      <c r="E99" s="35" t="s">
        <v>451</v>
      </c>
      <c r="F99" s="16" t="s">
        <v>452</v>
      </c>
      <c r="G99" s="35" t="s">
        <v>454</v>
      </c>
      <c r="H99" s="105" t="s">
        <v>433</v>
      </c>
      <c r="I99" s="35" t="s">
        <v>0</v>
      </c>
      <c r="J99" s="35" t="s">
        <v>417</v>
      </c>
      <c r="K99" s="35">
        <v>1500</v>
      </c>
      <c r="L99" s="35" t="s">
        <v>149</v>
      </c>
      <c r="M99" s="16" t="s">
        <v>172</v>
      </c>
      <c r="N99" s="35" t="s">
        <v>455</v>
      </c>
      <c r="O99" s="35"/>
      <c r="P99" s="16"/>
      <c r="Q99" s="16"/>
      <c r="R99" s="16"/>
      <c r="S99" s="63">
        <v>41094</v>
      </c>
      <c r="T99" s="16"/>
      <c r="U99" s="16"/>
      <c r="V99" s="16"/>
      <c r="W99" s="16"/>
      <c r="X99" s="63"/>
      <c r="Y99" s="42"/>
      <c r="Z99" s="31"/>
      <c r="AA99" s="16"/>
      <c r="AB99" s="16"/>
      <c r="AC99" s="16"/>
      <c r="AD99" s="16"/>
    </row>
    <row r="100" spans="1:40" ht="15" customHeight="1" x14ac:dyDescent="0.2">
      <c r="A100" s="22" t="s">
        <v>456</v>
      </c>
      <c r="B100" s="22" t="s">
        <v>457</v>
      </c>
      <c r="C100" s="16" t="s">
        <v>8</v>
      </c>
      <c r="D100" s="16" t="s">
        <v>442</v>
      </c>
      <c r="E100" s="35" t="s">
        <v>521</v>
      </c>
      <c r="F100" s="16" t="s">
        <v>459</v>
      </c>
      <c r="G100" s="35" t="s">
        <v>458</v>
      </c>
      <c r="H100" s="105" t="s">
        <v>406</v>
      </c>
      <c r="I100" s="35" t="s">
        <v>0</v>
      </c>
      <c r="J100" s="35" t="s">
        <v>417</v>
      </c>
      <c r="K100" s="35"/>
      <c r="L100" s="35" t="s">
        <v>149</v>
      </c>
      <c r="M100" s="16" t="s">
        <v>67</v>
      </c>
      <c r="N100" s="35">
        <v>400</v>
      </c>
      <c r="O100" s="35"/>
      <c r="P100" s="16"/>
      <c r="Q100" s="16"/>
      <c r="R100" s="16"/>
      <c r="S100" s="63">
        <v>41113</v>
      </c>
      <c r="T100" s="16"/>
      <c r="U100" s="16"/>
      <c r="V100" s="16"/>
      <c r="W100" s="16"/>
      <c r="X100" s="63">
        <v>41158</v>
      </c>
      <c r="Y100" s="42"/>
      <c r="Z100" s="118"/>
      <c r="AA100" s="16"/>
      <c r="AB100" s="16"/>
      <c r="AC100" s="16"/>
      <c r="AD100" s="16"/>
    </row>
    <row r="101" spans="1:40" s="49" customFormat="1" ht="15" customHeight="1" x14ac:dyDescent="0.2">
      <c r="A101" s="119" t="s">
        <v>490</v>
      </c>
      <c r="B101" s="119" t="s">
        <v>457</v>
      </c>
      <c r="C101" s="120" t="s">
        <v>8</v>
      </c>
      <c r="D101" s="120" t="s">
        <v>442</v>
      </c>
      <c r="E101" s="35" t="s">
        <v>521</v>
      </c>
      <c r="F101" s="120" t="s">
        <v>459</v>
      </c>
      <c r="G101" s="121" t="s">
        <v>458</v>
      </c>
      <c r="H101" s="122" t="s">
        <v>406</v>
      </c>
      <c r="I101" s="121" t="s">
        <v>0</v>
      </c>
      <c r="J101" s="121" t="s">
        <v>417</v>
      </c>
      <c r="K101" s="121"/>
      <c r="L101" s="121" t="s">
        <v>149</v>
      </c>
      <c r="M101" s="120" t="s">
        <v>67</v>
      </c>
      <c r="N101" s="121">
        <v>400</v>
      </c>
      <c r="O101" s="121"/>
      <c r="P101" s="120"/>
      <c r="Q101" s="120"/>
      <c r="R101" s="120"/>
      <c r="S101" s="123">
        <v>41103</v>
      </c>
      <c r="T101" s="120"/>
      <c r="U101" s="120"/>
      <c r="V101" s="120"/>
      <c r="W101" s="120"/>
      <c r="X101" s="123">
        <v>41158</v>
      </c>
      <c r="Y101" s="124"/>
      <c r="Z101" s="125"/>
      <c r="AA101" s="120"/>
      <c r="AB101" s="120"/>
      <c r="AC101" s="120"/>
      <c r="AD101" s="120"/>
      <c r="AE101" s="48"/>
      <c r="AF101" s="48"/>
      <c r="AG101" s="48"/>
      <c r="AH101" s="48"/>
      <c r="AI101" s="48"/>
      <c r="AJ101" s="48"/>
      <c r="AK101" s="48"/>
      <c r="AL101" s="48"/>
      <c r="AM101" s="48"/>
      <c r="AN101" s="48"/>
    </row>
    <row r="102" spans="1:40" ht="15" customHeight="1" x14ac:dyDescent="0.2">
      <c r="A102" s="22" t="s">
        <v>463</v>
      </c>
      <c r="B102" s="22" t="s">
        <v>462</v>
      </c>
      <c r="C102" s="16" t="s">
        <v>8</v>
      </c>
      <c r="D102" s="16" t="s">
        <v>464</v>
      </c>
      <c r="E102" s="35" t="s">
        <v>465</v>
      </c>
      <c r="F102" s="16" t="s">
        <v>466</v>
      </c>
      <c r="G102" s="35" t="s">
        <v>467</v>
      </c>
      <c r="H102" s="105"/>
      <c r="I102" s="35" t="s">
        <v>392</v>
      </c>
      <c r="J102" s="35" t="s">
        <v>417</v>
      </c>
      <c r="K102" s="35">
        <v>50</v>
      </c>
      <c r="L102" s="35" t="s">
        <v>149</v>
      </c>
      <c r="M102" s="16" t="s">
        <v>67</v>
      </c>
      <c r="N102" s="35">
        <v>30</v>
      </c>
      <c r="O102" s="35"/>
      <c r="P102" s="16"/>
      <c r="Q102" s="16"/>
      <c r="R102" s="16"/>
      <c r="S102" s="63">
        <v>41156</v>
      </c>
      <c r="T102" s="16"/>
      <c r="U102" s="16"/>
      <c r="V102" s="16"/>
      <c r="W102" s="16"/>
      <c r="X102" s="63">
        <v>41161</v>
      </c>
      <c r="Y102" s="42"/>
      <c r="Z102" s="31" t="s">
        <v>473</v>
      </c>
      <c r="AA102" s="16"/>
      <c r="AB102" s="16"/>
      <c r="AC102" s="16"/>
      <c r="AD102" s="16"/>
    </row>
    <row r="103" spans="1:40" ht="15" customHeight="1" x14ac:dyDescent="0.2">
      <c r="A103" s="22" t="s">
        <v>468</v>
      </c>
      <c r="B103" s="22" t="s">
        <v>462</v>
      </c>
      <c r="C103" s="16" t="s">
        <v>8</v>
      </c>
      <c r="D103" s="16" t="s">
        <v>464</v>
      </c>
      <c r="E103" s="35" t="s">
        <v>465</v>
      </c>
      <c r="F103" s="16" t="s">
        <v>466</v>
      </c>
      <c r="G103" s="35" t="s">
        <v>467</v>
      </c>
      <c r="H103" s="105"/>
      <c r="I103" s="35" t="s">
        <v>392</v>
      </c>
      <c r="J103" s="35" t="s">
        <v>417</v>
      </c>
      <c r="K103" s="35">
        <v>100</v>
      </c>
      <c r="L103" s="35" t="s">
        <v>149</v>
      </c>
      <c r="M103" s="16" t="s">
        <v>67</v>
      </c>
      <c r="N103" s="35">
        <v>60</v>
      </c>
      <c r="O103" s="35"/>
      <c r="P103" s="16"/>
      <c r="Q103" s="16"/>
      <c r="R103" s="16"/>
      <c r="S103" s="63">
        <v>41156</v>
      </c>
      <c r="T103" s="16"/>
      <c r="U103" s="16"/>
      <c r="V103" s="16"/>
      <c r="W103" s="16"/>
      <c r="X103" s="63">
        <v>41161</v>
      </c>
      <c r="Y103" s="42"/>
      <c r="Z103" s="31" t="s">
        <v>473</v>
      </c>
      <c r="AA103" s="16"/>
      <c r="AB103" s="16"/>
      <c r="AC103" s="16"/>
      <c r="AD103" s="16"/>
    </row>
    <row r="104" spans="1:40" ht="15" customHeight="1" x14ac:dyDescent="0.2">
      <c r="A104" s="22" t="s">
        <v>469</v>
      </c>
      <c r="B104" s="22" t="s">
        <v>462</v>
      </c>
      <c r="C104" s="16" t="s">
        <v>8</v>
      </c>
      <c r="D104" s="16" t="s">
        <v>464</v>
      </c>
      <c r="E104" s="35" t="s">
        <v>465</v>
      </c>
      <c r="F104" s="16" t="s">
        <v>466</v>
      </c>
      <c r="G104" s="35" t="s">
        <v>467</v>
      </c>
      <c r="H104" s="105"/>
      <c r="I104" s="35" t="s">
        <v>392</v>
      </c>
      <c r="J104" s="35" t="s">
        <v>417</v>
      </c>
      <c r="K104" s="35">
        <v>8</v>
      </c>
      <c r="L104" s="35" t="s">
        <v>149</v>
      </c>
      <c r="M104" s="16" t="s">
        <v>67</v>
      </c>
      <c r="N104" s="35">
        <v>20</v>
      </c>
      <c r="O104" s="35"/>
      <c r="P104" s="16"/>
      <c r="Q104" s="16"/>
      <c r="R104" s="16"/>
      <c r="S104" s="63">
        <v>41156</v>
      </c>
      <c r="T104" s="16"/>
      <c r="U104" s="16"/>
      <c r="V104" s="16"/>
      <c r="W104" s="16"/>
      <c r="X104" s="63">
        <v>41161</v>
      </c>
      <c r="Y104" s="42"/>
      <c r="Z104" s="31" t="s">
        <v>473</v>
      </c>
      <c r="AA104" s="16"/>
      <c r="AB104" s="16"/>
      <c r="AC104" s="16"/>
      <c r="AD104" s="16"/>
    </row>
    <row r="105" spans="1:40" ht="15" customHeight="1" x14ac:dyDescent="0.2">
      <c r="A105" s="22" t="s">
        <v>470</v>
      </c>
      <c r="B105" s="22" t="s">
        <v>462</v>
      </c>
      <c r="C105" s="16" t="s">
        <v>8</v>
      </c>
      <c r="D105" s="16" t="s">
        <v>464</v>
      </c>
      <c r="E105" s="35" t="s">
        <v>465</v>
      </c>
      <c r="F105" s="16" t="s">
        <v>466</v>
      </c>
      <c r="G105" s="35" t="s">
        <v>472</v>
      </c>
      <c r="H105" s="105"/>
      <c r="I105" s="35" t="s">
        <v>0</v>
      </c>
      <c r="J105" s="35" t="s">
        <v>417</v>
      </c>
      <c r="K105" s="35">
        <v>350</v>
      </c>
      <c r="L105" s="35" t="s">
        <v>149</v>
      </c>
      <c r="M105" s="16" t="s">
        <v>172</v>
      </c>
      <c r="N105" s="35">
        <v>100</v>
      </c>
      <c r="O105" s="35"/>
      <c r="P105" s="16"/>
      <c r="Q105" s="16"/>
      <c r="R105" s="16"/>
      <c r="S105" s="63">
        <v>41156</v>
      </c>
      <c r="T105" s="16"/>
      <c r="U105" s="16"/>
      <c r="V105" s="16"/>
      <c r="W105" s="16"/>
      <c r="X105" s="63">
        <v>41161</v>
      </c>
      <c r="Y105" s="42"/>
      <c r="Z105" s="31" t="s">
        <v>473</v>
      </c>
      <c r="AA105" s="16"/>
      <c r="AB105" s="16"/>
      <c r="AC105" s="16"/>
      <c r="AD105" s="16"/>
    </row>
    <row r="106" spans="1:40" ht="15" customHeight="1" x14ac:dyDescent="0.2">
      <c r="A106" s="22" t="s">
        <v>471</v>
      </c>
      <c r="B106" s="22" t="s">
        <v>462</v>
      </c>
      <c r="C106" s="16" t="s">
        <v>8</v>
      </c>
      <c r="D106" s="16" t="s">
        <v>464</v>
      </c>
      <c r="E106" s="35" t="s">
        <v>465</v>
      </c>
      <c r="F106" s="16" t="s">
        <v>466</v>
      </c>
      <c r="G106" s="35" t="s">
        <v>472</v>
      </c>
      <c r="H106" s="105"/>
      <c r="I106" s="35" t="s">
        <v>0</v>
      </c>
      <c r="J106" s="35" t="s">
        <v>417</v>
      </c>
      <c r="K106" s="35">
        <v>750</v>
      </c>
      <c r="L106" s="35" t="s">
        <v>149</v>
      </c>
      <c r="M106" s="16" t="s">
        <v>67</v>
      </c>
      <c r="N106" s="35">
        <v>140</v>
      </c>
      <c r="O106" s="35"/>
      <c r="P106" s="16"/>
      <c r="Q106" s="16"/>
      <c r="R106" s="16"/>
      <c r="S106" s="63">
        <v>41156</v>
      </c>
      <c r="T106" s="16"/>
      <c r="U106" s="16"/>
      <c r="V106" s="16"/>
      <c r="W106" s="16"/>
      <c r="X106" s="63">
        <v>41161</v>
      </c>
      <c r="Y106" s="42"/>
      <c r="Z106" s="31" t="s">
        <v>473</v>
      </c>
      <c r="AA106" s="16"/>
      <c r="AB106" s="16"/>
      <c r="AC106" s="16"/>
      <c r="AD106" s="16"/>
    </row>
    <row r="107" spans="1:40" ht="15" customHeight="1" x14ac:dyDescent="0.2">
      <c r="A107" s="22" t="s">
        <v>474</v>
      </c>
      <c r="B107" s="22" t="s">
        <v>475</v>
      </c>
      <c r="C107" s="16" t="s">
        <v>8</v>
      </c>
      <c r="D107" s="16" t="s">
        <v>476</v>
      </c>
      <c r="E107" s="35" t="s">
        <v>142</v>
      </c>
      <c r="F107" s="16" t="s">
        <v>477</v>
      </c>
      <c r="G107" s="35" t="s">
        <v>478</v>
      </c>
      <c r="H107" s="105" t="s">
        <v>479</v>
      </c>
      <c r="I107" s="35" t="s">
        <v>0</v>
      </c>
      <c r="J107" s="35" t="s">
        <v>417</v>
      </c>
      <c r="K107" s="35">
        <v>5000</v>
      </c>
      <c r="L107" s="35" t="s">
        <v>149</v>
      </c>
      <c r="M107" s="16" t="s">
        <v>329</v>
      </c>
      <c r="N107" s="35" t="s">
        <v>480</v>
      </c>
      <c r="O107" s="35"/>
      <c r="P107" s="16"/>
      <c r="Q107" s="16"/>
      <c r="R107" s="16"/>
      <c r="S107" s="63"/>
      <c r="T107" s="16"/>
      <c r="U107" s="16"/>
      <c r="V107" s="16"/>
      <c r="W107" s="16"/>
      <c r="X107" s="63"/>
      <c r="Y107" s="42"/>
      <c r="Z107" s="31"/>
      <c r="AA107" s="16"/>
      <c r="AB107" s="16"/>
      <c r="AC107" s="16"/>
      <c r="AD107" s="16"/>
    </row>
    <row r="108" spans="1:40" ht="15" customHeight="1" x14ac:dyDescent="0.2">
      <c r="A108" s="22" t="s">
        <v>481</v>
      </c>
      <c r="B108" s="22" t="s">
        <v>485</v>
      </c>
      <c r="C108" s="16" t="s">
        <v>8</v>
      </c>
      <c r="D108" s="16" t="s">
        <v>273</v>
      </c>
      <c r="E108" s="35" t="s">
        <v>142</v>
      </c>
      <c r="F108" s="16" t="s">
        <v>486</v>
      </c>
      <c r="G108" s="35" t="s">
        <v>487</v>
      </c>
      <c r="H108" s="105" t="s">
        <v>488</v>
      </c>
      <c r="I108" s="35" t="s">
        <v>0</v>
      </c>
      <c r="J108" s="35" t="s">
        <v>417</v>
      </c>
      <c r="K108" s="35">
        <v>10296</v>
      </c>
      <c r="L108" s="35" t="s">
        <v>149</v>
      </c>
      <c r="M108" s="16" t="s">
        <v>67</v>
      </c>
      <c r="N108" s="35">
        <v>330</v>
      </c>
      <c r="O108" s="35"/>
      <c r="P108" s="16"/>
      <c r="Q108" s="16"/>
      <c r="R108" s="16"/>
      <c r="S108" s="63">
        <v>41176</v>
      </c>
      <c r="T108" s="16"/>
      <c r="U108" s="16"/>
      <c r="V108" s="16"/>
      <c r="W108" s="16"/>
      <c r="X108" s="157" t="s">
        <v>778</v>
      </c>
      <c r="Y108" s="42"/>
      <c r="Z108" s="158" t="s">
        <v>780</v>
      </c>
      <c r="AA108" s="16"/>
      <c r="AB108" s="16"/>
      <c r="AC108" s="16"/>
      <c r="AD108" s="16"/>
    </row>
    <row r="109" spans="1:40" ht="15" customHeight="1" x14ac:dyDescent="0.2">
      <c r="A109" s="22" t="s">
        <v>482</v>
      </c>
      <c r="B109" s="22" t="s">
        <v>485</v>
      </c>
      <c r="C109" s="16" t="s">
        <v>8</v>
      </c>
      <c r="D109" s="16" t="s">
        <v>273</v>
      </c>
      <c r="E109" s="35" t="s">
        <v>142</v>
      </c>
      <c r="F109" s="16" t="s">
        <v>486</v>
      </c>
      <c r="G109" s="35" t="s">
        <v>487</v>
      </c>
      <c r="H109" s="105" t="s">
        <v>488</v>
      </c>
      <c r="I109" s="35" t="s">
        <v>0</v>
      </c>
      <c r="J109" s="35" t="s">
        <v>417</v>
      </c>
      <c r="K109" s="35">
        <v>550</v>
      </c>
      <c r="L109" s="35" t="s">
        <v>149</v>
      </c>
      <c r="M109" s="16" t="s">
        <v>67</v>
      </c>
      <c r="N109" s="35">
        <v>380</v>
      </c>
      <c r="O109" s="35"/>
      <c r="P109" s="16"/>
      <c r="Q109" s="16"/>
      <c r="R109" s="16"/>
      <c r="S109" s="63">
        <v>41176</v>
      </c>
      <c r="T109" s="16"/>
      <c r="U109" s="16"/>
      <c r="V109" s="16"/>
      <c r="W109" s="16"/>
      <c r="X109" s="157" t="s">
        <v>778</v>
      </c>
      <c r="Y109" s="42"/>
      <c r="Z109" s="158" t="s">
        <v>780</v>
      </c>
      <c r="AA109" s="16"/>
      <c r="AB109" s="16"/>
      <c r="AC109" s="16"/>
      <c r="AD109" s="16"/>
    </row>
    <row r="110" spans="1:40" ht="15" customHeight="1" x14ac:dyDescent="0.2">
      <c r="A110" s="22" t="s">
        <v>483</v>
      </c>
      <c r="B110" s="22" t="s">
        <v>485</v>
      </c>
      <c r="C110" s="16" t="s">
        <v>8</v>
      </c>
      <c r="D110" s="16" t="s">
        <v>273</v>
      </c>
      <c r="E110" s="35" t="s">
        <v>142</v>
      </c>
      <c r="F110" s="16" t="s">
        <v>486</v>
      </c>
      <c r="G110" s="35" t="s">
        <v>487</v>
      </c>
      <c r="H110" s="105" t="s">
        <v>488</v>
      </c>
      <c r="I110" s="35" t="s">
        <v>0</v>
      </c>
      <c r="J110" s="35" t="s">
        <v>417</v>
      </c>
      <c r="K110" s="35">
        <v>1391</v>
      </c>
      <c r="L110" s="35" t="s">
        <v>149</v>
      </c>
      <c r="M110" s="16" t="s">
        <v>67</v>
      </c>
      <c r="N110" s="35">
        <v>250</v>
      </c>
      <c r="O110" s="35"/>
      <c r="P110" s="16"/>
      <c r="Q110" s="16"/>
      <c r="R110" s="16"/>
      <c r="S110" s="63">
        <v>41176</v>
      </c>
      <c r="T110" s="16"/>
      <c r="U110" s="16"/>
      <c r="V110" s="16"/>
      <c r="W110" s="16"/>
      <c r="X110" s="157" t="s">
        <v>778</v>
      </c>
      <c r="Y110" s="42"/>
      <c r="Z110" s="158" t="s">
        <v>780</v>
      </c>
      <c r="AA110" s="16"/>
      <c r="AB110" s="16"/>
      <c r="AC110" s="16"/>
      <c r="AD110" s="16"/>
    </row>
    <row r="111" spans="1:40" ht="15" customHeight="1" x14ac:dyDescent="0.2">
      <c r="A111" s="22" t="s">
        <v>484</v>
      </c>
      <c r="B111" s="22" t="s">
        <v>485</v>
      </c>
      <c r="C111" s="16" t="s">
        <v>8</v>
      </c>
      <c r="D111" s="16" t="s">
        <v>273</v>
      </c>
      <c r="E111" s="35" t="s">
        <v>142</v>
      </c>
      <c r="F111" s="16" t="s">
        <v>486</v>
      </c>
      <c r="G111" s="35" t="s">
        <v>487</v>
      </c>
      <c r="H111" s="105" t="s">
        <v>488</v>
      </c>
      <c r="I111" s="35" t="s">
        <v>0</v>
      </c>
      <c r="J111" s="35" t="s">
        <v>417</v>
      </c>
      <c r="K111" s="35">
        <v>3910</v>
      </c>
      <c r="L111" s="35" t="s">
        <v>149</v>
      </c>
      <c r="M111" s="16" t="s">
        <v>67</v>
      </c>
      <c r="N111" s="35">
        <v>240</v>
      </c>
      <c r="O111" s="35"/>
      <c r="P111" s="16"/>
      <c r="Q111" s="16"/>
      <c r="R111" s="16"/>
      <c r="S111" s="63">
        <v>41176</v>
      </c>
      <c r="T111" s="16"/>
      <c r="U111" s="16"/>
      <c r="V111" s="16"/>
      <c r="W111" s="16"/>
      <c r="X111" s="157" t="s">
        <v>778</v>
      </c>
      <c r="Y111" s="42"/>
      <c r="Z111" s="158" t="s">
        <v>780</v>
      </c>
      <c r="AA111" s="16"/>
      <c r="AB111" s="16"/>
      <c r="AC111" s="16"/>
      <c r="AD111" s="16"/>
    </row>
    <row r="112" spans="1:40" ht="15" customHeight="1" x14ac:dyDescent="0.2">
      <c r="A112" s="22" t="s">
        <v>489</v>
      </c>
      <c r="B112" s="22" t="s">
        <v>485</v>
      </c>
      <c r="C112" s="16" t="s">
        <v>8</v>
      </c>
      <c r="D112" s="16" t="s">
        <v>273</v>
      </c>
      <c r="E112" s="35" t="s">
        <v>142</v>
      </c>
      <c r="F112" s="16" t="s">
        <v>486</v>
      </c>
      <c r="G112" s="35" t="s">
        <v>487</v>
      </c>
      <c r="H112" s="105" t="s">
        <v>488</v>
      </c>
      <c r="I112" s="35" t="s">
        <v>0</v>
      </c>
      <c r="J112" s="35" t="s">
        <v>417</v>
      </c>
      <c r="K112" s="35">
        <v>2300</v>
      </c>
      <c r="L112" s="35" t="s">
        <v>149</v>
      </c>
      <c r="M112" s="16" t="s">
        <v>67</v>
      </c>
      <c r="N112" s="35">
        <v>135</v>
      </c>
      <c r="O112" s="35"/>
      <c r="P112" s="16"/>
      <c r="Q112" s="16"/>
      <c r="R112" s="16"/>
      <c r="S112" s="63">
        <v>41176</v>
      </c>
      <c r="T112" s="16"/>
      <c r="U112" s="16"/>
      <c r="V112" s="16"/>
      <c r="W112" s="16"/>
      <c r="X112" s="157" t="s">
        <v>778</v>
      </c>
      <c r="Y112" s="42"/>
      <c r="Z112" s="158" t="s">
        <v>780</v>
      </c>
      <c r="AA112" s="16"/>
      <c r="AB112" s="16"/>
      <c r="AC112" s="16"/>
      <c r="AD112" s="16"/>
    </row>
    <row r="113" spans="1:40" ht="15" customHeight="1" x14ac:dyDescent="0.2">
      <c r="A113" s="22" t="s">
        <v>492</v>
      </c>
      <c r="B113" s="22" t="s">
        <v>491</v>
      </c>
      <c r="C113" s="16" t="s">
        <v>8</v>
      </c>
      <c r="D113" s="16" t="s">
        <v>493</v>
      </c>
      <c r="E113" s="35" t="s">
        <v>142</v>
      </c>
      <c r="F113" s="16" t="s">
        <v>494</v>
      </c>
      <c r="G113" s="35" t="s">
        <v>487</v>
      </c>
      <c r="H113" s="105"/>
      <c r="I113" s="35" t="s">
        <v>0</v>
      </c>
      <c r="J113" s="35" t="s">
        <v>417</v>
      </c>
      <c r="K113" s="35"/>
      <c r="L113" s="35" t="s">
        <v>149</v>
      </c>
      <c r="M113" s="16" t="s">
        <v>67</v>
      </c>
      <c r="N113" s="35">
        <v>200</v>
      </c>
      <c r="O113" s="35"/>
      <c r="P113" s="16"/>
      <c r="Q113" s="16"/>
      <c r="R113" s="16"/>
      <c r="S113" s="63">
        <v>41096</v>
      </c>
      <c r="T113" s="16"/>
      <c r="U113" s="16"/>
      <c r="V113" s="16"/>
      <c r="W113" s="16"/>
      <c r="X113" s="63"/>
      <c r="Y113" s="42"/>
      <c r="Z113" s="31"/>
      <c r="AA113" s="16"/>
      <c r="AB113" s="16"/>
      <c r="AC113" s="16"/>
      <c r="AD113" s="16"/>
    </row>
    <row r="114" spans="1:40" ht="15" customHeight="1" x14ac:dyDescent="0.2">
      <c r="A114" s="22" t="s">
        <v>495</v>
      </c>
      <c r="B114" s="22" t="s">
        <v>496</v>
      </c>
      <c r="C114" s="16" t="s">
        <v>8</v>
      </c>
      <c r="D114" s="16" t="s">
        <v>497</v>
      </c>
      <c r="E114" s="35" t="s">
        <v>142</v>
      </c>
      <c r="F114" s="16" t="s">
        <v>501</v>
      </c>
      <c r="G114" s="35" t="s">
        <v>204</v>
      </c>
      <c r="H114" s="105"/>
      <c r="I114" s="35" t="s">
        <v>0</v>
      </c>
      <c r="J114" s="35" t="s">
        <v>417</v>
      </c>
      <c r="K114" s="35">
        <v>13000</v>
      </c>
      <c r="L114" s="35" t="s">
        <v>149</v>
      </c>
      <c r="M114" s="16" t="s">
        <v>67</v>
      </c>
      <c r="N114" s="35">
        <v>330</v>
      </c>
      <c r="O114" s="35"/>
      <c r="P114" s="16"/>
      <c r="Q114" s="16"/>
      <c r="R114" s="16"/>
      <c r="S114" s="63">
        <v>41184</v>
      </c>
      <c r="T114" s="16"/>
      <c r="U114" s="16"/>
      <c r="V114" s="16"/>
      <c r="W114" s="16"/>
      <c r="X114" s="63"/>
      <c r="Y114" s="42"/>
      <c r="Z114" s="31"/>
      <c r="AA114" s="16"/>
      <c r="AB114" s="16"/>
      <c r="AC114" s="16"/>
      <c r="AD114" s="16"/>
    </row>
    <row r="115" spans="1:40" ht="15" customHeight="1" x14ac:dyDescent="0.2">
      <c r="A115" s="22" t="s">
        <v>498</v>
      </c>
      <c r="B115" s="22" t="s">
        <v>499</v>
      </c>
      <c r="C115" s="16" t="s">
        <v>8</v>
      </c>
      <c r="D115" s="16" t="s">
        <v>500</v>
      </c>
      <c r="E115" s="35" t="s">
        <v>502</v>
      </c>
      <c r="F115" s="16" t="s">
        <v>503</v>
      </c>
      <c r="G115" s="35" t="s">
        <v>504</v>
      </c>
      <c r="H115" s="105"/>
      <c r="I115" s="35" t="s">
        <v>229</v>
      </c>
      <c r="J115" s="35" t="s">
        <v>417</v>
      </c>
      <c r="K115" s="35" t="s">
        <v>506</v>
      </c>
      <c r="L115" s="35" t="s">
        <v>368</v>
      </c>
      <c r="M115" s="16"/>
      <c r="N115" s="35" t="s">
        <v>505</v>
      </c>
      <c r="O115" s="35"/>
      <c r="P115" s="16"/>
      <c r="Q115" s="16"/>
      <c r="R115" s="16"/>
      <c r="S115" s="63">
        <v>41155</v>
      </c>
      <c r="T115" s="16"/>
      <c r="U115" s="16"/>
      <c r="V115" s="16"/>
      <c r="W115" s="16"/>
      <c r="X115" s="63"/>
      <c r="Y115" s="42"/>
      <c r="Z115" s="31" t="s">
        <v>507</v>
      </c>
      <c r="AA115" s="16"/>
      <c r="AB115" s="16"/>
      <c r="AC115" s="16"/>
      <c r="AD115" s="16"/>
    </row>
    <row r="116" spans="1:40" ht="15" customHeight="1" x14ac:dyDescent="0.2">
      <c r="A116" s="22" t="s">
        <v>509</v>
      </c>
      <c r="B116" s="22" t="s">
        <v>508</v>
      </c>
      <c r="C116" s="16" t="s">
        <v>8</v>
      </c>
      <c r="D116" s="16" t="s">
        <v>510</v>
      </c>
      <c r="E116" s="35" t="s">
        <v>511</v>
      </c>
      <c r="F116" s="16" t="s">
        <v>512</v>
      </c>
      <c r="G116" s="35" t="s">
        <v>513</v>
      </c>
      <c r="H116" s="105"/>
      <c r="I116" s="35" t="s">
        <v>0</v>
      </c>
      <c r="J116" s="35" t="s">
        <v>417</v>
      </c>
      <c r="K116" s="35"/>
      <c r="L116" s="35" t="s">
        <v>149</v>
      </c>
      <c r="M116" s="16" t="s">
        <v>67</v>
      </c>
      <c r="N116" s="35">
        <v>400</v>
      </c>
      <c r="O116" s="35"/>
      <c r="P116" s="16"/>
      <c r="Q116" s="16"/>
      <c r="R116" s="16"/>
      <c r="S116" s="63">
        <v>41186</v>
      </c>
      <c r="T116" s="16"/>
      <c r="U116" s="16"/>
      <c r="V116" s="16"/>
      <c r="W116" s="16"/>
      <c r="X116" s="157" t="s">
        <v>778</v>
      </c>
      <c r="Y116" s="42"/>
      <c r="Z116" s="158" t="s">
        <v>781</v>
      </c>
      <c r="AA116" s="16"/>
      <c r="AB116" s="16"/>
      <c r="AC116" s="16"/>
      <c r="AD116" s="16"/>
    </row>
    <row r="117" spans="1:40" ht="15" customHeight="1" x14ac:dyDescent="0.2">
      <c r="A117" s="22" t="s">
        <v>514</v>
      </c>
      <c r="B117" s="22" t="s">
        <v>508</v>
      </c>
      <c r="C117" s="16" t="s">
        <v>8</v>
      </c>
      <c r="D117" s="16" t="s">
        <v>510</v>
      </c>
      <c r="E117" s="35" t="s">
        <v>511</v>
      </c>
      <c r="F117" s="16" t="s">
        <v>512</v>
      </c>
      <c r="G117" s="35" t="s">
        <v>515</v>
      </c>
      <c r="H117" s="105"/>
      <c r="I117" s="35" t="s">
        <v>0</v>
      </c>
      <c r="J117" s="35" t="s">
        <v>417</v>
      </c>
      <c r="K117" s="35"/>
      <c r="L117" s="35" t="s">
        <v>149</v>
      </c>
      <c r="M117" s="16" t="s">
        <v>67</v>
      </c>
      <c r="N117" s="35">
        <v>430</v>
      </c>
      <c r="O117" s="35"/>
      <c r="P117" s="16"/>
      <c r="Q117" s="16"/>
      <c r="R117" s="16"/>
      <c r="S117" s="63">
        <v>41186</v>
      </c>
      <c r="T117" s="16"/>
      <c r="U117" s="16"/>
      <c r="V117" s="16"/>
      <c r="W117" s="16"/>
      <c r="X117" s="157" t="s">
        <v>778</v>
      </c>
      <c r="Y117" s="42"/>
      <c r="Z117" s="158" t="s">
        <v>781</v>
      </c>
      <c r="AA117" s="16"/>
      <c r="AB117" s="16"/>
      <c r="AC117" s="16"/>
      <c r="AD117" s="16"/>
    </row>
    <row r="118" spans="1:40" ht="15" customHeight="1" x14ac:dyDescent="0.2">
      <c r="A118" s="22" t="s">
        <v>517</v>
      </c>
      <c r="B118" s="22" t="s">
        <v>516</v>
      </c>
      <c r="C118" s="16" t="s">
        <v>8</v>
      </c>
      <c r="D118" s="16" t="s">
        <v>519</v>
      </c>
      <c r="E118" s="35" t="s">
        <v>518</v>
      </c>
      <c r="F118" s="16"/>
      <c r="G118" s="35"/>
      <c r="H118" s="105"/>
      <c r="I118" s="35" t="s">
        <v>0</v>
      </c>
      <c r="J118" s="35" t="s">
        <v>520</v>
      </c>
      <c r="K118" s="35"/>
      <c r="L118" s="35" t="s">
        <v>368</v>
      </c>
      <c r="M118" s="16" t="s">
        <v>353</v>
      </c>
      <c r="N118" s="35" t="s">
        <v>522</v>
      </c>
      <c r="O118" s="35"/>
      <c r="P118" s="16"/>
      <c r="Q118" s="16"/>
      <c r="R118" s="16"/>
      <c r="S118" s="63"/>
      <c r="T118" s="16"/>
      <c r="U118" s="16"/>
      <c r="V118" s="16"/>
      <c r="W118" s="16"/>
      <c r="X118" s="63">
        <v>41207</v>
      </c>
      <c r="Y118" s="42"/>
      <c r="Z118" s="31"/>
      <c r="AA118" s="16"/>
      <c r="AB118" s="16"/>
      <c r="AC118" s="16"/>
      <c r="AD118" s="16"/>
    </row>
    <row r="119" spans="1:40" ht="15" customHeight="1" x14ac:dyDescent="0.2">
      <c r="A119" s="22" t="s">
        <v>523</v>
      </c>
      <c r="B119" s="22" t="s">
        <v>524</v>
      </c>
      <c r="C119" s="16" t="s">
        <v>8</v>
      </c>
      <c r="D119" s="16" t="s">
        <v>525</v>
      </c>
      <c r="E119" s="35" t="s">
        <v>526</v>
      </c>
      <c r="F119" s="16" t="s">
        <v>527</v>
      </c>
      <c r="G119" s="35" t="s">
        <v>340</v>
      </c>
      <c r="H119" s="105" t="s">
        <v>438</v>
      </c>
      <c r="I119" s="35" t="s">
        <v>0</v>
      </c>
      <c r="J119" s="35" t="s">
        <v>417</v>
      </c>
      <c r="K119" s="35"/>
      <c r="L119" s="35" t="s">
        <v>368</v>
      </c>
      <c r="M119" s="16"/>
      <c r="N119" s="35" t="s">
        <v>528</v>
      </c>
      <c r="O119" s="35"/>
      <c r="P119" s="16"/>
      <c r="Q119" s="16"/>
      <c r="R119" s="16"/>
      <c r="S119" s="63">
        <v>41197</v>
      </c>
      <c r="T119" s="16"/>
      <c r="U119" s="16"/>
      <c r="V119" s="16"/>
      <c r="W119" s="16"/>
      <c r="X119" s="63"/>
      <c r="Y119" s="42"/>
      <c r="Z119" s="31"/>
      <c r="AA119" s="16"/>
      <c r="AB119" s="16"/>
      <c r="AC119" s="16"/>
      <c r="AD119" s="16"/>
    </row>
    <row r="120" spans="1:40" ht="15" customHeight="1" x14ac:dyDescent="0.2">
      <c r="A120" s="22" t="s">
        <v>533</v>
      </c>
      <c r="B120" s="22" t="s">
        <v>529</v>
      </c>
      <c r="C120" s="16" t="s">
        <v>8</v>
      </c>
      <c r="D120" s="16" t="s">
        <v>530</v>
      </c>
      <c r="E120" s="35" t="s">
        <v>531</v>
      </c>
      <c r="F120" s="16" t="s">
        <v>532</v>
      </c>
      <c r="G120" s="35" t="s">
        <v>204</v>
      </c>
      <c r="H120" s="105"/>
      <c r="I120" s="35" t="s">
        <v>0</v>
      </c>
      <c r="J120" s="35" t="s">
        <v>520</v>
      </c>
      <c r="K120" s="35">
        <v>13000</v>
      </c>
      <c r="L120" s="35" t="s">
        <v>149</v>
      </c>
      <c r="M120" s="16" t="s">
        <v>67</v>
      </c>
      <c r="N120" s="35">
        <v>330</v>
      </c>
      <c r="O120" s="35"/>
      <c r="P120" s="16"/>
      <c r="Q120" s="16"/>
      <c r="R120" s="16"/>
      <c r="S120" s="63">
        <v>41184</v>
      </c>
      <c r="T120" s="16"/>
      <c r="U120" s="16"/>
      <c r="V120" s="16"/>
      <c r="W120" s="16"/>
      <c r="X120" s="63">
        <v>41185</v>
      </c>
      <c r="Y120" s="42"/>
      <c r="Z120" s="31"/>
      <c r="AA120" s="16"/>
      <c r="AB120" s="16"/>
      <c r="AC120" s="16"/>
      <c r="AD120" s="16"/>
    </row>
    <row r="121" spans="1:40" ht="15" customHeight="1" x14ac:dyDescent="0.2">
      <c r="A121" s="22" t="s">
        <v>535</v>
      </c>
      <c r="B121" s="22" t="s">
        <v>534</v>
      </c>
      <c r="C121" s="16" t="s">
        <v>8</v>
      </c>
      <c r="D121" s="16" t="s">
        <v>442</v>
      </c>
      <c r="E121" s="35" t="s">
        <v>521</v>
      </c>
      <c r="F121" s="16" t="s">
        <v>459</v>
      </c>
      <c r="G121" s="35" t="s">
        <v>536</v>
      </c>
      <c r="H121" s="105" t="s">
        <v>406</v>
      </c>
      <c r="I121" s="35" t="s">
        <v>0</v>
      </c>
      <c r="J121" s="35" t="s">
        <v>417</v>
      </c>
      <c r="K121" s="35"/>
      <c r="L121" s="35" t="s">
        <v>149</v>
      </c>
      <c r="M121" s="16" t="s">
        <v>67</v>
      </c>
      <c r="N121" s="35">
        <v>430</v>
      </c>
      <c r="O121" s="35"/>
      <c r="P121" s="16"/>
      <c r="Q121" s="16"/>
      <c r="R121" s="16"/>
      <c r="S121" s="63">
        <v>41180</v>
      </c>
      <c r="T121" s="16"/>
      <c r="U121" s="16"/>
      <c r="V121" s="16"/>
      <c r="W121" s="16"/>
      <c r="X121" s="63">
        <v>41158</v>
      </c>
      <c r="Y121" s="42"/>
      <c r="Z121" s="118"/>
      <c r="AA121" s="16"/>
      <c r="AB121" s="16"/>
      <c r="AC121" s="16"/>
      <c r="AD121" s="16"/>
    </row>
    <row r="122" spans="1:40" ht="15" customHeight="1" x14ac:dyDescent="0.2">
      <c r="A122" s="22" t="s">
        <v>539</v>
      </c>
      <c r="B122" s="22" t="s">
        <v>537</v>
      </c>
      <c r="C122" s="16" t="s">
        <v>8</v>
      </c>
      <c r="D122" s="16" t="s">
        <v>540</v>
      </c>
      <c r="E122" s="35" t="s">
        <v>538</v>
      </c>
      <c r="F122" s="16"/>
      <c r="G122" s="35" t="s">
        <v>204</v>
      </c>
      <c r="H122" s="105"/>
      <c r="I122" s="35" t="s">
        <v>0</v>
      </c>
      <c r="J122" s="35" t="s">
        <v>417</v>
      </c>
      <c r="K122" s="35"/>
      <c r="L122" s="35"/>
      <c r="M122" s="16" t="s">
        <v>67</v>
      </c>
      <c r="N122" s="35">
        <v>100</v>
      </c>
      <c r="O122" s="35"/>
      <c r="P122" s="16"/>
      <c r="Q122" s="16"/>
      <c r="R122" s="16"/>
      <c r="S122" s="63">
        <v>41200</v>
      </c>
      <c r="T122" s="16"/>
      <c r="U122" s="16"/>
      <c r="V122" s="16"/>
      <c r="W122" s="16"/>
      <c r="X122" s="63"/>
      <c r="Y122" s="42"/>
      <c r="Z122" s="31"/>
      <c r="AA122" s="16"/>
      <c r="AB122" s="16"/>
      <c r="AC122" s="16"/>
      <c r="AD122" s="16"/>
    </row>
    <row r="123" spans="1:40" s="135" customFormat="1" ht="15" customHeight="1" x14ac:dyDescent="0.2">
      <c r="A123" s="57" t="s">
        <v>541</v>
      </c>
      <c r="B123" s="57" t="s">
        <v>542</v>
      </c>
      <c r="C123" s="95" t="s">
        <v>8</v>
      </c>
      <c r="D123" s="95" t="s">
        <v>543</v>
      </c>
      <c r="E123" s="96" t="s">
        <v>142</v>
      </c>
      <c r="F123" s="95"/>
      <c r="G123" s="96"/>
      <c r="H123" s="112"/>
      <c r="I123" s="96"/>
      <c r="J123" s="96"/>
      <c r="K123" s="96"/>
      <c r="L123" s="96"/>
      <c r="M123" s="95"/>
      <c r="N123" s="96"/>
      <c r="O123" s="96"/>
      <c r="P123" s="95"/>
      <c r="Q123" s="95"/>
      <c r="R123" s="95"/>
      <c r="S123" s="97"/>
      <c r="T123" s="95"/>
      <c r="U123" s="95"/>
      <c r="V123" s="95"/>
      <c r="W123" s="95"/>
      <c r="X123" s="97"/>
      <c r="Y123" s="132"/>
      <c r="Z123" s="133"/>
      <c r="AA123" s="95"/>
      <c r="AB123" s="95"/>
      <c r="AC123" s="95"/>
      <c r="AD123" s="95"/>
      <c r="AE123" s="134"/>
      <c r="AF123" s="134"/>
      <c r="AG123" s="134"/>
      <c r="AH123" s="134"/>
      <c r="AI123" s="134"/>
      <c r="AJ123" s="134"/>
      <c r="AK123" s="134"/>
      <c r="AL123" s="134"/>
      <c r="AM123" s="134"/>
      <c r="AN123" s="134"/>
    </row>
    <row r="124" spans="1:40" ht="15" customHeight="1" x14ac:dyDescent="0.2">
      <c r="A124" s="22" t="s">
        <v>545</v>
      </c>
      <c r="B124" s="22" t="s">
        <v>544</v>
      </c>
      <c r="C124" s="16" t="s">
        <v>8</v>
      </c>
      <c r="D124" s="16" t="s">
        <v>540</v>
      </c>
      <c r="E124" s="35" t="s">
        <v>108</v>
      </c>
      <c r="F124" s="16" t="s">
        <v>546</v>
      </c>
      <c r="G124" s="35"/>
      <c r="H124" s="105"/>
      <c r="I124" s="35" t="s">
        <v>0</v>
      </c>
      <c r="J124" s="35" t="s">
        <v>417</v>
      </c>
      <c r="K124" s="35"/>
      <c r="L124" s="35"/>
      <c r="M124" s="16" t="s">
        <v>67</v>
      </c>
      <c r="N124" s="35">
        <v>180</v>
      </c>
      <c r="O124" s="35"/>
      <c r="P124" s="16"/>
      <c r="Q124" s="16"/>
      <c r="R124" s="16"/>
      <c r="S124" s="63">
        <v>41577</v>
      </c>
      <c r="T124" s="16"/>
      <c r="U124" s="16"/>
      <c r="V124" s="16"/>
      <c r="W124" s="16"/>
      <c r="X124" s="63"/>
      <c r="Y124" s="42"/>
      <c r="Z124" s="31"/>
      <c r="AA124" s="16"/>
      <c r="AB124" s="16"/>
      <c r="AC124" s="16"/>
      <c r="AD124" s="16"/>
    </row>
    <row r="125" spans="1:40" ht="15" customHeight="1" x14ac:dyDescent="0.2">
      <c r="A125" s="22" t="s">
        <v>545</v>
      </c>
      <c r="B125" s="22" t="s">
        <v>544</v>
      </c>
      <c r="C125" s="16" t="s">
        <v>8</v>
      </c>
      <c r="D125" s="16" t="s">
        <v>540</v>
      </c>
      <c r="E125" s="35" t="s">
        <v>108</v>
      </c>
      <c r="F125" s="16" t="s">
        <v>546</v>
      </c>
      <c r="G125" s="35"/>
      <c r="H125" s="105"/>
      <c r="I125" s="35" t="s">
        <v>0</v>
      </c>
      <c r="J125" s="35" t="s">
        <v>417</v>
      </c>
      <c r="K125" s="35"/>
      <c r="L125" s="35"/>
      <c r="M125" s="16" t="s">
        <v>67</v>
      </c>
      <c r="N125" s="35">
        <v>209.55</v>
      </c>
      <c r="O125" s="35"/>
      <c r="P125" s="16"/>
      <c r="Q125" s="16"/>
      <c r="R125" s="16"/>
      <c r="S125" s="63">
        <v>41577</v>
      </c>
      <c r="T125" s="16"/>
      <c r="U125" s="16"/>
      <c r="V125" s="16"/>
      <c r="W125" s="16"/>
      <c r="X125" s="63"/>
      <c r="Y125" s="42"/>
      <c r="Z125" s="31"/>
      <c r="AA125" s="16"/>
      <c r="AB125" s="16"/>
      <c r="AC125" s="16"/>
      <c r="AD125" s="16"/>
    </row>
    <row r="126" spans="1:40" ht="15" customHeight="1" x14ac:dyDescent="0.2">
      <c r="A126" s="22" t="s">
        <v>545</v>
      </c>
      <c r="B126" s="22" t="s">
        <v>544</v>
      </c>
      <c r="C126" s="16" t="s">
        <v>8</v>
      </c>
      <c r="D126" s="16" t="s">
        <v>540</v>
      </c>
      <c r="E126" s="35" t="s">
        <v>108</v>
      </c>
      <c r="F126" s="16" t="s">
        <v>546</v>
      </c>
      <c r="G126" s="35"/>
      <c r="H126" s="105"/>
      <c r="I126" s="35" t="s">
        <v>0</v>
      </c>
      <c r="J126" s="35" t="s">
        <v>417</v>
      </c>
      <c r="K126" s="35"/>
      <c r="L126" s="35"/>
      <c r="M126" s="16" t="s">
        <v>67</v>
      </c>
      <c r="N126" s="35">
        <v>222.25</v>
      </c>
      <c r="O126" s="35"/>
      <c r="P126" s="16"/>
      <c r="Q126" s="16"/>
      <c r="R126" s="16"/>
      <c r="S126" s="63">
        <v>41577</v>
      </c>
      <c r="T126" s="16"/>
      <c r="U126" s="16"/>
      <c r="V126" s="16"/>
      <c r="W126" s="16"/>
      <c r="X126" s="63"/>
      <c r="Y126" s="42"/>
      <c r="Z126" s="31"/>
      <c r="AA126" s="16"/>
      <c r="AB126" s="16"/>
      <c r="AC126" s="16"/>
      <c r="AD126" s="16"/>
    </row>
    <row r="127" spans="1:40" ht="15" customHeight="1" x14ac:dyDescent="0.2">
      <c r="A127" s="22" t="s">
        <v>547</v>
      </c>
      <c r="B127" s="22" t="s">
        <v>548</v>
      </c>
      <c r="C127" s="16" t="s">
        <v>8</v>
      </c>
      <c r="D127" s="16" t="s">
        <v>549</v>
      </c>
      <c r="E127" s="35" t="s">
        <v>155</v>
      </c>
      <c r="F127" s="16" t="s">
        <v>550</v>
      </c>
      <c r="G127" s="35"/>
      <c r="H127" s="105"/>
      <c r="I127" s="35" t="s">
        <v>0</v>
      </c>
      <c r="J127" s="35" t="s">
        <v>417</v>
      </c>
      <c r="K127" s="35">
        <v>64910</v>
      </c>
      <c r="L127" s="35" t="s">
        <v>149</v>
      </c>
      <c r="M127" s="16" t="s">
        <v>67</v>
      </c>
      <c r="N127" s="35">
        <v>410</v>
      </c>
      <c r="O127" s="35"/>
      <c r="P127" s="16"/>
      <c r="Q127" s="16"/>
      <c r="R127" s="16"/>
      <c r="S127" s="63">
        <v>41198</v>
      </c>
      <c r="T127" s="16"/>
      <c r="U127" s="16"/>
      <c r="V127" s="16"/>
      <c r="W127" s="16"/>
      <c r="X127" s="63">
        <v>41605</v>
      </c>
      <c r="Y127" s="42">
        <v>42</v>
      </c>
      <c r="Z127" s="31"/>
      <c r="AA127" s="16"/>
      <c r="AB127" s="16" t="s">
        <v>196</v>
      </c>
      <c r="AC127" s="16"/>
      <c r="AD127" s="16"/>
    </row>
    <row r="128" spans="1:40" ht="15" customHeight="1" x14ac:dyDescent="0.2">
      <c r="A128" s="22" t="s">
        <v>551</v>
      </c>
      <c r="B128" s="22" t="s">
        <v>548</v>
      </c>
      <c r="C128" s="16" t="s">
        <v>8</v>
      </c>
      <c r="D128" s="16" t="s">
        <v>549</v>
      </c>
      <c r="E128" s="35" t="s">
        <v>155</v>
      </c>
      <c r="F128" s="16" t="s">
        <v>550</v>
      </c>
      <c r="G128" s="35"/>
      <c r="H128" s="105"/>
      <c r="I128" s="35" t="s">
        <v>267</v>
      </c>
      <c r="J128" s="35" t="s">
        <v>417</v>
      </c>
      <c r="K128" s="35">
        <v>38120</v>
      </c>
      <c r="L128" s="35" t="s">
        <v>149</v>
      </c>
      <c r="M128" s="16" t="s">
        <v>67</v>
      </c>
      <c r="N128" s="35">
        <v>420</v>
      </c>
      <c r="O128" s="35"/>
      <c r="P128" s="16"/>
      <c r="Q128" s="16"/>
      <c r="R128" s="16"/>
      <c r="S128" s="63">
        <v>41198</v>
      </c>
      <c r="T128" s="16"/>
      <c r="U128" s="16"/>
      <c r="V128" s="16"/>
      <c r="W128" s="16"/>
      <c r="X128" s="63">
        <v>41605</v>
      </c>
      <c r="Y128" s="42">
        <v>42</v>
      </c>
      <c r="Z128" s="31"/>
      <c r="AA128" s="16"/>
      <c r="AB128" s="16" t="s">
        <v>196</v>
      </c>
      <c r="AC128" s="16"/>
      <c r="AD128" s="16"/>
    </row>
    <row r="129" spans="1:40" ht="15" customHeight="1" x14ac:dyDescent="0.2">
      <c r="A129" s="119" t="s">
        <v>552</v>
      </c>
      <c r="B129" s="119" t="s">
        <v>554</v>
      </c>
      <c r="C129" s="16" t="s">
        <v>8</v>
      </c>
      <c r="D129" s="126" t="s">
        <v>556</v>
      </c>
      <c r="E129" s="127" t="s">
        <v>555</v>
      </c>
      <c r="F129" s="126" t="s">
        <v>557</v>
      </c>
      <c r="G129" s="127" t="s">
        <v>558</v>
      </c>
      <c r="H129" s="128"/>
      <c r="I129" s="127" t="s">
        <v>0</v>
      </c>
      <c r="J129" s="127"/>
      <c r="K129" s="127"/>
      <c r="L129" s="127" t="s">
        <v>149</v>
      </c>
      <c r="M129" s="126" t="s">
        <v>67</v>
      </c>
      <c r="N129" s="127">
        <v>127</v>
      </c>
      <c r="O129" s="127"/>
      <c r="P129" s="126"/>
      <c r="Q129" s="126"/>
      <c r="R129" s="126"/>
      <c r="S129" s="129">
        <v>41225</v>
      </c>
      <c r="T129" s="126"/>
      <c r="U129" s="126"/>
      <c r="V129" s="126"/>
      <c r="W129" s="126"/>
      <c r="X129" s="129"/>
      <c r="Y129" s="130"/>
      <c r="Z129" s="131" t="s">
        <v>575</v>
      </c>
      <c r="AA129" s="126"/>
      <c r="AB129" s="126"/>
      <c r="AC129" s="126"/>
      <c r="AD129" s="126"/>
      <c r="AE129" s="47"/>
      <c r="AF129" s="47"/>
    </row>
    <row r="130" spans="1:40" ht="15" customHeight="1" x14ac:dyDescent="0.2">
      <c r="A130" s="119" t="s">
        <v>553</v>
      </c>
      <c r="B130" s="119" t="s">
        <v>554</v>
      </c>
      <c r="C130" s="16" t="s">
        <v>8</v>
      </c>
      <c r="D130" s="126" t="s">
        <v>556</v>
      </c>
      <c r="E130" s="127" t="s">
        <v>555</v>
      </c>
      <c r="F130" s="126" t="s">
        <v>557</v>
      </c>
      <c r="G130" s="127" t="s">
        <v>558</v>
      </c>
      <c r="H130" s="128"/>
      <c r="I130" s="127" t="s">
        <v>0</v>
      </c>
      <c r="J130" s="127"/>
      <c r="K130" s="127"/>
      <c r="L130" s="127" t="s">
        <v>149</v>
      </c>
      <c r="M130" s="126" t="s">
        <v>67</v>
      </c>
      <c r="N130" s="127">
        <v>160</v>
      </c>
      <c r="O130" s="127"/>
      <c r="P130" s="126"/>
      <c r="Q130" s="126"/>
      <c r="R130" s="126"/>
      <c r="S130" s="129">
        <v>41225</v>
      </c>
      <c r="T130" s="126"/>
      <c r="U130" s="126"/>
      <c r="V130" s="126"/>
      <c r="W130" s="126"/>
      <c r="X130" s="129"/>
      <c r="Y130" s="130"/>
      <c r="Z130" s="131" t="s">
        <v>575</v>
      </c>
      <c r="AA130" s="126"/>
      <c r="AB130" s="126"/>
      <c r="AC130" s="126"/>
      <c r="AD130" s="126"/>
      <c r="AE130" s="47"/>
      <c r="AF130" s="47"/>
    </row>
    <row r="131" spans="1:40" ht="15" customHeight="1" x14ac:dyDescent="0.2">
      <c r="A131" s="119" t="s">
        <v>559</v>
      </c>
      <c r="B131" s="119" t="s">
        <v>561</v>
      </c>
      <c r="C131" s="126" t="s">
        <v>8</v>
      </c>
      <c r="D131" s="126" t="s">
        <v>562</v>
      </c>
      <c r="E131" s="127" t="s">
        <v>560</v>
      </c>
      <c r="F131" s="126" t="s">
        <v>563</v>
      </c>
      <c r="G131" s="127" t="s">
        <v>564</v>
      </c>
      <c r="H131" s="128"/>
      <c r="I131" s="127"/>
      <c r="J131" s="127"/>
      <c r="K131" s="127"/>
      <c r="L131" s="127"/>
      <c r="M131" s="126"/>
      <c r="N131" s="127"/>
      <c r="O131" s="127"/>
      <c r="P131" s="126"/>
      <c r="Q131" s="126"/>
      <c r="R131" s="126"/>
      <c r="S131" s="129">
        <v>41241</v>
      </c>
      <c r="T131" s="126"/>
      <c r="U131" s="126"/>
      <c r="V131" s="126"/>
      <c r="W131" s="126"/>
      <c r="X131" s="129">
        <v>41607</v>
      </c>
      <c r="Y131" s="130">
        <v>1</v>
      </c>
      <c r="Z131" s="131" t="s">
        <v>576</v>
      </c>
      <c r="AA131" s="126"/>
      <c r="AB131" s="126"/>
      <c r="AC131" s="126"/>
      <c r="AD131" s="126"/>
      <c r="AE131" s="47"/>
      <c r="AF131" s="47"/>
    </row>
    <row r="132" spans="1:40" s="135" customFormat="1" ht="15" customHeight="1" x14ac:dyDescent="0.2">
      <c r="A132" s="57" t="s">
        <v>565</v>
      </c>
      <c r="B132" s="57"/>
      <c r="C132" s="95"/>
      <c r="D132" s="95"/>
      <c r="E132" s="96"/>
      <c r="F132" s="95"/>
      <c r="G132" s="96"/>
      <c r="H132" s="112"/>
      <c r="I132" s="96"/>
      <c r="J132" s="96"/>
      <c r="K132" s="96"/>
      <c r="L132" s="96"/>
      <c r="M132" s="95"/>
      <c r="N132" s="96"/>
      <c r="O132" s="96"/>
      <c r="P132" s="95"/>
      <c r="Q132" s="95"/>
      <c r="R132" s="95"/>
      <c r="S132" s="97"/>
      <c r="T132" s="95"/>
      <c r="U132" s="95"/>
      <c r="V132" s="95"/>
      <c r="W132" s="95"/>
      <c r="X132" s="97"/>
      <c r="Y132" s="132"/>
      <c r="Z132" s="133"/>
      <c r="AA132" s="95"/>
      <c r="AB132" s="95"/>
      <c r="AC132" s="95"/>
      <c r="AD132" s="95"/>
      <c r="AE132" s="134"/>
      <c r="AF132" s="134"/>
      <c r="AG132" s="134"/>
      <c r="AH132" s="134"/>
      <c r="AI132" s="134"/>
      <c r="AJ132" s="134"/>
      <c r="AK132" s="134"/>
      <c r="AL132" s="134"/>
      <c r="AM132" s="134"/>
      <c r="AN132" s="134"/>
    </row>
    <row r="133" spans="1:40" ht="15" customHeight="1" thickBot="1" x14ac:dyDescent="0.25">
      <c r="A133" s="139" t="s">
        <v>567</v>
      </c>
      <c r="B133" s="139" t="s">
        <v>566</v>
      </c>
      <c r="C133" s="140" t="s">
        <v>8</v>
      </c>
      <c r="D133" s="140" t="s">
        <v>568</v>
      </c>
      <c r="E133" s="141" t="s">
        <v>569</v>
      </c>
      <c r="F133" s="140" t="s">
        <v>572</v>
      </c>
      <c r="G133" s="141" t="s">
        <v>570</v>
      </c>
      <c r="H133" s="142"/>
      <c r="I133" s="141" t="s">
        <v>0</v>
      </c>
      <c r="J133" s="141"/>
      <c r="K133" s="141">
        <v>3</v>
      </c>
      <c r="L133" s="141" t="s">
        <v>571</v>
      </c>
      <c r="M133" s="140" t="s">
        <v>67</v>
      </c>
      <c r="N133" s="141">
        <v>250</v>
      </c>
      <c r="O133" s="141"/>
      <c r="P133" s="140"/>
      <c r="Q133" s="140"/>
      <c r="R133" s="140"/>
      <c r="S133" s="143">
        <v>41243</v>
      </c>
      <c r="T133" s="140"/>
      <c r="U133" s="140"/>
      <c r="V133" s="144">
        <v>41264</v>
      </c>
      <c r="W133" s="140"/>
      <c r="X133" s="143">
        <v>41629</v>
      </c>
      <c r="Y133" s="145">
        <v>21</v>
      </c>
      <c r="Z133" s="146" t="s">
        <v>573</v>
      </c>
      <c r="AA133" s="140"/>
      <c r="AB133" s="140" t="s">
        <v>197</v>
      </c>
      <c r="AC133" s="140"/>
      <c r="AD133" s="140"/>
      <c r="AE133" s="47"/>
      <c r="AF133" s="47"/>
    </row>
    <row r="134" spans="1:40" ht="15" customHeight="1" thickTop="1" x14ac:dyDescent="0.2">
      <c r="A134" s="147" t="s">
        <v>630</v>
      </c>
      <c r="B134" s="147" t="s">
        <v>631</v>
      </c>
      <c r="C134" s="148" t="s">
        <v>8</v>
      </c>
      <c r="D134" s="149" t="s">
        <v>296</v>
      </c>
      <c r="E134" s="150" t="s">
        <v>296</v>
      </c>
      <c r="F134" s="149" t="s">
        <v>574</v>
      </c>
      <c r="G134" s="150"/>
      <c r="H134" s="151"/>
      <c r="I134" s="150" t="s">
        <v>325</v>
      </c>
      <c r="J134" s="150"/>
      <c r="K134" s="150">
        <v>5</v>
      </c>
      <c r="L134" s="150" t="s">
        <v>571</v>
      </c>
      <c r="M134" s="149" t="s">
        <v>329</v>
      </c>
      <c r="N134" s="150">
        <v>600</v>
      </c>
      <c r="O134" s="150"/>
      <c r="P134" s="149"/>
      <c r="Q134" s="149"/>
      <c r="R134" s="149"/>
      <c r="S134" s="152">
        <v>41282</v>
      </c>
      <c r="T134" s="149"/>
      <c r="U134" s="149"/>
      <c r="V134" s="149"/>
      <c r="W134" s="149"/>
      <c r="X134" s="152">
        <v>41284</v>
      </c>
      <c r="Y134" s="153"/>
      <c r="Z134" s="154" t="s">
        <v>576</v>
      </c>
      <c r="AA134" s="149"/>
      <c r="AB134" s="149"/>
      <c r="AC134" s="149"/>
      <c r="AD134" s="149"/>
      <c r="AE134" s="155"/>
      <c r="AF134" s="155"/>
      <c r="AG134" s="156"/>
      <c r="AH134" s="156"/>
    </row>
    <row r="135" spans="1:40" ht="25.5" x14ac:dyDescent="0.2">
      <c r="A135" s="119" t="s">
        <v>632</v>
      </c>
      <c r="B135" s="119" t="s">
        <v>633</v>
      </c>
      <c r="C135" s="126" t="s">
        <v>8</v>
      </c>
      <c r="D135" s="16" t="s">
        <v>577</v>
      </c>
      <c r="E135" s="35" t="s">
        <v>580</v>
      </c>
      <c r="F135" s="16" t="s">
        <v>578</v>
      </c>
      <c r="G135" s="35" t="s">
        <v>579</v>
      </c>
      <c r="H135" s="105"/>
      <c r="I135" s="35" t="s">
        <v>581</v>
      </c>
      <c r="J135" s="35"/>
      <c r="K135" s="35"/>
      <c r="L135" s="35"/>
      <c r="M135" s="16"/>
      <c r="N135" s="35"/>
      <c r="O135" s="35"/>
      <c r="P135" s="16"/>
      <c r="Q135" s="16"/>
      <c r="R135" s="16"/>
      <c r="S135" s="63"/>
      <c r="T135" s="16"/>
      <c r="U135" s="16"/>
      <c r="V135" s="16"/>
      <c r="W135" s="16"/>
      <c r="X135" s="63">
        <v>41290</v>
      </c>
      <c r="Y135" s="42"/>
      <c r="Z135" s="136" t="s">
        <v>582</v>
      </c>
      <c r="AA135" s="16"/>
      <c r="AB135" s="16"/>
      <c r="AC135" s="16"/>
      <c r="AD135" s="16"/>
    </row>
    <row r="136" spans="1:40" ht="89.25" x14ac:dyDescent="0.2">
      <c r="A136" s="119" t="s">
        <v>634</v>
      </c>
      <c r="B136" s="119" t="s">
        <v>635</v>
      </c>
      <c r="C136" s="126" t="s">
        <v>8</v>
      </c>
      <c r="D136" s="16" t="s">
        <v>583</v>
      </c>
      <c r="E136" s="35" t="s">
        <v>296</v>
      </c>
      <c r="F136" s="16" t="s">
        <v>584</v>
      </c>
      <c r="G136" s="137" t="s">
        <v>585</v>
      </c>
      <c r="H136" s="105"/>
      <c r="I136" s="35" t="s">
        <v>181</v>
      </c>
      <c r="J136" s="35"/>
      <c r="K136" s="35"/>
      <c r="L136" s="35"/>
      <c r="M136" s="16"/>
      <c r="N136" s="35"/>
      <c r="O136" s="35"/>
      <c r="P136" s="16"/>
      <c r="Q136" s="16"/>
      <c r="R136" s="16"/>
      <c r="S136" s="63"/>
      <c r="T136" s="16"/>
      <c r="U136" s="16"/>
      <c r="V136" s="16"/>
      <c r="W136" s="16"/>
      <c r="X136" s="63">
        <v>41323</v>
      </c>
      <c r="Y136" s="42"/>
      <c r="Z136" s="136" t="s">
        <v>672</v>
      </c>
      <c r="AA136" s="16"/>
      <c r="AB136" s="16"/>
      <c r="AC136" s="16"/>
      <c r="AD136" s="16"/>
    </row>
    <row r="137" spans="1:40" s="135" customFormat="1" x14ac:dyDescent="0.2">
      <c r="A137" s="57" t="s">
        <v>636</v>
      </c>
      <c r="B137" s="57" t="s">
        <v>637</v>
      </c>
      <c r="C137" s="95"/>
      <c r="D137" s="95"/>
      <c r="E137" s="96"/>
      <c r="F137" s="95"/>
      <c r="G137" s="96"/>
      <c r="H137" s="112"/>
      <c r="I137" s="96"/>
      <c r="J137" s="96"/>
      <c r="K137" s="96"/>
      <c r="L137" s="96"/>
      <c r="M137" s="95"/>
      <c r="N137" s="96"/>
      <c r="O137" s="96"/>
      <c r="P137" s="95"/>
      <c r="Q137" s="95"/>
      <c r="R137" s="95"/>
      <c r="S137" s="97"/>
      <c r="T137" s="95"/>
      <c r="U137" s="95"/>
      <c r="V137" s="95"/>
      <c r="W137" s="95"/>
      <c r="X137" s="97"/>
      <c r="Y137" s="132"/>
      <c r="Z137" s="138"/>
      <c r="AA137" s="95"/>
      <c r="AB137" s="95"/>
      <c r="AC137" s="95"/>
      <c r="AD137" s="95"/>
      <c r="AE137" s="134"/>
      <c r="AF137" s="134"/>
      <c r="AG137" s="134"/>
      <c r="AH137" s="134"/>
      <c r="AI137" s="134"/>
      <c r="AJ137" s="134"/>
      <c r="AK137" s="134"/>
      <c r="AL137" s="134"/>
      <c r="AM137" s="134"/>
      <c r="AN137" s="134"/>
    </row>
    <row r="138" spans="1:40" ht="38.25" x14ac:dyDescent="0.2">
      <c r="A138" s="119" t="s">
        <v>638</v>
      </c>
      <c r="B138" s="119" t="s">
        <v>657</v>
      </c>
      <c r="C138" s="126" t="s">
        <v>8</v>
      </c>
      <c r="D138" s="16" t="s">
        <v>588</v>
      </c>
      <c r="E138" s="35" t="s">
        <v>586</v>
      </c>
      <c r="F138" s="16" t="s">
        <v>589</v>
      </c>
      <c r="G138" s="35"/>
      <c r="H138" s="105"/>
      <c r="I138" s="35" t="s">
        <v>590</v>
      </c>
      <c r="J138" s="35"/>
      <c r="K138" s="35">
        <v>6</v>
      </c>
      <c r="L138" s="35" t="s">
        <v>571</v>
      </c>
      <c r="M138" s="16" t="s">
        <v>67</v>
      </c>
      <c r="N138" s="35">
        <v>350</v>
      </c>
      <c r="O138" s="35"/>
      <c r="P138" s="16"/>
      <c r="Q138" s="16"/>
      <c r="R138" s="16"/>
      <c r="S138" s="63">
        <v>41302</v>
      </c>
      <c r="T138" s="16"/>
      <c r="U138" s="16"/>
      <c r="V138" s="16"/>
      <c r="W138" s="16"/>
      <c r="X138" s="63"/>
      <c r="Y138" s="42"/>
      <c r="Z138" s="136" t="s">
        <v>587</v>
      </c>
      <c r="AA138" s="16"/>
      <c r="AB138" s="16"/>
      <c r="AC138" s="16"/>
      <c r="AD138" s="16"/>
    </row>
    <row r="139" spans="1:40" ht="25.5" x14ac:dyDescent="0.2">
      <c r="A139" s="119" t="s">
        <v>639</v>
      </c>
      <c r="B139" s="119" t="s">
        <v>658</v>
      </c>
      <c r="C139" s="126" t="s">
        <v>8</v>
      </c>
      <c r="D139" s="16" t="s">
        <v>556</v>
      </c>
      <c r="E139" s="35" t="s">
        <v>108</v>
      </c>
      <c r="F139" s="16" t="s">
        <v>595</v>
      </c>
      <c r="G139" s="137" t="s">
        <v>591</v>
      </c>
      <c r="H139" s="105"/>
      <c r="I139" s="35" t="s">
        <v>0</v>
      </c>
      <c r="J139" s="35"/>
      <c r="K139" s="35">
        <v>6</v>
      </c>
      <c r="L139" s="35" t="s">
        <v>571</v>
      </c>
      <c r="M139" s="16" t="s">
        <v>329</v>
      </c>
      <c r="N139" s="35" t="s">
        <v>592</v>
      </c>
      <c r="O139" s="35"/>
      <c r="P139" s="16"/>
      <c r="Q139" s="16"/>
      <c r="R139" s="16"/>
      <c r="S139" s="63">
        <v>41312</v>
      </c>
      <c r="T139" s="16"/>
      <c r="U139" s="16"/>
      <c r="V139" s="16"/>
      <c r="W139" s="16"/>
      <c r="X139" s="63"/>
      <c r="Y139" s="42"/>
      <c r="Z139" s="31"/>
      <c r="AA139" s="16"/>
      <c r="AB139" s="16"/>
      <c r="AC139" s="16"/>
      <c r="AD139" s="16"/>
    </row>
    <row r="140" spans="1:40" ht="25.5" x14ac:dyDescent="0.2">
      <c r="A140" s="119" t="s">
        <v>663</v>
      </c>
      <c r="B140" s="119" t="s">
        <v>658</v>
      </c>
      <c r="C140" s="126" t="s">
        <v>8</v>
      </c>
      <c r="D140" s="16" t="s">
        <v>556</v>
      </c>
      <c r="E140" s="35" t="s">
        <v>108</v>
      </c>
      <c r="F140" s="16" t="s">
        <v>595</v>
      </c>
      <c r="G140" s="137" t="s">
        <v>591</v>
      </c>
      <c r="H140" s="105"/>
      <c r="I140" s="35" t="s">
        <v>0</v>
      </c>
      <c r="J140" s="35"/>
      <c r="K140" s="35">
        <v>12</v>
      </c>
      <c r="L140" s="35" t="s">
        <v>571</v>
      </c>
      <c r="M140" s="16" t="s">
        <v>329</v>
      </c>
      <c r="N140" s="35" t="s">
        <v>593</v>
      </c>
      <c r="O140" s="35"/>
      <c r="P140" s="16"/>
      <c r="Q140" s="16"/>
      <c r="R140" s="16"/>
      <c r="S140" s="63">
        <v>41312</v>
      </c>
      <c r="T140" s="16"/>
      <c r="U140" s="16"/>
      <c r="V140" s="16"/>
      <c r="W140" s="16"/>
      <c r="X140" s="63"/>
      <c r="Y140" s="42"/>
      <c r="Z140" s="31"/>
      <c r="AA140" s="16"/>
      <c r="AB140" s="16"/>
      <c r="AC140" s="16"/>
      <c r="AD140" s="16"/>
    </row>
    <row r="141" spans="1:40" ht="38.25" x14ac:dyDescent="0.2">
      <c r="A141" s="119" t="s">
        <v>640</v>
      </c>
      <c r="B141" s="119" t="s">
        <v>659</v>
      </c>
      <c r="C141" s="126" t="s">
        <v>8</v>
      </c>
      <c r="D141" s="16" t="s">
        <v>556</v>
      </c>
      <c r="E141" s="35" t="s">
        <v>594</v>
      </c>
      <c r="F141" s="16" t="s">
        <v>596</v>
      </c>
      <c r="G141" s="137" t="s">
        <v>597</v>
      </c>
      <c r="H141" s="105"/>
      <c r="I141" s="35" t="s">
        <v>0</v>
      </c>
      <c r="J141" s="35"/>
      <c r="K141" s="35" t="s">
        <v>598</v>
      </c>
      <c r="L141" s="35" t="s">
        <v>571</v>
      </c>
      <c r="M141" s="16" t="s">
        <v>599</v>
      </c>
      <c r="N141" s="35" t="s">
        <v>600</v>
      </c>
      <c r="O141" s="35"/>
      <c r="P141" s="16"/>
      <c r="Q141" s="16"/>
      <c r="R141" s="16"/>
      <c r="S141" s="63">
        <v>41312</v>
      </c>
      <c r="T141" s="16"/>
      <c r="U141" s="16"/>
      <c r="V141" s="16"/>
      <c r="W141" s="16"/>
      <c r="X141" s="63"/>
      <c r="Y141" s="42"/>
      <c r="Z141" s="31"/>
      <c r="AA141" s="16"/>
      <c r="AB141" s="16"/>
      <c r="AC141" s="16"/>
      <c r="AD141" s="16"/>
    </row>
    <row r="142" spans="1:40" ht="38.25" x14ac:dyDescent="0.2">
      <c r="A142" s="119" t="s">
        <v>664</v>
      </c>
      <c r="B142" s="119" t="s">
        <v>659</v>
      </c>
      <c r="C142" s="126" t="s">
        <v>8</v>
      </c>
      <c r="D142" s="16" t="s">
        <v>556</v>
      </c>
      <c r="E142" s="35" t="s">
        <v>594</v>
      </c>
      <c r="F142" s="16" t="s">
        <v>596</v>
      </c>
      <c r="G142" s="137" t="s">
        <v>597</v>
      </c>
      <c r="H142" s="105"/>
      <c r="I142" s="35" t="s">
        <v>0</v>
      </c>
      <c r="J142" s="35"/>
      <c r="K142" s="35" t="s">
        <v>598</v>
      </c>
      <c r="L142" s="35" t="s">
        <v>571</v>
      </c>
      <c r="M142" s="16" t="s">
        <v>599</v>
      </c>
      <c r="N142" s="35" t="s">
        <v>601</v>
      </c>
      <c r="O142" s="35"/>
      <c r="P142" s="16"/>
      <c r="Q142" s="16"/>
      <c r="R142" s="16"/>
      <c r="S142" s="63">
        <v>41312</v>
      </c>
      <c r="T142" s="16"/>
      <c r="U142" s="16"/>
      <c r="V142" s="16"/>
      <c r="W142" s="16"/>
      <c r="X142" s="63"/>
      <c r="Y142" s="42"/>
      <c r="Z142" s="31"/>
      <c r="AA142" s="16"/>
      <c r="AB142" s="16"/>
      <c r="AC142" s="16"/>
      <c r="AD142" s="16"/>
    </row>
    <row r="143" spans="1:40" ht="17.25" customHeight="1" x14ac:dyDescent="0.2">
      <c r="A143" s="119" t="s">
        <v>641</v>
      </c>
      <c r="B143" s="119" t="s">
        <v>660</v>
      </c>
      <c r="C143" s="126" t="s">
        <v>8</v>
      </c>
      <c r="D143" s="16" t="s">
        <v>602</v>
      </c>
      <c r="E143" s="35" t="s">
        <v>603</v>
      </c>
      <c r="F143" s="16" t="s">
        <v>604</v>
      </c>
      <c r="G143" s="35" t="s">
        <v>607</v>
      </c>
      <c r="H143" s="105"/>
      <c r="I143" s="35" t="s">
        <v>0</v>
      </c>
      <c r="J143" s="35"/>
      <c r="K143" s="35">
        <v>1500</v>
      </c>
      <c r="L143" s="35" t="s">
        <v>605</v>
      </c>
      <c r="M143" s="16" t="s">
        <v>67</v>
      </c>
      <c r="N143" s="35" t="s">
        <v>606</v>
      </c>
      <c r="O143" s="35"/>
      <c r="P143" s="16"/>
      <c r="Q143" s="16"/>
      <c r="R143" s="16"/>
      <c r="S143" s="63">
        <v>41312</v>
      </c>
      <c r="T143" s="16"/>
      <c r="U143" s="16"/>
      <c r="V143" s="16"/>
      <c r="W143" s="16"/>
      <c r="X143" s="63"/>
      <c r="Y143" s="42"/>
      <c r="Z143" s="31"/>
      <c r="AA143" s="16"/>
      <c r="AB143" s="16"/>
      <c r="AC143" s="16"/>
      <c r="AD143" s="16"/>
    </row>
    <row r="144" spans="1:40" ht="15" customHeight="1" x14ac:dyDescent="0.2">
      <c r="A144" s="119" t="s">
        <v>642</v>
      </c>
      <c r="B144" s="119" t="s">
        <v>661</v>
      </c>
      <c r="C144" s="126" t="s">
        <v>8</v>
      </c>
      <c r="D144" s="16" t="s">
        <v>556</v>
      </c>
      <c r="E144" s="35" t="s">
        <v>608</v>
      </c>
      <c r="F144" s="16" t="s">
        <v>596</v>
      </c>
      <c r="G144" s="35" t="s">
        <v>609</v>
      </c>
      <c r="H144" s="105"/>
      <c r="I144" s="35" t="s">
        <v>0</v>
      </c>
      <c r="J144" s="35"/>
      <c r="K144" s="35">
        <v>10</v>
      </c>
      <c r="L144" s="35" t="s">
        <v>613</v>
      </c>
      <c r="M144" s="16" t="s">
        <v>614</v>
      </c>
      <c r="N144" s="35" t="s">
        <v>617</v>
      </c>
      <c r="O144" s="35"/>
      <c r="P144" s="16"/>
      <c r="Q144" s="16"/>
      <c r="R144" s="16"/>
      <c r="S144" s="63">
        <v>41312</v>
      </c>
      <c r="T144" s="16"/>
      <c r="U144" s="16"/>
      <c r="V144" s="16"/>
      <c r="W144" s="16"/>
      <c r="X144" s="63"/>
      <c r="Y144" s="42"/>
      <c r="Z144" s="31"/>
      <c r="AA144" s="16"/>
      <c r="AB144" s="16"/>
      <c r="AC144" s="16"/>
      <c r="AD144" s="16"/>
    </row>
    <row r="145" spans="1:30" ht="15" customHeight="1" x14ac:dyDescent="0.2">
      <c r="A145" s="119" t="s">
        <v>643</v>
      </c>
      <c r="B145" s="119" t="s">
        <v>662</v>
      </c>
      <c r="C145" s="126" t="s">
        <v>8</v>
      </c>
      <c r="D145" s="16" t="s">
        <v>556</v>
      </c>
      <c r="E145" s="35" t="s">
        <v>608</v>
      </c>
      <c r="F145" s="16" t="s">
        <v>596</v>
      </c>
      <c r="G145" s="35" t="s">
        <v>609</v>
      </c>
      <c r="H145" s="105"/>
      <c r="I145" s="35" t="s">
        <v>0</v>
      </c>
      <c r="J145" s="35"/>
      <c r="K145" s="35">
        <v>7</v>
      </c>
      <c r="L145" s="35" t="s">
        <v>613</v>
      </c>
      <c r="M145" s="16" t="s">
        <v>614</v>
      </c>
      <c r="N145" s="35" t="s">
        <v>618</v>
      </c>
      <c r="O145" s="35"/>
      <c r="P145" s="16"/>
      <c r="Q145" s="16"/>
      <c r="R145" s="16"/>
      <c r="S145" s="63">
        <v>41312</v>
      </c>
      <c r="T145" s="16"/>
      <c r="U145" s="16"/>
      <c r="V145" s="16"/>
      <c r="W145" s="16"/>
      <c r="X145" s="63"/>
      <c r="Y145" s="42"/>
      <c r="Z145" s="31"/>
      <c r="AA145" s="16"/>
      <c r="AB145" s="16"/>
      <c r="AC145" s="16"/>
      <c r="AD145" s="16"/>
    </row>
    <row r="146" spans="1:30" ht="15" customHeight="1" x14ac:dyDescent="0.2">
      <c r="A146" s="119" t="s">
        <v>644</v>
      </c>
      <c r="B146" s="119" t="s">
        <v>662</v>
      </c>
      <c r="C146" s="126" t="s">
        <v>8</v>
      </c>
      <c r="D146" s="16" t="s">
        <v>556</v>
      </c>
      <c r="E146" s="35" t="s">
        <v>608</v>
      </c>
      <c r="F146" s="16" t="s">
        <v>596</v>
      </c>
      <c r="G146" s="35" t="s">
        <v>610</v>
      </c>
      <c r="H146" s="105"/>
      <c r="I146" s="35" t="s">
        <v>0</v>
      </c>
      <c r="J146" s="35"/>
      <c r="K146" s="35">
        <v>3000</v>
      </c>
      <c r="L146" s="35" t="s">
        <v>605</v>
      </c>
      <c r="M146" s="16" t="s">
        <v>615</v>
      </c>
      <c r="N146" s="35" t="s">
        <v>619</v>
      </c>
      <c r="O146" s="35"/>
      <c r="P146" s="16"/>
      <c r="Q146" s="16"/>
      <c r="R146" s="16"/>
      <c r="S146" s="63">
        <v>41312</v>
      </c>
      <c r="T146" s="16"/>
      <c r="U146" s="16"/>
      <c r="V146" s="16"/>
      <c r="W146" s="16"/>
      <c r="X146" s="63"/>
      <c r="Y146" s="42"/>
      <c r="Z146" s="31"/>
      <c r="AA146" s="16"/>
      <c r="AB146" s="16"/>
      <c r="AC146" s="16"/>
      <c r="AD146" s="16"/>
    </row>
    <row r="147" spans="1:30" ht="15" customHeight="1" x14ac:dyDescent="0.2">
      <c r="A147" s="119" t="s">
        <v>645</v>
      </c>
      <c r="B147" s="119" t="s">
        <v>662</v>
      </c>
      <c r="C147" s="126" t="s">
        <v>8</v>
      </c>
      <c r="D147" s="16" t="s">
        <v>556</v>
      </c>
      <c r="E147" s="35" t="s">
        <v>608</v>
      </c>
      <c r="F147" s="16" t="s">
        <v>596</v>
      </c>
      <c r="G147" s="35" t="s">
        <v>609</v>
      </c>
      <c r="H147" s="105"/>
      <c r="I147" s="35" t="s">
        <v>0</v>
      </c>
      <c r="J147" s="35"/>
      <c r="K147" s="35">
        <v>1500</v>
      </c>
      <c r="L147" s="35" t="s">
        <v>605</v>
      </c>
      <c r="M147" s="16" t="s">
        <v>615</v>
      </c>
      <c r="N147" s="35" t="s">
        <v>620</v>
      </c>
      <c r="O147" s="35"/>
      <c r="P147" s="16"/>
      <c r="Q147" s="16"/>
      <c r="R147" s="16"/>
      <c r="S147" s="63">
        <v>41312</v>
      </c>
      <c r="T147" s="16"/>
      <c r="U147" s="16"/>
      <c r="V147" s="16"/>
      <c r="W147" s="16"/>
      <c r="X147" s="63"/>
      <c r="Y147" s="42"/>
      <c r="Z147" s="31"/>
      <c r="AA147" s="16"/>
      <c r="AB147" s="16"/>
      <c r="AC147" s="16"/>
      <c r="AD147" s="16"/>
    </row>
    <row r="148" spans="1:30" ht="15" customHeight="1" x14ac:dyDescent="0.2">
      <c r="A148" s="119" t="s">
        <v>646</v>
      </c>
      <c r="B148" s="119" t="s">
        <v>662</v>
      </c>
      <c r="C148" s="126" t="s">
        <v>8</v>
      </c>
      <c r="D148" s="16" t="s">
        <v>556</v>
      </c>
      <c r="E148" s="35" t="s">
        <v>608</v>
      </c>
      <c r="F148" s="16" t="s">
        <v>596</v>
      </c>
      <c r="G148" s="35" t="s">
        <v>609</v>
      </c>
      <c r="H148" s="105"/>
      <c r="I148" s="35" t="s">
        <v>0</v>
      </c>
      <c r="J148" s="35"/>
      <c r="K148" s="35">
        <v>3000</v>
      </c>
      <c r="L148" s="35" t="s">
        <v>605</v>
      </c>
      <c r="M148" s="16" t="s">
        <v>615</v>
      </c>
      <c r="N148" s="35" t="s">
        <v>621</v>
      </c>
      <c r="O148" s="35"/>
      <c r="P148" s="16"/>
      <c r="Q148" s="16"/>
      <c r="R148" s="16"/>
      <c r="S148" s="63">
        <v>41312</v>
      </c>
      <c r="T148" s="16"/>
      <c r="U148" s="16"/>
      <c r="V148" s="16"/>
      <c r="W148" s="16"/>
      <c r="X148" s="63"/>
      <c r="Y148" s="42"/>
      <c r="Z148" s="31"/>
      <c r="AA148" s="16"/>
      <c r="AB148" s="16"/>
      <c r="AC148" s="16"/>
      <c r="AD148" s="16"/>
    </row>
    <row r="149" spans="1:30" ht="15" customHeight="1" x14ac:dyDescent="0.2">
      <c r="A149" s="119" t="s">
        <v>647</v>
      </c>
      <c r="B149" s="119" t="s">
        <v>662</v>
      </c>
      <c r="C149" s="126" t="s">
        <v>8</v>
      </c>
      <c r="D149" s="16" t="s">
        <v>556</v>
      </c>
      <c r="E149" s="35" t="s">
        <v>608</v>
      </c>
      <c r="F149" s="16" t="s">
        <v>596</v>
      </c>
      <c r="G149" s="35" t="s">
        <v>609</v>
      </c>
      <c r="H149" s="105"/>
      <c r="I149" s="35" t="s">
        <v>0</v>
      </c>
      <c r="J149" s="35"/>
      <c r="K149" s="35">
        <v>4000</v>
      </c>
      <c r="L149" s="35" t="s">
        <v>605</v>
      </c>
      <c r="M149" s="16" t="s">
        <v>615</v>
      </c>
      <c r="N149" s="35" t="s">
        <v>622</v>
      </c>
      <c r="O149" s="35"/>
      <c r="P149" s="16"/>
      <c r="Q149" s="16"/>
      <c r="R149" s="16"/>
      <c r="S149" s="63">
        <v>41312</v>
      </c>
      <c r="T149" s="16"/>
      <c r="U149" s="16"/>
      <c r="V149" s="16"/>
      <c r="W149" s="16"/>
      <c r="X149" s="63"/>
      <c r="Y149" s="42"/>
      <c r="Z149" s="31"/>
      <c r="AA149" s="16"/>
      <c r="AB149" s="16"/>
      <c r="AC149" s="16"/>
      <c r="AD149" s="16"/>
    </row>
    <row r="150" spans="1:30" ht="15" customHeight="1" x14ac:dyDescent="0.2">
      <c r="A150" s="119" t="s">
        <v>648</v>
      </c>
      <c r="B150" s="119" t="s">
        <v>662</v>
      </c>
      <c r="C150" s="126" t="s">
        <v>8</v>
      </c>
      <c r="D150" s="16" t="s">
        <v>556</v>
      </c>
      <c r="E150" s="35" t="s">
        <v>608</v>
      </c>
      <c r="F150" s="16" t="s">
        <v>596</v>
      </c>
      <c r="G150" s="35" t="s">
        <v>611</v>
      </c>
      <c r="H150" s="105"/>
      <c r="I150" s="35" t="s">
        <v>0</v>
      </c>
      <c r="J150" s="35"/>
      <c r="K150" s="35">
        <v>4000</v>
      </c>
      <c r="L150" s="35" t="s">
        <v>605</v>
      </c>
      <c r="M150" s="16" t="s">
        <v>616</v>
      </c>
      <c r="N150" s="35" t="s">
        <v>620</v>
      </c>
      <c r="O150" s="35"/>
      <c r="P150" s="16"/>
      <c r="Q150" s="16"/>
      <c r="R150" s="16"/>
      <c r="S150" s="63">
        <v>41312</v>
      </c>
      <c r="T150" s="16"/>
      <c r="U150" s="16"/>
      <c r="V150" s="16"/>
      <c r="W150" s="16"/>
      <c r="X150" s="63"/>
      <c r="Y150" s="42"/>
      <c r="Z150" s="31"/>
      <c r="AA150" s="16"/>
      <c r="AB150" s="16"/>
      <c r="AC150" s="16"/>
      <c r="AD150" s="16"/>
    </row>
    <row r="151" spans="1:30" ht="15" customHeight="1" x14ac:dyDescent="0.2">
      <c r="A151" s="119" t="s">
        <v>649</v>
      </c>
      <c r="B151" s="119" t="s">
        <v>662</v>
      </c>
      <c r="C151" s="126" t="s">
        <v>8</v>
      </c>
      <c r="D151" s="16" t="s">
        <v>556</v>
      </c>
      <c r="E151" s="35" t="s">
        <v>608</v>
      </c>
      <c r="F151" s="16" t="s">
        <v>596</v>
      </c>
      <c r="G151" s="35" t="s">
        <v>611</v>
      </c>
      <c r="H151" s="105"/>
      <c r="I151" s="35" t="s">
        <v>0</v>
      </c>
      <c r="J151" s="35"/>
      <c r="K151" s="35">
        <v>2000</v>
      </c>
      <c r="L151" s="35" t="s">
        <v>605</v>
      </c>
      <c r="M151" s="16" t="s">
        <v>616</v>
      </c>
      <c r="N151" s="35" t="s">
        <v>623</v>
      </c>
      <c r="O151" s="35"/>
      <c r="P151" s="16"/>
      <c r="Q151" s="16"/>
      <c r="R151" s="16"/>
      <c r="S151" s="63">
        <v>41312</v>
      </c>
      <c r="T151" s="16"/>
      <c r="U151" s="16"/>
      <c r="V151" s="16"/>
      <c r="W151" s="16"/>
      <c r="X151" s="63"/>
      <c r="Y151" s="42"/>
      <c r="Z151" s="31"/>
      <c r="AA151" s="16"/>
      <c r="AB151" s="16"/>
      <c r="AC151" s="16"/>
      <c r="AD151" s="16"/>
    </row>
    <row r="152" spans="1:30" ht="15" customHeight="1" x14ac:dyDescent="0.2">
      <c r="A152" s="119" t="s">
        <v>650</v>
      </c>
      <c r="B152" s="119" t="s">
        <v>662</v>
      </c>
      <c r="C152" s="126" t="s">
        <v>8</v>
      </c>
      <c r="D152" s="16" t="s">
        <v>556</v>
      </c>
      <c r="E152" s="35" t="s">
        <v>608</v>
      </c>
      <c r="F152" s="16" t="s">
        <v>596</v>
      </c>
      <c r="G152" s="35" t="s">
        <v>611</v>
      </c>
      <c r="H152" s="105"/>
      <c r="I152" s="35" t="s">
        <v>0</v>
      </c>
      <c r="J152" s="35"/>
      <c r="K152" s="35">
        <v>1000</v>
      </c>
      <c r="L152" s="35" t="s">
        <v>605</v>
      </c>
      <c r="M152" s="16" t="s">
        <v>616</v>
      </c>
      <c r="N152" s="35" t="s">
        <v>624</v>
      </c>
      <c r="O152" s="35"/>
      <c r="P152" s="16"/>
      <c r="Q152" s="16"/>
      <c r="R152" s="16"/>
      <c r="S152" s="63">
        <v>41312</v>
      </c>
      <c r="T152" s="16"/>
      <c r="U152" s="16"/>
      <c r="V152" s="16"/>
      <c r="W152" s="16"/>
      <c r="X152" s="63"/>
      <c r="Y152" s="42"/>
      <c r="Z152" s="31"/>
      <c r="AA152" s="16"/>
      <c r="AB152" s="16"/>
      <c r="AC152" s="16"/>
      <c r="AD152" s="16"/>
    </row>
    <row r="153" spans="1:30" ht="15" customHeight="1" x14ac:dyDescent="0.2">
      <c r="A153" s="119" t="s">
        <v>651</v>
      </c>
      <c r="B153" s="119" t="s">
        <v>662</v>
      </c>
      <c r="C153" s="126" t="s">
        <v>8</v>
      </c>
      <c r="D153" s="16" t="s">
        <v>556</v>
      </c>
      <c r="E153" s="35" t="s">
        <v>608</v>
      </c>
      <c r="F153" s="16" t="s">
        <v>596</v>
      </c>
      <c r="G153" s="35" t="s">
        <v>611</v>
      </c>
      <c r="H153" s="105"/>
      <c r="I153" s="35" t="s">
        <v>0</v>
      </c>
      <c r="J153" s="35"/>
      <c r="K153" s="35">
        <v>2000</v>
      </c>
      <c r="L153" s="35" t="s">
        <v>605</v>
      </c>
      <c r="M153" s="16" t="s">
        <v>616</v>
      </c>
      <c r="N153" s="35" t="s">
        <v>625</v>
      </c>
      <c r="O153" s="35"/>
      <c r="P153" s="16"/>
      <c r="Q153" s="16"/>
      <c r="R153" s="16"/>
      <c r="S153" s="63">
        <v>41312</v>
      </c>
      <c r="T153" s="16"/>
      <c r="U153" s="16"/>
      <c r="V153" s="16"/>
      <c r="W153" s="16"/>
      <c r="X153" s="63"/>
      <c r="Y153" s="42"/>
      <c r="Z153" s="31"/>
      <c r="AA153" s="16"/>
      <c r="AB153" s="16"/>
      <c r="AC153" s="16"/>
      <c r="AD153" s="16"/>
    </row>
    <row r="154" spans="1:30" ht="15" customHeight="1" x14ac:dyDescent="0.2">
      <c r="A154" s="119" t="s">
        <v>652</v>
      </c>
      <c r="B154" s="119" t="s">
        <v>662</v>
      </c>
      <c r="C154" s="126" t="s">
        <v>8</v>
      </c>
      <c r="D154" s="16" t="s">
        <v>556</v>
      </c>
      <c r="E154" s="35" t="s">
        <v>608</v>
      </c>
      <c r="F154" s="16" t="s">
        <v>596</v>
      </c>
      <c r="G154" s="35" t="s">
        <v>611</v>
      </c>
      <c r="H154" s="105"/>
      <c r="I154" s="35" t="s">
        <v>0</v>
      </c>
      <c r="J154" s="35"/>
      <c r="K154" s="35">
        <v>3000</v>
      </c>
      <c r="L154" s="35" t="s">
        <v>605</v>
      </c>
      <c r="M154" s="16" t="s">
        <v>616</v>
      </c>
      <c r="N154" s="35" t="s">
        <v>626</v>
      </c>
      <c r="O154" s="35"/>
      <c r="P154" s="16"/>
      <c r="Q154" s="16"/>
      <c r="R154" s="16"/>
      <c r="S154" s="63">
        <v>41312</v>
      </c>
      <c r="T154" s="16"/>
      <c r="U154" s="16"/>
      <c r="V154" s="16"/>
      <c r="W154" s="16"/>
      <c r="X154" s="63"/>
      <c r="Y154" s="42"/>
      <c r="Z154" s="31"/>
      <c r="AA154" s="16"/>
      <c r="AB154" s="16"/>
      <c r="AC154" s="16"/>
      <c r="AD154" s="16"/>
    </row>
    <row r="155" spans="1:30" ht="15" customHeight="1" x14ac:dyDescent="0.2">
      <c r="A155" s="119" t="s">
        <v>653</v>
      </c>
      <c r="B155" s="119" t="s">
        <v>662</v>
      </c>
      <c r="C155" s="126" t="s">
        <v>8</v>
      </c>
      <c r="D155" s="16" t="s">
        <v>556</v>
      </c>
      <c r="E155" s="35" t="s">
        <v>608</v>
      </c>
      <c r="F155" s="16" t="s">
        <v>596</v>
      </c>
      <c r="G155" s="35" t="s">
        <v>611</v>
      </c>
      <c r="H155" s="105"/>
      <c r="I155" s="35" t="s">
        <v>0</v>
      </c>
      <c r="J155" s="35"/>
      <c r="K155" s="35">
        <v>1000</v>
      </c>
      <c r="L155" s="35" t="s">
        <v>605</v>
      </c>
      <c r="M155" s="16" t="s">
        <v>616</v>
      </c>
      <c r="N155" s="35" t="s">
        <v>627</v>
      </c>
      <c r="O155" s="35"/>
      <c r="P155" s="16"/>
      <c r="Q155" s="16"/>
      <c r="R155" s="16"/>
      <c r="S155" s="63">
        <v>41312</v>
      </c>
      <c r="T155" s="16"/>
      <c r="U155" s="16"/>
      <c r="V155" s="16"/>
      <c r="W155" s="16"/>
      <c r="X155" s="63"/>
      <c r="Y155" s="42"/>
      <c r="Z155" s="31"/>
      <c r="AA155" s="16"/>
      <c r="AB155" s="16"/>
      <c r="AC155" s="16"/>
      <c r="AD155" s="16"/>
    </row>
    <row r="156" spans="1:30" ht="15" customHeight="1" x14ac:dyDescent="0.2">
      <c r="A156" s="119" t="s">
        <v>654</v>
      </c>
      <c r="B156" s="119" t="s">
        <v>662</v>
      </c>
      <c r="C156" s="126" t="s">
        <v>8</v>
      </c>
      <c r="D156" s="16" t="s">
        <v>556</v>
      </c>
      <c r="E156" s="35" t="s">
        <v>608</v>
      </c>
      <c r="F156" s="16" t="s">
        <v>596</v>
      </c>
      <c r="G156" s="35" t="s">
        <v>612</v>
      </c>
      <c r="H156" s="105"/>
      <c r="I156" s="35" t="s">
        <v>0</v>
      </c>
      <c r="J156" s="35"/>
      <c r="K156" s="35">
        <v>500</v>
      </c>
      <c r="L156" s="35" t="s">
        <v>605</v>
      </c>
      <c r="M156" s="16" t="s">
        <v>616</v>
      </c>
      <c r="N156" s="35" t="s">
        <v>628</v>
      </c>
      <c r="O156" s="35"/>
      <c r="P156" s="16"/>
      <c r="Q156" s="16"/>
      <c r="R156" s="16"/>
      <c r="S156" s="63">
        <v>41312</v>
      </c>
      <c r="T156" s="16"/>
      <c r="U156" s="16"/>
      <c r="V156" s="16"/>
      <c r="W156" s="16"/>
      <c r="X156" s="63"/>
      <c r="Y156" s="42"/>
      <c r="Z156" s="31"/>
      <c r="AA156" s="16"/>
      <c r="AB156" s="16"/>
      <c r="AC156" s="16"/>
      <c r="AD156" s="16"/>
    </row>
    <row r="157" spans="1:30" ht="15" customHeight="1" x14ac:dyDescent="0.2">
      <c r="A157" s="119" t="s">
        <v>655</v>
      </c>
      <c r="B157" s="119" t="s">
        <v>662</v>
      </c>
      <c r="C157" s="126" t="s">
        <v>8</v>
      </c>
      <c r="D157" s="16" t="s">
        <v>556</v>
      </c>
      <c r="E157" s="35" t="s">
        <v>608</v>
      </c>
      <c r="F157" s="16" t="s">
        <v>596</v>
      </c>
      <c r="G157" s="35" t="s">
        <v>612</v>
      </c>
      <c r="H157" s="105"/>
      <c r="I157" s="35" t="s">
        <v>0</v>
      </c>
      <c r="J157" s="35"/>
      <c r="K157" s="35">
        <v>800</v>
      </c>
      <c r="L157" s="35" t="s">
        <v>605</v>
      </c>
      <c r="M157" s="16" t="s">
        <v>616</v>
      </c>
      <c r="N157" s="35" t="s">
        <v>629</v>
      </c>
      <c r="O157" s="35"/>
      <c r="P157" s="16"/>
      <c r="Q157" s="16"/>
      <c r="R157" s="16"/>
      <c r="S157" s="63">
        <v>41312</v>
      </c>
      <c r="T157" s="16"/>
      <c r="U157" s="16"/>
      <c r="V157" s="16"/>
      <c r="W157" s="16"/>
      <c r="X157" s="63"/>
      <c r="Y157" s="42"/>
      <c r="Z157" s="31"/>
      <c r="AA157" s="16"/>
      <c r="AB157" s="16"/>
      <c r="AC157" s="16"/>
      <c r="AD157" s="16"/>
    </row>
    <row r="158" spans="1:30" ht="15" customHeight="1" x14ac:dyDescent="0.2">
      <c r="A158" s="119" t="s">
        <v>656</v>
      </c>
      <c r="B158" s="119" t="s">
        <v>662</v>
      </c>
      <c r="C158" s="126" t="s">
        <v>8</v>
      </c>
      <c r="D158" s="16" t="s">
        <v>556</v>
      </c>
      <c r="E158" s="35" t="s">
        <v>608</v>
      </c>
      <c r="F158" s="16" t="s">
        <v>596</v>
      </c>
      <c r="G158" s="35" t="s">
        <v>612</v>
      </c>
      <c r="H158" s="105"/>
      <c r="I158" s="35" t="s">
        <v>0</v>
      </c>
      <c r="J158" s="35"/>
      <c r="K158" s="35">
        <v>1000</v>
      </c>
      <c r="L158" s="35" t="s">
        <v>605</v>
      </c>
      <c r="M158" s="16" t="s">
        <v>616</v>
      </c>
      <c r="N158" s="35" t="s">
        <v>624</v>
      </c>
      <c r="O158" s="35"/>
      <c r="P158" s="16"/>
      <c r="Q158" s="16"/>
      <c r="R158" s="16"/>
      <c r="S158" s="63">
        <v>41312</v>
      </c>
      <c r="T158" s="16"/>
      <c r="U158" s="16"/>
      <c r="V158" s="16"/>
      <c r="W158" s="16"/>
      <c r="X158" s="63"/>
      <c r="Y158" s="42"/>
      <c r="Z158" s="31"/>
      <c r="AA158" s="16"/>
      <c r="AB158" s="16"/>
      <c r="AC158" s="16"/>
      <c r="AD158" s="16"/>
    </row>
    <row r="159" spans="1:30" ht="15" customHeight="1" x14ac:dyDescent="0.2">
      <c r="A159" s="119" t="s">
        <v>673</v>
      </c>
      <c r="B159" s="119" t="s">
        <v>665</v>
      </c>
      <c r="C159" s="126" t="s">
        <v>8</v>
      </c>
      <c r="D159" s="16" t="s">
        <v>668</v>
      </c>
      <c r="E159" s="35" t="s">
        <v>666</v>
      </c>
      <c r="F159" s="16" t="s">
        <v>669</v>
      </c>
      <c r="G159" s="35" t="s">
        <v>667</v>
      </c>
      <c r="H159" s="105"/>
      <c r="I159" s="35" t="s">
        <v>267</v>
      </c>
      <c r="J159" s="35"/>
      <c r="K159" s="35">
        <v>10000</v>
      </c>
      <c r="L159" s="35" t="s">
        <v>149</v>
      </c>
      <c r="M159" s="16" t="s">
        <v>670</v>
      </c>
      <c r="N159" s="35" t="s">
        <v>671</v>
      </c>
      <c r="O159" s="35"/>
      <c r="P159" s="16"/>
      <c r="Q159" s="16"/>
      <c r="R159" s="16"/>
      <c r="S159" s="63">
        <v>41316</v>
      </c>
      <c r="T159" s="16"/>
      <c r="U159" s="16"/>
      <c r="V159" s="16"/>
      <c r="W159" s="16"/>
      <c r="X159" s="63">
        <v>41319</v>
      </c>
      <c r="Y159" s="42"/>
      <c r="Z159" s="31"/>
      <c r="AA159" s="16"/>
      <c r="AB159" s="16"/>
      <c r="AC159" s="16"/>
      <c r="AD159" s="16"/>
    </row>
    <row r="160" spans="1:30" ht="15" customHeight="1" x14ac:dyDescent="0.2">
      <c r="A160" s="119" t="s">
        <v>674</v>
      </c>
      <c r="B160" s="119" t="s">
        <v>675</v>
      </c>
      <c r="C160" s="16" t="s">
        <v>8</v>
      </c>
      <c r="D160" s="16" t="s">
        <v>676</v>
      </c>
      <c r="E160" s="35" t="s">
        <v>677</v>
      </c>
      <c r="F160" s="16" t="s">
        <v>678</v>
      </c>
      <c r="G160" s="35" t="s">
        <v>680</v>
      </c>
      <c r="H160" s="105"/>
      <c r="I160" s="35" t="s">
        <v>679</v>
      </c>
      <c r="J160" s="35"/>
      <c r="K160" s="35">
        <v>900</v>
      </c>
      <c r="L160" s="35" t="s">
        <v>149</v>
      </c>
      <c r="M160" s="16" t="s">
        <v>670</v>
      </c>
      <c r="N160" s="35">
        <v>6.5</v>
      </c>
      <c r="O160" s="35"/>
      <c r="P160" s="16"/>
      <c r="Q160" s="16"/>
      <c r="R160" s="16"/>
      <c r="S160" s="63">
        <v>41319</v>
      </c>
      <c r="T160" s="16"/>
      <c r="U160" s="16"/>
      <c r="V160" s="16"/>
      <c r="W160" s="16"/>
      <c r="X160" s="63">
        <v>41345</v>
      </c>
      <c r="Y160" s="42"/>
      <c r="Z160" s="31"/>
      <c r="AA160" s="16"/>
      <c r="AB160" s="16"/>
      <c r="AC160" s="16"/>
      <c r="AD160" s="16"/>
    </row>
    <row r="161" spans="1:30" ht="15" customHeight="1" x14ac:dyDescent="0.2">
      <c r="A161" s="119" t="s">
        <v>681</v>
      </c>
      <c r="B161" s="119" t="s">
        <v>675</v>
      </c>
      <c r="C161" s="16" t="s">
        <v>8</v>
      </c>
      <c r="D161" s="16" t="s">
        <v>676</v>
      </c>
      <c r="E161" s="35" t="s">
        <v>677</v>
      </c>
      <c r="F161" s="16" t="s">
        <v>678</v>
      </c>
      <c r="G161" s="35" t="s">
        <v>680</v>
      </c>
      <c r="H161" s="105"/>
      <c r="I161" s="35" t="s">
        <v>679</v>
      </c>
      <c r="J161" s="35"/>
      <c r="K161" s="35">
        <v>3500</v>
      </c>
      <c r="L161" s="35" t="s">
        <v>149</v>
      </c>
      <c r="M161" s="16" t="s">
        <v>670</v>
      </c>
      <c r="N161" s="35">
        <v>11</v>
      </c>
      <c r="O161" s="35"/>
      <c r="P161" s="16"/>
      <c r="Q161" s="16"/>
      <c r="R161" s="16"/>
      <c r="S161" s="63">
        <v>41319</v>
      </c>
      <c r="T161" s="16"/>
      <c r="U161" s="16"/>
      <c r="V161" s="16"/>
      <c r="W161" s="16"/>
      <c r="X161" s="63">
        <v>41345</v>
      </c>
      <c r="Y161" s="42"/>
      <c r="Z161" s="31"/>
      <c r="AA161" s="16"/>
      <c r="AB161" s="16"/>
      <c r="AC161" s="16"/>
      <c r="AD161" s="16"/>
    </row>
    <row r="162" spans="1:30" ht="15" customHeight="1" x14ac:dyDescent="0.2">
      <c r="A162" s="119" t="s">
        <v>682</v>
      </c>
      <c r="B162" s="119" t="s">
        <v>675</v>
      </c>
      <c r="C162" s="16" t="s">
        <v>8</v>
      </c>
      <c r="D162" s="16" t="s">
        <v>676</v>
      </c>
      <c r="E162" s="35" t="s">
        <v>677</v>
      </c>
      <c r="F162" s="16" t="s">
        <v>678</v>
      </c>
      <c r="G162" s="35" t="s">
        <v>680</v>
      </c>
      <c r="H162" s="105"/>
      <c r="I162" s="35" t="s">
        <v>679</v>
      </c>
      <c r="J162" s="35"/>
      <c r="K162" s="35">
        <v>250</v>
      </c>
      <c r="L162" s="35" t="s">
        <v>149</v>
      </c>
      <c r="M162" s="16" t="s">
        <v>670</v>
      </c>
      <c r="N162" s="35">
        <v>12</v>
      </c>
      <c r="O162" s="35"/>
      <c r="P162" s="16"/>
      <c r="Q162" s="16"/>
      <c r="R162" s="16"/>
      <c r="S162" s="63">
        <v>41319</v>
      </c>
      <c r="T162" s="16"/>
      <c r="U162" s="16"/>
      <c r="V162" s="16"/>
      <c r="W162" s="16"/>
      <c r="X162" s="63">
        <v>41345</v>
      </c>
      <c r="Y162" s="42"/>
      <c r="Z162" s="31"/>
      <c r="AA162" s="16"/>
      <c r="AB162" s="16"/>
      <c r="AC162" s="16"/>
      <c r="AD162" s="16"/>
    </row>
    <row r="163" spans="1:30" ht="15" customHeight="1" x14ac:dyDescent="0.2">
      <c r="A163" s="119" t="s">
        <v>683</v>
      </c>
      <c r="B163" s="119" t="s">
        <v>675</v>
      </c>
      <c r="C163" s="16" t="s">
        <v>8</v>
      </c>
      <c r="D163" s="16" t="s">
        <v>676</v>
      </c>
      <c r="E163" s="35" t="s">
        <v>677</v>
      </c>
      <c r="F163" s="16" t="s">
        <v>678</v>
      </c>
      <c r="G163" s="35" t="s">
        <v>680</v>
      </c>
      <c r="H163" s="105"/>
      <c r="I163" s="35" t="s">
        <v>679</v>
      </c>
      <c r="J163" s="35"/>
      <c r="K163" s="35">
        <v>2000</v>
      </c>
      <c r="L163" s="35" t="s">
        <v>149</v>
      </c>
      <c r="M163" s="16" t="s">
        <v>670</v>
      </c>
      <c r="N163" s="35">
        <v>14</v>
      </c>
      <c r="O163" s="35"/>
      <c r="P163" s="16"/>
      <c r="Q163" s="16"/>
      <c r="R163" s="16"/>
      <c r="S163" s="63">
        <v>41319</v>
      </c>
      <c r="T163" s="16"/>
      <c r="U163" s="16"/>
      <c r="V163" s="16"/>
      <c r="W163" s="16"/>
      <c r="X163" s="63">
        <v>41345</v>
      </c>
      <c r="Y163" s="42"/>
      <c r="Z163" s="31"/>
      <c r="AA163" s="16"/>
      <c r="AB163" s="16"/>
      <c r="AC163" s="16"/>
      <c r="AD163" s="16"/>
    </row>
    <row r="164" spans="1:30" ht="15" customHeight="1" x14ac:dyDescent="0.2">
      <c r="A164" s="119" t="s">
        <v>684</v>
      </c>
      <c r="B164" s="119" t="s">
        <v>675</v>
      </c>
      <c r="C164" s="16" t="s">
        <v>8</v>
      </c>
      <c r="D164" s="16" t="s">
        <v>676</v>
      </c>
      <c r="E164" s="35" t="s">
        <v>677</v>
      </c>
      <c r="F164" s="16" t="s">
        <v>678</v>
      </c>
      <c r="G164" s="35" t="s">
        <v>680</v>
      </c>
      <c r="H164" s="105"/>
      <c r="I164" s="35" t="s">
        <v>679</v>
      </c>
      <c r="J164" s="35"/>
      <c r="K164" s="35">
        <v>20000</v>
      </c>
      <c r="L164" s="35" t="s">
        <v>149</v>
      </c>
      <c r="M164" s="16" t="s">
        <v>670</v>
      </c>
      <c r="N164" s="35">
        <v>16</v>
      </c>
      <c r="O164" s="35"/>
      <c r="P164" s="16"/>
      <c r="Q164" s="16"/>
      <c r="R164" s="16"/>
      <c r="S164" s="63">
        <v>41319</v>
      </c>
      <c r="T164" s="16"/>
      <c r="U164" s="16"/>
      <c r="V164" s="16"/>
      <c r="W164" s="16"/>
      <c r="X164" s="63">
        <v>41345</v>
      </c>
      <c r="Y164" s="42"/>
      <c r="Z164" s="31"/>
      <c r="AA164" s="16"/>
      <c r="AB164" s="16"/>
      <c r="AC164" s="16"/>
      <c r="AD164" s="16"/>
    </row>
    <row r="165" spans="1:30" ht="15" customHeight="1" x14ac:dyDescent="0.2">
      <c r="A165" s="119" t="s">
        <v>685</v>
      </c>
      <c r="B165" s="119" t="s">
        <v>675</v>
      </c>
      <c r="C165" s="16" t="s">
        <v>8</v>
      </c>
      <c r="D165" s="16" t="s">
        <v>676</v>
      </c>
      <c r="E165" s="35" t="s">
        <v>677</v>
      </c>
      <c r="F165" s="16" t="s">
        <v>678</v>
      </c>
      <c r="G165" s="35" t="s">
        <v>680</v>
      </c>
      <c r="H165" s="105"/>
      <c r="I165" s="35" t="s">
        <v>679</v>
      </c>
      <c r="J165" s="35"/>
      <c r="K165" s="35">
        <v>40000</v>
      </c>
      <c r="L165" s="35" t="s">
        <v>149</v>
      </c>
      <c r="M165" s="16" t="s">
        <v>670</v>
      </c>
      <c r="N165" s="35">
        <v>22</v>
      </c>
      <c r="O165" s="35"/>
      <c r="P165" s="16"/>
      <c r="Q165" s="16"/>
      <c r="R165" s="16"/>
      <c r="S165" s="63">
        <v>41319</v>
      </c>
      <c r="T165" s="16"/>
      <c r="U165" s="16"/>
      <c r="V165" s="16"/>
      <c r="W165" s="16"/>
      <c r="X165" s="63">
        <v>41345</v>
      </c>
      <c r="Y165" s="42"/>
      <c r="Z165" s="31"/>
      <c r="AA165" s="16"/>
      <c r="AB165" s="16"/>
      <c r="AC165" s="16"/>
      <c r="AD165" s="16"/>
    </row>
    <row r="166" spans="1:30" ht="15" customHeight="1" x14ac:dyDescent="0.2">
      <c r="A166" s="119" t="s">
        <v>686</v>
      </c>
      <c r="B166" s="119" t="s">
        <v>675</v>
      </c>
      <c r="C166" s="16" t="s">
        <v>8</v>
      </c>
      <c r="D166" s="16" t="s">
        <v>676</v>
      </c>
      <c r="E166" s="35" t="s">
        <v>677</v>
      </c>
      <c r="F166" s="16" t="s">
        <v>678</v>
      </c>
      <c r="G166" s="35" t="s">
        <v>680</v>
      </c>
      <c r="H166" s="105"/>
      <c r="I166" s="35" t="s">
        <v>679</v>
      </c>
      <c r="J166" s="35"/>
      <c r="K166" s="35">
        <v>6500</v>
      </c>
      <c r="L166" s="35" t="s">
        <v>149</v>
      </c>
      <c r="M166" s="16" t="s">
        <v>670</v>
      </c>
      <c r="N166" s="35">
        <v>35</v>
      </c>
      <c r="O166" s="35"/>
      <c r="P166" s="16"/>
      <c r="Q166" s="16"/>
      <c r="R166" s="16"/>
      <c r="S166" s="63">
        <v>41319</v>
      </c>
      <c r="T166" s="16"/>
      <c r="U166" s="16"/>
      <c r="V166" s="16"/>
      <c r="W166" s="16"/>
      <c r="X166" s="63">
        <v>41345</v>
      </c>
      <c r="Y166" s="42"/>
      <c r="Z166" s="31"/>
      <c r="AA166" s="16"/>
      <c r="AB166" s="16"/>
      <c r="AC166" s="16"/>
      <c r="AD166" s="16"/>
    </row>
    <row r="167" spans="1:30" ht="15" customHeight="1" x14ac:dyDescent="0.2">
      <c r="A167" s="119" t="s">
        <v>687</v>
      </c>
      <c r="B167" s="119" t="s">
        <v>675</v>
      </c>
      <c r="C167" s="16" t="s">
        <v>8</v>
      </c>
      <c r="D167" s="16" t="s">
        <v>676</v>
      </c>
      <c r="E167" s="35" t="s">
        <v>677</v>
      </c>
      <c r="F167" s="16" t="s">
        <v>678</v>
      </c>
      <c r="G167" s="35" t="s">
        <v>680</v>
      </c>
      <c r="H167" s="105"/>
      <c r="I167" s="35" t="s">
        <v>679</v>
      </c>
      <c r="J167" s="35"/>
      <c r="K167" s="35">
        <v>60000</v>
      </c>
      <c r="L167" s="35" t="s">
        <v>149</v>
      </c>
      <c r="M167" s="16" t="s">
        <v>670</v>
      </c>
      <c r="N167" s="35">
        <v>38</v>
      </c>
      <c r="O167" s="35"/>
      <c r="P167" s="16"/>
      <c r="Q167" s="16"/>
      <c r="R167" s="16"/>
      <c r="S167" s="63">
        <v>41319</v>
      </c>
      <c r="T167" s="16"/>
      <c r="U167" s="16"/>
      <c r="V167" s="16"/>
      <c r="W167" s="16"/>
      <c r="X167" s="63">
        <v>41345</v>
      </c>
      <c r="Y167" s="42"/>
      <c r="Z167" s="31"/>
      <c r="AA167" s="16"/>
      <c r="AB167" s="16"/>
      <c r="AC167" s="16"/>
      <c r="AD167" s="16"/>
    </row>
    <row r="168" spans="1:30" ht="15" customHeight="1" x14ac:dyDescent="0.2">
      <c r="A168" s="119" t="s">
        <v>688</v>
      </c>
      <c r="B168" s="119" t="s">
        <v>675</v>
      </c>
      <c r="C168" s="16" t="s">
        <v>8</v>
      </c>
      <c r="D168" s="16" t="s">
        <v>676</v>
      </c>
      <c r="E168" s="35" t="s">
        <v>677</v>
      </c>
      <c r="F168" s="16" t="s">
        <v>678</v>
      </c>
      <c r="G168" s="35" t="s">
        <v>680</v>
      </c>
      <c r="H168" s="105"/>
      <c r="I168" s="35" t="s">
        <v>679</v>
      </c>
      <c r="J168" s="35"/>
      <c r="K168" s="35">
        <v>30000</v>
      </c>
      <c r="L168" s="35" t="s">
        <v>149</v>
      </c>
      <c r="M168" s="16" t="s">
        <v>670</v>
      </c>
      <c r="N168" s="35">
        <v>42</v>
      </c>
      <c r="O168" s="35"/>
      <c r="P168" s="16"/>
      <c r="Q168" s="16"/>
      <c r="R168" s="16"/>
      <c r="S168" s="63">
        <v>41319</v>
      </c>
      <c r="T168" s="16"/>
      <c r="U168" s="16"/>
      <c r="V168" s="16"/>
      <c r="W168" s="16"/>
      <c r="X168" s="63">
        <v>41345</v>
      </c>
      <c r="Y168" s="42"/>
      <c r="Z168" s="31"/>
      <c r="AA168" s="16"/>
      <c r="AB168" s="16"/>
      <c r="AC168" s="16"/>
      <c r="AD168" s="16"/>
    </row>
    <row r="169" spans="1:30" ht="15" customHeight="1" x14ac:dyDescent="0.2">
      <c r="A169" s="119" t="s">
        <v>689</v>
      </c>
      <c r="B169" s="119" t="s">
        <v>675</v>
      </c>
      <c r="C169" s="16" t="s">
        <v>8</v>
      </c>
      <c r="D169" s="16" t="s">
        <v>676</v>
      </c>
      <c r="E169" s="35" t="s">
        <v>677</v>
      </c>
      <c r="F169" s="16" t="s">
        <v>678</v>
      </c>
      <c r="G169" s="35" t="s">
        <v>680</v>
      </c>
      <c r="H169" s="105"/>
      <c r="I169" s="35" t="s">
        <v>679</v>
      </c>
      <c r="J169" s="35"/>
      <c r="K169" s="35">
        <v>8400</v>
      </c>
      <c r="L169" s="35" t="s">
        <v>149</v>
      </c>
      <c r="M169" s="16" t="s">
        <v>670</v>
      </c>
      <c r="N169" s="35">
        <v>45</v>
      </c>
      <c r="O169" s="35"/>
      <c r="P169" s="16"/>
      <c r="Q169" s="16"/>
      <c r="R169" s="16"/>
      <c r="S169" s="63">
        <v>41319</v>
      </c>
      <c r="T169" s="16"/>
      <c r="U169" s="16"/>
      <c r="V169" s="16"/>
      <c r="W169" s="16"/>
      <c r="X169" s="63">
        <v>41345</v>
      </c>
      <c r="Y169" s="42"/>
      <c r="Z169" s="31"/>
      <c r="AA169" s="16"/>
      <c r="AB169" s="16"/>
      <c r="AC169" s="16"/>
      <c r="AD169" s="16"/>
    </row>
    <row r="170" spans="1:30" ht="15" customHeight="1" x14ac:dyDescent="0.2">
      <c r="A170" s="119" t="s">
        <v>690</v>
      </c>
      <c r="B170" s="119" t="s">
        <v>675</v>
      </c>
      <c r="C170" s="16" t="s">
        <v>8</v>
      </c>
      <c r="D170" s="16" t="s">
        <v>676</v>
      </c>
      <c r="E170" s="35" t="s">
        <v>677</v>
      </c>
      <c r="F170" s="16" t="s">
        <v>678</v>
      </c>
      <c r="G170" s="35" t="s">
        <v>680</v>
      </c>
      <c r="H170" s="105"/>
      <c r="I170" s="35" t="s">
        <v>679</v>
      </c>
      <c r="J170" s="35"/>
      <c r="K170" s="35">
        <v>20000</v>
      </c>
      <c r="L170" s="35" t="s">
        <v>149</v>
      </c>
      <c r="M170" s="16" t="s">
        <v>670</v>
      </c>
      <c r="N170" s="35">
        <v>50</v>
      </c>
      <c r="O170" s="35"/>
      <c r="P170" s="16"/>
      <c r="Q170" s="16"/>
      <c r="R170" s="16"/>
      <c r="S170" s="63">
        <v>41319</v>
      </c>
      <c r="T170" s="16"/>
      <c r="U170" s="16"/>
      <c r="V170" s="16"/>
      <c r="W170" s="16"/>
      <c r="X170" s="63">
        <v>41345</v>
      </c>
      <c r="Y170" s="42"/>
      <c r="Z170" s="31"/>
      <c r="AA170" s="16"/>
      <c r="AB170" s="16"/>
      <c r="AC170" s="16"/>
      <c r="AD170" s="16"/>
    </row>
    <row r="171" spans="1:30" ht="15" customHeight="1" x14ac:dyDescent="0.2">
      <c r="A171" s="119" t="s">
        <v>691</v>
      </c>
      <c r="B171" s="119" t="s">
        <v>675</v>
      </c>
      <c r="C171" s="16" t="s">
        <v>8</v>
      </c>
      <c r="D171" s="16" t="s">
        <v>676</v>
      </c>
      <c r="E171" s="35" t="s">
        <v>677</v>
      </c>
      <c r="F171" s="16" t="s">
        <v>678</v>
      </c>
      <c r="G171" s="35" t="s">
        <v>680</v>
      </c>
      <c r="H171" s="105"/>
      <c r="I171" s="35" t="s">
        <v>679</v>
      </c>
      <c r="J171" s="35"/>
      <c r="K171" s="35">
        <v>500</v>
      </c>
      <c r="L171" s="35" t="s">
        <v>149</v>
      </c>
      <c r="M171" s="16" t="s">
        <v>615</v>
      </c>
      <c r="N171" s="35" t="s">
        <v>708</v>
      </c>
      <c r="O171" s="35"/>
      <c r="P171" s="16"/>
      <c r="Q171" s="16"/>
      <c r="R171" s="16"/>
      <c r="S171" s="63">
        <v>41319</v>
      </c>
      <c r="T171" s="16"/>
      <c r="U171" s="16"/>
      <c r="V171" s="16"/>
      <c r="W171" s="16"/>
      <c r="X171" s="63">
        <v>41345</v>
      </c>
      <c r="Y171" s="42"/>
      <c r="Z171" s="31"/>
      <c r="AA171" s="16"/>
      <c r="AB171" s="16"/>
      <c r="AC171" s="16"/>
      <c r="AD171" s="16"/>
    </row>
    <row r="172" spans="1:30" ht="15" customHeight="1" x14ac:dyDescent="0.2">
      <c r="A172" s="119" t="s">
        <v>692</v>
      </c>
      <c r="B172" s="119" t="s">
        <v>675</v>
      </c>
      <c r="C172" s="16" t="s">
        <v>8</v>
      </c>
      <c r="D172" s="16" t="s">
        <v>676</v>
      </c>
      <c r="E172" s="35" t="s">
        <v>677</v>
      </c>
      <c r="F172" s="16" t="s">
        <v>709</v>
      </c>
      <c r="G172" s="35" t="s">
        <v>710</v>
      </c>
      <c r="H172" s="105"/>
      <c r="I172" s="35" t="s">
        <v>711</v>
      </c>
      <c r="J172" s="35"/>
      <c r="K172" s="35">
        <v>80</v>
      </c>
      <c r="L172" s="35" t="s">
        <v>149</v>
      </c>
      <c r="M172" s="16" t="s">
        <v>670</v>
      </c>
      <c r="N172" s="35">
        <v>8</v>
      </c>
      <c r="O172" s="35"/>
      <c r="P172" s="16"/>
      <c r="Q172" s="16"/>
      <c r="R172" s="16"/>
      <c r="S172" s="63">
        <v>41319</v>
      </c>
      <c r="T172" s="16"/>
      <c r="U172" s="16"/>
      <c r="V172" s="16"/>
      <c r="W172" s="16"/>
      <c r="X172" s="63">
        <v>41345</v>
      </c>
      <c r="Y172" s="42"/>
      <c r="Z172" s="31" t="s">
        <v>782</v>
      </c>
      <c r="AA172" s="16"/>
      <c r="AB172" s="16"/>
      <c r="AC172" s="16"/>
      <c r="AD172" s="16"/>
    </row>
    <row r="173" spans="1:30" ht="15" customHeight="1" x14ac:dyDescent="0.2">
      <c r="A173" s="119" t="s">
        <v>693</v>
      </c>
      <c r="B173" s="119" t="s">
        <v>675</v>
      </c>
      <c r="C173" s="16" t="s">
        <v>8</v>
      </c>
      <c r="D173" s="16" t="s">
        <v>676</v>
      </c>
      <c r="E173" s="35" t="s">
        <v>677</v>
      </c>
      <c r="F173" s="16" t="s">
        <v>709</v>
      </c>
      <c r="G173" s="35" t="s">
        <v>710</v>
      </c>
      <c r="H173" s="105"/>
      <c r="I173" s="35" t="s">
        <v>711</v>
      </c>
      <c r="J173" s="35"/>
      <c r="K173" s="35">
        <v>350</v>
      </c>
      <c r="L173" s="35" t="s">
        <v>149</v>
      </c>
      <c r="M173" s="16" t="s">
        <v>670</v>
      </c>
      <c r="N173" s="35">
        <v>10.199999999999999</v>
      </c>
      <c r="O173" s="35"/>
      <c r="P173" s="16"/>
      <c r="Q173" s="16"/>
      <c r="R173" s="16"/>
      <c r="S173" s="63">
        <v>41319</v>
      </c>
      <c r="T173" s="16"/>
      <c r="U173" s="16"/>
      <c r="V173" s="16"/>
      <c r="W173" s="16"/>
      <c r="X173" s="63">
        <v>41345</v>
      </c>
      <c r="Y173" s="42"/>
      <c r="Z173" s="31" t="s">
        <v>782</v>
      </c>
      <c r="AA173" s="16"/>
      <c r="AB173" s="16"/>
      <c r="AC173" s="16"/>
      <c r="AD173" s="16"/>
    </row>
    <row r="174" spans="1:30" ht="15" customHeight="1" x14ac:dyDescent="0.2">
      <c r="A174" s="119" t="s">
        <v>694</v>
      </c>
      <c r="B174" s="119" t="s">
        <v>675</v>
      </c>
      <c r="C174" s="16" t="s">
        <v>8</v>
      </c>
      <c r="D174" s="16" t="s">
        <v>676</v>
      </c>
      <c r="E174" s="35" t="s">
        <v>677</v>
      </c>
      <c r="F174" s="16" t="s">
        <v>709</v>
      </c>
      <c r="G174" s="35" t="s">
        <v>710</v>
      </c>
      <c r="H174" s="105"/>
      <c r="I174" s="35" t="s">
        <v>711</v>
      </c>
      <c r="J174" s="35"/>
      <c r="K174" s="35">
        <v>750</v>
      </c>
      <c r="L174" s="35" t="s">
        <v>149</v>
      </c>
      <c r="M174" s="16" t="s">
        <v>670</v>
      </c>
      <c r="N174" s="35">
        <v>13</v>
      </c>
      <c r="O174" s="35"/>
      <c r="P174" s="16"/>
      <c r="Q174" s="16"/>
      <c r="R174" s="16"/>
      <c r="S174" s="63">
        <v>41319</v>
      </c>
      <c r="T174" s="16"/>
      <c r="U174" s="16"/>
      <c r="V174" s="16"/>
      <c r="W174" s="16"/>
      <c r="X174" s="63">
        <v>41345</v>
      </c>
      <c r="Y174" s="42"/>
      <c r="Z174" s="31" t="s">
        <v>782</v>
      </c>
      <c r="AA174" s="16"/>
      <c r="AB174" s="16"/>
      <c r="AC174" s="16"/>
      <c r="AD174" s="16"/>
    </row>
    <row r="175" spans="1:30" ht="15" customHeight="1" x14ac:dyDescent="0.2">
      <c r="A175" s="119" t="s">
        <v>695</v>
      </c>
      <c r="B175" s="119" t="s">
        <v>675</v>
      </c>
      <c r="C175" s="16" t="s">
        <v>8</v>
      </c>
      <c r="D175" s="16" t="s">
        <v>676</v>
      </c>
      <c r="E175" s="35" t="s">
        <v>677</v>
      </c>
      <c r="F175" s="16" t="s">
        <v>709</v>
      </c>
      <c r="G175" s="35" t="s">
        <v>710</v>
      </c>
      <c r="H175" s="105"/>
      <c r="I175" s="35" t="s">
        <v>711</v>
      </c>
      <c r="J175" s="35"/>
      <c r="K175" s="35">
        <v>250</v>
      </c>
      <c r="L175" s="35" t="s">
        <v>149</v>
      </c>
      <c r="M175" s="16" t="s">
        <v>670</v>
      </c>
      <c r="N175" s="35">
        <v>14</v>
      </c>
      <c r="O175" s="35"/>
      <c r="P175" s="16"/>
      <c r="Q175" s="16"/>
      <c r="R175" s="16"/>
      <c r="S175" s="63">
        <v>41319</v>
      </c>
      <c r="T175" s="16"/>
      <c r="U175" s="16"/>
      <c r="V175" s="16"/>
      <c r="W175" s="16"/>
      <c r="X175" s="63">
        <v>41345</v>
      </c>
      <c r="Y175" s="42"/>
      <c r="Z175" s="31" t="s">
        <v>782</v>
      </c>
      <c r="AA175" s="16"/>
      <c r="AB175" s="16"/>
      <c r="AC175" s="16"/>
      <c r="AD175" s="16"/>
    </row>
    <row r="176" spans="1:30" ht="15" customHeight="1" x14ac:dyDescent="0.2">
      <c r="A176" s="119" t="s">
        <v>696</v>
      </c>
      <c r="B176" s="119" t="s">
        <v>675</v>
      </c>
      <c r="C176" s="16" t="s">
        <v>8</v>
      </c>
      <c r="D176" s="16" t="s">
        <v>676</v>
      </c>
      <c r="E176" s="35" t="s">
        <v>677</v>
      </c>
      <c r="F176" s="16" t="s">
        <v>709</v>
      </c>
      <c r="G176" s="35" t="s">
        <v>710</v>
      </c>
      <c r="H176" s="105"/>
      <c r="I176" s="35" t="s">
        <v>711</v>
      </c>
      <c r="J176" s="35"/>
      <c r="K176" s="35">
        <v>100</v>
      </c>
      <c r="L176" s="35" t="s">
        <v>149</v>
      </c>
      <c r="M176" s="16" t="s">
        <v>670</v>
      </c>
      <c r="N176" s="35">
        <v>16</v>
      </c>
      <c r="O176" s="35"/>
      <c r="P176" s="16"/>
      <c r="Q176" s="16"/>
      <c r="R176" s="16"/>
      <c r="S176" s="63">
        <v>41319</v>
      </c>
      <c r="T176" s="16"/>
      <c r="U176" s="16"/>
      <c r="V176" s="16"/>
      <c r="W176" s="16"/>
      <c r="X176" s="63">
        <v>41345</v>
      </c>
      <c r="Y176" s="42"/>
      <c r="Z176" s="31" t="s">
        <v>782</v>
      </c>
      <c r="AA176" s="16"/>
      <c r="AB176" s="16"/>
      <c r="AC176" s="16"/>
      <c r="AD176" s="16"/>
    </row>
    <row r="177" spans="1:30" ht="15" customHeight="1" x14ac:dyDescent="0.2">
      <c r="A177" s="119" t="s">
        <v>697</v>
      </c>
      <c r="B177" s="119" t="s">
        <v>675</v>
      </c>
      <c r="C177" s="16" t="s">
        <v>8</v>
      </c>
      <c r="D177" s="16" t="s">
        <v>676</v>
      </c>
      <c r="E177" s="35" t="s">
        <v>677</v>
      </c>
      <c r="F177" s="16" t="s">
        <v>709</v>
      </c>
      <c r="G177" s="35" t="s">
        <v>710</v>
      </c>
      <c r="H177" s="105"/>
      <c r="I177" s="35" t="s">
        <v>711</v>
      </c>
      <c r="J177" s="35"/>
      <c r="K177" s="35">
        <v>250</v>
      </c>
      <c r="L177" s="35" t="s">
        <v>149</v>
      </c>
      <c r="M177" s="16" t="s">
        <v>670</v>
      </c>
      <c r="N177" s="35">
        <v>18</v>
      </c>
      <c r="O177" s="35"/>
      <c r="P177" s="16"/>
      <c r="Q177" s="16"/>
      <c r="R177" s="16"/>
      <c r="S177" s="63">
        <v>41319</v>
      </c>
      <c r="T177" s="16"/>
      <c r="U177" s="16"/>
      <c r="V177" s="16"/>
      <c r="W177" s="16"/>
      <c r="X177" s="63">
        <v>41345</v>
      </c>
      <c r="Y177" s="42"/>
      <c r="Z177" s="31" t="s">
        <v>782</v>
      </c>
      <c r="AA177" s="16"/>
      <c r="AB177" s="16"/>
      <c r="AC177" s="16"/>
      <c r="AD177" s="16"/>
    </row>
    <row r="178" spans="1:30" ht="15" customHeight="1" x14ac:dyDescent="0.2">
      <c r="A178" s="119" t="s">
        <v>698</v>
      </c>
      <c r="B178" s="119" t="s">
        <v>675</v>
      </c>
      <c r="C178" s="16" t="s">
        <v>8</v>
      </c>
      <c r="D178" s="16" t="s">
        <v>676</v>
      </c>
      <c r="E178" s="35" t="s">
        <v>677</v>
      </c>
      <c r="F178" s="16" t="s">
        <v>709</v>
      </c>
      <c r="G178" s="35" t="s">
        <v>710</v>
      </c>
      <c r="H178" s="105"/>
      <c r="I178" s="35" t="s">
        <v>711</v>
      </c>
      <c r="J178" s="35"/>
      <c r="K178" s="35">
        <v>36000</v>
      </c>
      <c r="L178" s="35" t="s">
        <v>149</v>
      </c>
      <c r="M178" s="16" t="s">
        <v>670</v>
      </c>
      <c r="N178" s="35">
        <v>22</v>
      </c>
      <c r="O178" s="35"/>
      <c r="P178" s="16"/>
      <c r="Q178" s="16"/>
      <c r="R178" s="16"/>
      <c r="S178" s="63">
        <v>41319</v>
      </c>
      <c r="T178" s="16"/>
      <c r="U178" s="16"/>
      <c r="V178" s="16"/>
      <c r="W178" s="16"/>
      <c r="X178" s="63">
        <v>41345</v>
      </c>
      <c r="Y178" s="42"/>
      <c r="Z178" s="31" t="s">
        <v>782</v>
      </c>
      <c r="AA178" s="16"/>
      <c r="AB178" s="16"/>
      <c r="AC178" s="16"/>
      <c r="AD178" s="16"/>
    </row>
    <row r="179" spans="1:30" ht="15" customHeight="1" x14ac:dyDescent="0.2">
      <c r="A179" s="119" t="s">
        <v>699</v>
      </c>
      <c r="B179" s="119" t="s">
        <v>675</v>
      </c>
      <c r="C179" s="16" t="s">
        <v>8</v>
      </c>
      <c r="D179" s="16" t="s">
        <v>676</v>
      </c>
      <c r="E179" s="35" t="s">
        <v>677</v>
      </c>
      <c r="F179" s="16" t="s">
        <v>709</v>
      </c>
      <c r="G179" s="35" t="s">
        <v>710</v>
      </c>
      <c r="H179" s="105"/>
      <c r="I179" s="35" t="s">
        <v>711</v>
      </c>
      <c r="J179" s="35"/>
      <c r="K179" s="35">
        <v>15000</v>
      </c>
      <c r="L179" s="35" t="s">
        <v>149</v>
      </c>
      <c r="M179" s="16" t="s">
        <v>670</v>
      </c>
      <c r="N179" s="35">
        <v>26</v>
      </c>
      <c r="O179" s="35"/>
      <c r="P179" s="16"/>
      <c r="Q179" s="16"/>
      <c r="R179" s="16"/>
      <c r="S179" s="63">
        <v>41319</v>
      </c>
      <c r="T179" s="16"/>
      <c r="U179" s="16"/>
      <c r="V179" s="16"/>
      <c r="W179" s="16"/>
      <c r="X179" s="63">
        <v>41345</v>
      </c>
      <c r="Y179" s="42"/>
      <c r="Z179" s="31" t="s">
        <v>782</v>
      </c>
      <c r="AA179" s="16"/>
      <c r="AB179" s="16"/>
      <c r="AC179" s="16"/>
      <c r="AD179" s="16"/>
    </row>
    <row r="180" spans="1:30" ht="15" customHeight="1" x14ac:dyDescent="0.2">
      <c r="A180" s="119" t="s">
        <v>700</v>
      </c>
      <c r="B180" s="119" t="s">
        <v>675</v>
      </c>
      <c r="C180" s="16" t="s">
        <v>8</v>
      </c>
      <c r="D180" s="16" t="s">
        <v>676</v>
      </c>
      <c r="E180" s="35" t="s">
        <v>677</v>
      </c>
      <c r="F180" s="16" t="s">
        <v>709</v>
      </c>
      <c r="G180" s="35" t="s">
        <v>710</v>
      </c>
      <c r="H180" s="105"/>
      <c r="I180" s="35" t="s">
        <v>711</v>
      </c>
      <c r="J180" s="35"/>
      <c r="K180" s="35">
        <v>4000</v>
      </c>
      <c r="L180" s="35" t="s">
        <v>149</v>
      </c>
      <c r="M180" s="16" t="s">
        <v>670</v>
      </c>
      <c r="N180" s="35">
        <v>29</v>
      </c>
      <c r="O180" s="35"/>
      <c r="P180" s="16"/>
      <c r="Q180" s="16"/>
      <c r="R180" s="16"/>
      <c r="S180" s="63">
        <v>41319</v>
      </c>
      <c r="T180" s="16"/>
      <c r="U180" s="16"/>
      <c r="V180" s="16"/>
      <c r="W180" s="16"/>
      <c r="X180" s="63">
        <v>41345</v>
      </c>
      <c r="Y180" s="42"/>
      <c r="Z180" s="31" t="s">
        <v>782</v>
      </c>
      <c r="AA180" s="16"/>
      <c r="AB180" s="16"/>
      <c r="AC180" s="16"/>
      <c r="AD180" s="16"/>
    </row>
    <row r="181" spans="1:30" ht="15" customHeight="1" x14ac:dyDescent="0.2">
      <c r="A181" s="119" t="s">
        <v>701</v>
      </c>
      <c r="B181" s="119" t="s">
        <v>675</v>
      </c>
      <c r="C181" s="16" t="s">
        <v>8</v>
      </c>
      <c r="D181" s="16" t="s">
        <v>676</v>
      </c>
      <c r="E181" s="35" t="s">
        <v>677</v>
      </c>
      <c r="F181" s="16" t="s">
        <v>709</v>
      </c>
      <c r="G181" s="35" t="s">
        <v>710</v>
      </c>
      <c r="H181" s="105"/>
      <c r="I181" s="35" t="s">
        <v>711</v>
      </c>
      <c r="J181" s="35"/>
      <c r="K181" s="35">
        <v>2000</v>
      </c>
      <c r="L181" s="35" t="s">
        <v>149</v>
      </c>
      <c r="M181" s="16" t="s">
        <v>670</v>
      </c>
      <c r="N181" s="35">
        <v>42</v>
      </c>
      <c r="O181" s="35"/>
      <c r="P181" s="16"/>
      <c r="Q181" s="16"/>
      <c r="R181" s="16"/>
      <c r="S181" s="63">
        <v>41319</v>
      </c>
      <c r="T181" s="16"/>
      <c r="U181" s="16"/>
      <c r="V181" s="16"/>
      <c r="W181" s="16"/>
      <c r="X181" s="63">
        <v>41345</v>
      </c>
      <c r="Y181" s="42"/>
      <c r="Z181" s="31" t="s">
        <v>782</v>
      </c>
      <c r="AA181" s="16"/>
      <c r="AB181" s="16"/>
      <c r="AC181" s="16"/>
      <c r="AD181" s="16"/>
    </row>
    <row r="182" spans="1:30" ht="15" customHeight="1" x14ac:dyDescent="0.2">
      <c r="A182" s="119" t="s">
        <v>702</v>
      </c>
      <c r="B182" s="119" t="s">
        <v>675</v>
      </c>
      <c r="C182" s="16" t="s">
        <v>8</v>
      </c>
      <c r="D182" s="16" t="s">
        <v>676</v>
      </c>
      <c r="E182" s="35" t="s">
        <v>677</v>
      </c>
      <c r="F182" s="16" t="s">
        <v>709</v>
      </c>
      <c r="G182" s="35" t="s">
        <v>710</v>
      </c>
      <c r="H182" s="105"/>
      <c r="I182" s="35" t="s">
        <v>711</v>
      </c>
      <c r="J182" s="35"/>
      <c r="K182" s="35">
        <v>1000</v>
      </c>
      <c r="L182" s="35" t="s">
        <v>149</v>
      </c>
      <c r="M182" s="16" t="s">
        <v>670</v>
      </c>
      <c r="N182" s="35">
        <v>45</v>
      </c>
      <c r="O182" s="35"/>
      <c r="P182" s="16"/>
      <c r="Q182" s="16"/>
      <c r="R182" s="16"/>
      <c r="S182" s="63">
        <v>41319</v>
      </c>
      <c r="T182" s="16"/>
      <c r="U182" s="16"/>
      <c r="V182" s="16"/>
      <c r="W182" s="16"/>
      <c r="X182" s="63">
        <v>41345</v>
      </c>
      <c r="Y182" s="42"/>
      <c r="Z182" s="31" t="s">
        <v>782</v>
      </c>
      <c r="AA182" s="16"/>
      <c r="AB182" s="16"/>
      <c r="AC182" s="16"/>
      <c r="AD182" s="16"/>
    </row>
    <row r="183" spans="1:30" ht="15" customHeight="1" x14ac:dyDescent="0.2">
      <c r="A183" s="119" t="s">
        <v>703</v>
      </c>
      <c r="B183" s="119" t="s">
        <v>675</v>
      </c>
      <c r="C183" s="16" t="s">
        <v>8</v>
      </c>
      <c r="D183" s="16" t="s">
        <v>676</v>
      </c>
      <c r="E183" s="35" t="s">
        <v>677</v>
      </c>
      <c r="F183" s="16" t="s">
        <v>709</v>
      </c>
      <c r="G183" s="35" t="s">
        <v>710</v>
      </c>
      <c r="H183" s="105"/>
      <c r="I183" s="35" t="s">
        <v>711</v>
      </c>
      <c r="J183" s="35"/>
      <c r="K183" s="35">
        <v>1000</v>
      </c>
      <c r="L183" s="35" t="s">
        <v>149</v>
      </c>
      <c r="M183" s="16" t="s">
        <v>670</v>
      </c>
      <c r="N183" s="35">
        <v>50</v>
      </c>
      <c r="O183" s="35"/>
      <c r="P183" s="16"/>
      <c r="Q183" s="16"/>
      <c r="R183" s="16"/>
      <c r="S183" s="63">
        <v>41319</v>
      </c>
      <c r="T183" s="16"/>
      <c r="U183" s="16"/>
      <c r="V183" s="16"/>
      <c r="W183" s="16"/>
      <c r="X183" s="63">
        <v>41345</v>
      </c>
      <c r="Y183" s="42"/>
      <c r="Z183" s="31" t="s">
        <v>782</v>
      </c>
      <c r="AA183" s="16"/>
      <c r="AB183" s="16"/>
      <c r="AC183" s="16"/>
      <c r="AD183" s="16"/>
    </row>
    <row r="184" spans="1:30" ht="15" customHeight="1" x14ac:dyDescent="0.2">
      <c r="A184" s="119" t="s">
        <v>704</v>
      </c>
      <c r="B184" s="119" t="s">
        <v>675</v>
      </c>
      <c r="C184" s="16" t="s">
        <v>8</v>
      </c>
      <c r="D184" s="16" t="s">
        <v>676</v>
      </c>
      <c r="E184" s="35" t="s">
        <v>677</v>
      </c>
      <c r="F184" s="16" t="s">
        <v>709</v>
      </c>
      <c r="G184" s="35" t="s">
        <v>710</v>
      </c>
      <c r="H184" s="105"/>
      <c r="I184" s="35" t="s">
        <v>711</v>
      </c>
      <c r="J184" s="35"/>
      <c r="K184" s="35">
        <v>300</v>
      </c>
      <c r="L184" s="35" t="s">
        <v>149</v>
      </c>
      <c r="M184" s="16" t="s">
        <v>670</v>
      </c>
      <c r="N184" s="35">
        <v>67</v>
      </c>
      <c r="O184" s="35"/>
      <c r="P184" s="16"/>
      <c r="Q184" s="16"/>
      <c r="R184" s="16"/>
      <c r="S184" s="63">
        <v>41319</v>
      </c>
      <c r="T184" s="16"/>
      <c r="U184" s="16"/>
      <c r="V184" s="16"/>
      <c r="W184" s="16"/>
      <c r="X184" s="63">
        <v>41345</v>
      </c>
      <c r="Y184" s="42"/>
      <c r="Z184" s="31" t="s">
        <v>782</v>
      </c>
      <c r="AA184" s="16"/>
      <c r="AB184" s="16"/>
      <c r="AC184" s="16"/>
      <c r="AD184" s="16"/>
    </row>
    <row r="185" spans="1:30" ht="15" customHeight="1" x14ac:dyDescent="0.2">
      <c r="A185" s="119" t="s">
        <v>705</v>
      </c>
      <c r="B185" s="119" t="s">
        <v>675</v>
      </c>
      <c r="C185" s="16" t="s">
        <v>8</v>
      </c>
      <c r="D185" s="16" t="s">
        <v>676</v>
      </c>
      <c r="E185" s="35" t="s">
        <v>677</v>
      </c>
      <c r="F185" s="16" t="s">
        <v>709</v>
      </c>
      <c r="G185" s="35" t="s">
        <v>710</v>
      </c>
      <c r="H185" s="105"/>
      <c r="I185" s="35" t="s">
        <v>712</v>
      </c>
      <c r="J185" s="35"/>
      <c r="K185" s="35">
        <v>600</v>
      </c>
      <c r="L185" s="35" t="s">
        <v>149</v>
      </c>
      <c r="M185" s="16" t="s">
        <v>670</v>
      </c>
      <c r="N185" s="35">
        <v>15</v>
      </c>
      <c r="O185" s="35"/>
      <c r="P185" s="16"/>
      <c r="Q185" s="16"/>
      <c r="R185" s="16"/>
      <c r="S185" s="63">
        <v>41319</v>
      </c>
      <c r="T185" s="16"/>
      <c r="U185" s="16"/>
      <c r="V185" s="16"/>
      <c r="W185" s="16"/>
      <c r="X185" s="63">
        <v>41345</v>
      </c>
      <c r="Y185" s="42"/>
      <c r="Z185" s="31"/>
      <c r="AA185" s="16"/>
      <c r="AB185" s="16"/>
      <c r="AC185" s="16"/>
      <c r="AD185" s="16"/>
    </row>
    <row r="186" spans="1:30" ht="15" customHeight="1" x14ac:dyDescent="0.2">
      <c r="A186" s="119" t="s">
        <v>706</v>
      </c>
      <c r="B186" s="119" t="s">
        <v>675</v>
      </c>
      <c r="C186" s="16" t="s">
        <v>8</v>
      </c>
      <c r="D186" s="16" t="s">
        <v>676</v>
      </c>
      <c r="E186" s="35" t="s">
        <v>677</v>
      </c>
      <c r="F186" s="16" t="s">
        <v>709</v>
      </c>
      <c r="G186" s="35" t="s">
        <v>710</v>
      </c>
      <c r="H186" s="105"/>
      <c r="I186" s="35" t="s">
        <v>712</v>
      </c>
      <c r="J186" s="35"/>
      <c r="K186" s="35">
        <v>3000</v>
      </c>
      <c r="L186" s="35" t="s">
        <v>149</v>
      </c>
      <c r="M186" s="16" t="s">
        <v>670</v>
      </c>
      <c r="N186" s="35" t="s">
        <v>713</v>
      </c>
      <c r="O186" s="35"/>
      <c r="P186" s="16"/>
      <c r="Q186" s="16"/>
      <c r="R186" s="16"/>
      <c r="S186" s="63">
        <v>41319</v>
      </c>
      <c r="T186" s="16"/>
      <c r="U186" s="16"/>
      <c r="V186" s="16"/>
      <c r="W186" s="16"/>
      <c r="X186" s="63">
        <v>41345</v>
      </c>
      <c r="Y186" s="42"/>
      <c r="Z186" s="31"/>
      <c r="AA186" s="16"/>
      <c r="AB186" s="16"/>
      <c r="AC186" s="16"/>
      <c r="AD186" s="16"/>
    </row>
    <row r="187" spans="1:30" ht="15" customHeight="1" x14ac:dyDescent="0.2">
      <c r="A187" s="119" t="s">
        <v>707</v>
      </c>
      <c r="B187" s="119" t="s">
        <v>675</v>
      </c>
      <c r="C187" s="16" t="s">
        <v>8</v>
      </c>
      <c r="D187" s="16" t="s">
        <v>676</v>
      </c>
      <c r="E187" s="35" t="s">
        <v>677</v>
      </c>
      <c r="F187" s="16" t="s">
        <v>709</v>
      </c>
      <c r="G187" s="35" t="s">
        <v>710</v>
      </c>
      <c r="H187" s="105"/>
      <c r="I187" s="35" t="s">
        <v>712</v>
      </c>
      <c r="J187" s="35"/>
      <c r="K187" s="35">
        <v>5000</v>
      </c>
      <c r="L187" s="35" t="s">
        <v>149</v>
      </c>
      <c r="M187" s="16" t="s">
        <v>670</v>
      </c>
      <c r="N187" s="35" t="s">
        <v>714</v>
      </c>
      <c r="O187" s="35"/>
      <c r="P187" s="16"/>
      <c r="Q187" s="16"/>
      <c r="R187" s="16"/>
      <c r="S187" s="63">
        <v>41319</v>
      </c>
      <c r="T187" s="16"/>
      <c r="U187" s="16"/>
      <c r="V187" s="16"/>
      <c r="W187" s="16"/>
      <c r="X187" s="63">
        <v>41345</v>
      </c>
      <c r="Y187" s="42"/>
      <c r="Z187" s="31"/>
      <c r="AA187" s="16"/>
      <c r="AB187" s="16"/>
      <c r="AC187" s="16"/>
      <c r="AD187" s="16"/>
    </row>
    <row r="188" spans="1:30" ht="15" customHeight="1" x14ac:dyDescent="0.2">
      <c r="A188" s="119" t="s">
        <v>715</v>
      </c>
      <c r="B188" s="119" t="s">
        <v>716</v>
      </c>
      <c r="C188" s="16" t="s">
        <v>8</v>
      </c>
      <c r="D188" s="16" t="s">
        <v>717</v>
      </c>
      <c r="E188" s="35" t="s">
        <v>718</v>
      </c>
      <c r="F188" s="16" t="s">
        <v>719</v>
      </c>
      <c r="G188" s="35" t="s">
        <v>607</v>
      </c>
      <c r="H188" s="105"/>
      <c r="I188" s="35" t="s">
        <v>267</v>
      </c>
      <c r="J188" s="35"/>
      <c r="K188" s="35">
        <v>2</v>
      </c>
      <c r="L188" s="35" t="s">
        <v>368</v>
      </c>
      <c r="M188" s="16" t="s">
        <v>720</v>
      </c>
      <c r="N188" s="35">
        <v>1065</v>
      </c>
      <c r="O188" s="35"/>
      <c r="P188" s="16"/>
      <c r="Q188" s="16"/>
      <c r="R188" s="16"/>
      <c r="S188" s="63">
        <v>41326</v>
      </c>
      <c r="T188" s="16"/>
      <c r="U188" s="16"/>
      <c r="V188" s="16"/>
      <c r="W188" s="16"/>
      <c r="X188" s="63">
        <v>41375</v>
      </c>
      <c r="Y188" s="42"/>
      <c r="Z188" s="31"/>
      <c r="AA188" s="16"/>
      <c r="AB188" s="16"/>
      <c r="AC188" s="16"/>
      <c r="AD188" s="16"/>
    </row>
    <row r="189" spans="1:30" ht="15" customHeight="1" x14ac:dyDescent="0.2">
      <c r="A189" s="119" t="s">
        <v>721</v>
      </c>
      <c r="B189" s="119" t="s">
        <v>716</v>
      </c>
      <c r="C189" s="16" t="s">
        <v>8</v>
      </c>
      <c r="D189" s="16" t="s">
        <v>717</v>
      </c>
      <c r="E189" s="35" t="s">
        <v>718</v>
      </c>
      <c r="F189" s="16" t="s">
        <v>719</v>
      </c>
      <c r="G189" s="35" t="s">
        <v>607</v>
      </c>
      <c r="H189" s="105"/>
      <c r="I189" s="35" t="s">
        <v>0</v>
      </c>
      <c r="J189" s="35"/>
      <c r="K189" s="35">
        <v>3</v>
      </c>
      <c r="L189" s="35" t="s">
        <v>368</v>
      </c>
      <c r="M189" s="16" t="s">
        <v>720</v>
      </c>
      <c r="N189" s="35">
        <v>910</v>
      </c>
      <c r="O189" s="35"/>
      <c r="P189" s="16"/>
      <c r="Q189" s="16"/>
      <c r="R189" s="16"/>
      <c r="S189" s="63">
        <v>41326</v>
      </c>
      <c r="T189" s="16"/>
      <c r="U189" s="16"/>
      <c r="V189" s="16"/>
      <c r="W189" s="16"/>
      <c r="X189" s="63">
        <v>41375</v>
      </c>
      <c r="Y189" s="42"/>
      <c r="Z189" s="31"/>
      <c r="AA189" s="16"/>
      <c r="AB189" s="16"/>
      <c r="AC189" s="16"/>
      <c r="AD189" s="16"/>
    </row>
    <row r="190" spans="1:30" ht="15" customHeight="1" x14ac:dyDescent="0.2">
      <c r="A190" s="119" t="s">
        <v>737</v>
      </c>
      <c r="B190" s="119" t="s">
        <v>716</v>
      </c>
      <c r="C190" s="16" t="s">
        <v>8</v>
      </c>
      <c r="D190" s="16" t="s">
        <v>717</v>
      </c>
      <c r="E190" s="35" t="s">
        <v>718</v>
      </c>
      <c r="F190" s="16" t="s">
        <v>719</v>
      </c>
      <c r="G190" s="35" t="s">
        <v>607</v>
      </c>
      <c r="H190" s="105"/>
      <c r="I190" s="35" t="s">
        <v>679</v>
      </c>
      <c r="J190" s="35"/>
      <c r="K190" s="35">
        <v>2</v>
      </c>
      <c r="L190" s="35" t="s">
        <v>368</v>
      </c>
      <c r="M190" s="16" t="s">
        <v>720</v>
      </c>
      <c r="N190" s="35">
        <v>910</v>
      </c>
      <c r="O190" s="35"/>
      <c r="P190" s="16"/>
      <c r="Q190" s="16"/>
      <c r="R190" s="16"/>
      <c r="S190" s="63">
        <v>41326</v>
      </c>
      <c r="T190" s="16"/>
      <c r="U190" s="16"/>
      <c r="V190" s="16"/>
      <c r="W190" s="16"/>
      <c r="X190" s="63">
        <v>41375</v>
      </c>
      <c r="Y190" s="42"/>
      <c r="Z190" s="31"/>
      <c r="AA190" s="16"/>
      <c r="AB190" s="16"/>
      <c r="AC190" s="16"/>
      <c r="AD190" s="16"/>
    </row>
    <row r="191" spans="1:30" ht="15" customHeight="1" x14ac:dyDescent="0.2">
      <c r="A191" s="119" t="s">
        <v>738</v>
      </c>
      <c r="B191" s="119" t="s">
        <v>716</v>
      </c>
      <c r="C191" s="16" t="s">
        <v>8</v>
      </c>
      <c r="D191" s="16" t="s">
        <v>717</v>
      </c>
      <c r="E191" s="35" t="s">
        <v>718</v>
      </c>
      <c r="F191" s="16" t="s">
        <v>719</v>
      </c>
      <c r="G191" s="35" t="s">
        <v>607</v>
      </c>
      <c r="H191" s="105"/>
      <c r="I191" s="35" t="s">
        <v>204</v>
      </c>
      <c r="J191" s="35"/>
      <c r="K191" s="35">
        <v>2</v>
      </c>
      <c r="L191" s="35" t="s">
        <v>368</v>
      </c>
      <c r="M191" s="16" t="s">
        <v>720</v>
      </c>
      <c r="N191" s="35">
        <v>910</v>
      </c>
      <c r="O191" s="35"/>
      <c r="P191" s="16"/>
      <c r="Q191" s="16"/>
      <c r="R191" s="16"/>
      <c r="S191" s="63">
        <v>41326</v>
      </c>
      <c r="T191" s="16"/>
      <c r="U191" s="16"/>
      <c r="V191" s="16"/>
      <c r="W191" s="16"/>
      <c r="X191" s="63">
        <v>41375</v>
      </c>
      <c r="Y191" s="42"/>
      <c r="Z191" s="31"/>
      <c r="AA191" s="16"/>
      <c r="AB191" s="16"/>
      <c r="AC191" s="16"/>
      <c r="AD191" s="16"/>
    </row>
    <row r="192" spans="1:30" ht="15" customHeight="1" x14ac:dyDescent="0.2">
      <c r="A192" s="119" t="s">
        <v>722</v>
      </c>
      <c r="B192" s="119" t="s">
        <v>723</v>
      </c>
      <c r="C192" s="16" t="s">
        <v>8</v>
      </c>
      <c r="D192" s="16" t="s">
        <v>556</v>
      </c>
      <c r="E192" s="35" t="s">
        <v>724</v>
      </c>
      <c r="F192" s="16" t="s">
        <v>725</v>
      </c>
      <c r="G192" s="35" t="s">
        <v>726</v>
      </c>
      <c r="H192" s="105"/>
      <c r="I192" s="35" t="s">
        <v>0</v>
      </c>
      <c r="J192" s="35"/>
      <c r="K192" s="35">
        <v>20</v>
      </c>
      <c r="L192" s="35" t="s">
        <v>727</v>
      </c>
      <c r="M192" s="16" t="s">
        <v>616</v>
      </c>
      <c r="N192" s="35" t="s">
        <v>735</v>
      </c>
      <c r="O192" s="35"/>
      <c r="P192" s="16"/>
      <c r="Q192" s="16"/>
      <c r="R192" s="16"/>
      <c r="S192" s="63">
        <v>41326</v>
      </c>
      <c r="T192" s="16"/>
      <c r="U192" s="16"/>
      <c r="V192" s="16"/>
      <c r="W192" s="16"/>
      <c r="X192" s="63"/>
      <c r="Y192" s="42"/>
      <c r="Z192" s="31"/>
      <c r="AA192" s="16"/>
      <c r="AB192" s="16"/>
      <c r="AC192" s="16"/>
      <c r="AD192" s="16"/>
    </row>
    <row r="193" spans="1:30" ht="15" customHeight="1" x14ac:dyDescent="0.2">
      <c r="A193" s="119" t="s">
        <v>728</v>
      </c>
      <c r="B193" s="119" t="s">
        <v>723</v>
      </c>
      <c r="C193" s="16" t="s">
        <v>8</v>
      </c>
      <c r="D193" s="16" t="s">
        <v>556</v>
      </c>
      <c r="E193" s="35" t="s">
        <v>724</v>
      </c>
      <c r="F193" s="16" t="s">
        <v>725</v>
      </c>
      <c r="G193" s="35" t="s">
        <v>726</v>
      </c>
      <c r="H193" s="105"/>
      <c r="I193" s="35" t="s">
        <v>0</v>
      </c>
      <c r="J193" s="35"/>
      <c r="K193" s="35">
        <v>50</v>
      </c>
      <c r="L193" s="35" t="s">
        <v>727</v>
      </c>
      <c r="M193" s="16" t="s">
        <v>616</v>
      </c>
      <c r="N193" s="35" t="s">
        <v>736</v>
      </c>
      <c r="O193" s="35"/>
      <c r="P193" s="16"/>
      <c r="Q193" s="16"/>
      <c r="R193" s="16"/>
      <c r="S193" s="63">
        <v>41326</v>
      </c>
      <c r="T193" s="16"/>
      <c r="U193" s="16"/>
      <c r="V193" s="16"/>
      <c r="W193" s="16"/>
      <c r="X193" s="63"/>
      <c r="Y193" s="42"/>
      <c r="Z193" s="31"/>
      <c r="AA193" s="16"/>
      <c r="AB193" s="16"/>
      <c r="AC193" s="16"/>
      <c r="AD193" s="16"/>
    </row>
    <row r="194" spans="1:30" ht="15" customHeight="1" x14ac:dyDescent="0.2">
      <c r="A194" s="119" t="s">
        <v>729</v>
      </c>
      <c r="B194" s="119" t="s">
        <v>723</v>
      </c>
      <c r="C194" s="16" t="s">
        <v>8</v>
      </c>
      <c r="D194" s="16" t="s">
        <v>556</v>
      </c>
      <c r="E194" s="35" t="s">
        <v>724</v>
      </c>
      <c r="F194" s="16" t="s">
        <v>725</v>
      </c>
      <c r="G194" s="35" t="s">
        <v>726</v>
      </c>
      <c r="H194" s="105"/>
      <c r="I194" s="35" t="s">
        <v>0</v>
      </c>
      <c r="J194" s="35"/>
      <c r="K194" s="35">
        <v>50</v>
      </c>
      <c r="L194" s="35" t="s">
        <v>727</v>
      </c>
      <c r="M194" s="16" t="s">
        <v>616</v>
      </c>
      <c r="N194" s="35" t="s">
        <v>743</v>
      </c>
      <c r="O194" s="35"/>
      <c r="P194" s="16"/>
      <c r="Q194" s="16"/>
      <c r="R194" s="16"/>
      <c r="S194" s="63">
        <v>41326</v>
      </c>
      <c r="T194" s="16"/>
      <c r="U194" s="16"/>
      <c r="V194" s="16"/>
      <c r="W194" s="16"/>
      <c r="X194" s="63"/>
      <c r="Y194" s="42"/>
      <c r="Z194" s="31"/>
      <c r="AA194" s="16"/>
      <c r="AB194" s="16"/>
      <c r="AC194" s="16"/>
      <c r="AD194" s="16"/>
    </row>
    <row r="195" spans="1:30" ht="15" customHeight="1" x14ac:dyDescent="0.2">
      <c r="A195" s="119" t="s">
        <v>730</v>
      </c>
      <c r="B195" s="119" t="s">
        <v>723</v>
      </c>
      <c r="C195" s="16" t="s">
        <v>8</v>
      </c>
      <c r="D195" s="16" t="s">
        <v>556</v>
      </c>
      <c r="E195" s="35" t="s">
        <v>724</v>
      </c>
      <c r="F195" s="16" t="s">
        <v>725</v>
      </c>
      <c r="G195" s="35" t="s">
        <v>726</v>
      </c>
      <c r="H195" s="105"/>
      <c r="I195" s="35" t="s">
        <v>0</v>
      </c>
      <c r="J195" s="35"/>
      <c r="K195" s="35">
        <v>50</v>
      </c>
      <c r="L195" s="35" t="s">
        <v>727</v>
      </c>
      <c r="M195" s="16" t="s">
        <v>616</v>
      </c>
      <c r="N195" s="35" t="s">
        <v>744</v>
      </c>
      <c r="O195" s="35"/>
      <c r="P195" s="16"/>
      <c r="Q195" s="16"/>
      <c r="R195" s="16"/>
      <c r="S195" s="63">
        <v>41326</v>
      </c>
      <c r="T195" s="16"/>
      <c r="U195" s="16"/>
      <c r="V195" s="16"/>
      <c r="W195" s="16"/>
      <c r="X195" s="63"/>
      <c r="Y195" s="42"/>
      <c r="Z195" s="31"/>
      <c r="AA195" s="16"/>
      <c r="AB195" s="16"/>
      <c r="AC195" s="16"/>
      <c r="AD195" s="16"/>
    </row>
    <row r="196" spans="1:30" ht="15" customHeight="1" x14ac:dyDescent="0.2">
      <c r="A196" s="119" t="s">
        <v>731</v>
      </c>
      <c r="B196" s="119" t="s">
        <v>723</v>
      </c>
      <c r="C196" s="16" t="s">
        <v>8</v>
      </c>
      <c r="D196" s="16" t="s">
        <v>556</v>
      </c>
      <c r="E196" s="35" t="s">
        <v>724</v>
      </c>
      <c r="F196" s="16" t="s">
        <v>725</v>
      </c>
      <c r="G196" s="35" t="s">
        <v>726</v>
      </c>
      <c r="H196" s="105"/>
      <c r="I196" s="35" t="s">
        <v>0</v>
      </c>
      <c r="J196" s="35"/>
      <c r="K196" s="35">
        <v>10</v>
      </c>
      <c r="L196" s="35" t="s">
        <v>727</v>
      </c>
      <c r="M196" s="16" t="s">
        <v>616</v>
      </c>
      <c r="N196" s="35">
        <v>28.7</v>
      </c>
      <c r="O196" s="35"/>
      <c r="P196" s="16"/>
      <c r="Q196" s="16"/>
      <c r="R196" s="16"/>
      <c r="S196" s="63">
        <v>41326</v>
      </c>
      <c r="T196" s="16"/>
      <c r="U196" s="16"/>
      <c r="V196" s="16"/>
      <c r="W196" s="16"/>
      <c r="X196" s="63"/>
      <c r="Y196" s="42"/>
      <c r="Z196" s="31"/>
      <c r="AA196" s="16"/>
      <c r="AB196" s="16"/>
      <c r="AC196" s="16"/>
      <c r="AD196" s="16"/>
    </row>
    <row r="197" spans="1:30" ht="15" customHeight="1" x14ac:dyDescent="0.2">
      <c r="A197" s="119" t="s">
        <v>732</v>
      </c>
      <c r="B197" s="119" t="s">
        <v>723</v>
      </c>
      <c r="C197" s="16" t="s">
        <v>8</v>
      </c>
      <c r="D197" s="16" t="s">
        <v>556</v>
      </c>
      <c r="E197" s="35" t="s">
        <v>724</v>
      </c>
      <c r="F197" s="16" t="s">
        <v>725</v>
      </c>
      <c r="G197" s="35" t="s">
        <v>726</v>
      </c>
      <c r="H197" s="105"/>
      <c r="I197" s="35" t="s">
        <v>0</v>
      </c>
      <c r="J197" s="35"/>
      <c r="K197" s="35">
        <v>10</v>
      </c>
      <c r="L197" s="35" t="s">
        <v>727</v>
      </c>
      <c r="M197" s="16" t="s">
        <v>616</v>
      </c>
      <c r="N197" s="35">
        <v>31.75</v>
      </c>
      <c r="O197" s="35"/>
      <c r="P197" s="16"/>
      <c r="Q197" s="16"/>
      <c r="R197" s="16"/>
      <c r="S197" s="63">
        <v>41326</v>
      </c>
      <c r="T197" s="16"/>
      <c r="U197" s="16"/>
      <c r="V197" s="16"/>
      <c r="W197" s="16"/>
      <c r="X197" s="63"/>
      <c r="Y197" s="42"/>
      <c r="Z197" s="31"/>
      <c r="AA197" s="16"/>
      <c r="AB197" s="16"/>
      <c r="AC197" s="16"/>
      <c r="AD197" s="16"/>
    </row>
    <row r="198" spans="1:30" ht="15" customHeight="1" x14ac:dyDescent="0.2">
      <c r="A198" s="119" t="s">
        <v>733</v>
      </c>
      <c r="B198" s="119" t="s">
        <v>723</v>
      </c>
      <c r="C198" s="16" t="s">
        <v>8</v>
      </c>
      <c r="D198" s="16" t="s">
        <v>556</v>
      </c>
      <c r="E198" s="35" t="s">
        <v>724</v>
      </c>
      <c r="F198" s="16" t="s">
        <v>725</v>
      </c>
      <c r="G198" s="35" t="s">
        <v>726</v>
      </c>
      <c r="H198" s="105"/>
      <c r="I198" s="35" t="s">
        <v>0</v>
      </c>
      <c r="J198" s="35"/>
      <c r="K198" s="35">
        <v>10</v>
      </c>
      <c r="L198" s="35" t="s">
        <v>727</v>
      </c>
      <c r="M198" s="16" t="s">
        <v>616</v>
      </c>
      <c r="N198" s="35">
        <v>45</v>
      </c>
      <c r="O198" s="35"/>
      <c r="P198" s="16"/>
      <c r="Q198" s="16"/>
      <c r="R198" s="16"/>
      <c r="S198" s="63">
        <v>41326</v>
      </c>
      <c r="T198" s="16"/>
      <c r="U198" s="16"/>
      <c r="V198" s="16"/>
      <c r="W198" s="16"/>
      <c r="X198" s="63"/>
      <c r="Y198" s="42"/>
      <c r="Z198" s="31"/>
      <c r="AA198" s="16"/>
      <c r="AB198" s="16"/>
      <c r="AC198" s="16"/>
      <c r="AD198" s="16"/>
    </row>
    <row r="199" spans="1:30" ht="15" customHeight="1" x14ac:dyDescent="0.2">
      <c r="A199" s="119" t="s">
        <v>734</v>
      </c>
      <c r="B199" s="119" t="s">
        <v>723</v>
      </c>
      <c r="C199" s="16" t="s">
        <v>8</v>
      </c>
      <c r="D199" s="16" t="s">
        <v>556</v>
      </c>
      <c r="E199" s="35" t="s">
        <v>724</v>
      </c>
      <c r="F199" s="16" t="s">
        <v>725</v>
      </c>
      <c r="G199" s="35" t="s">
        <v>726</v>
      </c>
      <c r="H199" s="105"/>
      <c r="I199" s="35" t="s">
        <v>0</v>
      </c>
      <c r="J199" s="35"/>
      <c r="K199" s="35">
        <v>10</v>
      </c>
      <c r="L199" s="35" t="s">
        <v>727</v>
      </c>
      <c r="M199" s="16" t="s">
        <v>616</v>
      </c>
      <c r="N199" s="35">
        <v>54</v>
      </c>
      <c r="O199" s="35"/>
      <c r="P199" s="16"/>
      <c r="Q199" s="16"/>
      <c r="R199" s="16"/>
      <c r="S199" s="63">
        <v>41326</v>
      </c>
      <c r="T199" s="16"/>
      <c r="U199" s="16"/>
      <c r="V199" s="16"/>
      <c r="W199" s="16"/>
      <c r="X199" s="63"/>
      <c r="Y199" s="42"/>
      <c r="Z199" s="31"/>
      <c r="AA199" s="16"/>
      <c r="AB199" s="16"/>
      <c r="AC199" s="16"/>
      <c r="AD199" s="16"/>
    </row>
    <row r="200" spans="1:30" ht="15" customHeight="1" x14ac:dyDescent="0.2">
      <c r="A200" s="119" t="s">
        <v>749</v>
      </c>
      <c r="B200" s="119" t="s">
        <v>756</v>
      </c>
      <c r="C200" s="16" t="s">
        <v>8</v>
      </c>
      <c r="D200" s="16" t="s">
        <v>556</v>
      </c>
      <c r="E200" s="35" t="s">
        <v>739</v>
      </c>
      <c r="F200" s="16" t="s">
        <v>740</v>
      </c>
      <c r="G200" s="35" t="s">
        <v>607</v>
      </c>
      <c r="H200" s="105"/>
      <c r="I200" s="35" t="s">
        <v>742</v>
      </c>
      <c r="J200" s="35"/>
      <c r="K200" s="35">
        <v>7</v>
      </c>
      <c r="L200" s="35" t="s">
        <v>605</v>
      </c>
      <c r="M200" s="16" t="s">
        <v>741</v>
      </c>
      <c r="N200" s="35" t="s">
        <v>745</v>
      </c>
      <c r="O200" s="35"/>
      <c r="P200" s="16"/>
      <c r="Q200" s="16"/>
      <c r="R200" s="16"/>
      <c r="S200" s="63">
        <v>41330</v>
      </c>
      <c r="T200" s="16"/>
      <c r="U200" s="16"/>
      <c r="V200" s="16"/>
      <c r="W200" s="16"/>
      <c r="X200" s="63"/>
      <c r="Y200" s="42"/>
      <c r="Z200" s="31" t="s">
        <v>783</v>
      </c>
      <c r="AA200" s="16"/>
      <c r="AB200" s="16"/>
      <c r="AC200" s="16"/>
      <c r="AD200" s="16"/>
    </row>
    <row r="201" spans="1:30" ht="15" customHeight="1" x14ac:dyDescent="0.2">
      <c r="A201" s="119" t="s">
        <v>750</v>
      </c>
      <c r="B201" s="119" t="s">
        <v>756</v>
      </c>
      <c r="C201" s="16" t="s">
        <v>8</v>
      </c>
      <c r="D201" s="16" t="s">
        <v>556</v>
      </c>
      <c r="E201" s="35" t="s">
        <v>739</v>
      </c>
      <c r="F201" s="16" t="s">
        <v>740</v>
      </c>
      <c r="G201" s="35" t="s">
        <v>607</v>
      </c>
      <c r="H201" s="105"/>
      <c r="I201" s="35" t="s">
        <v>742</v>
      </c>
      <c r="J201" s="35"/>
      <c r="K201" s="35">
        <v>7</v>
      </c>
      <c r="L201" s="35" t="s">
        <v>605</v>
      </c>
      <c r="M201" s="16" t="s">
        <v>741</v>
      </c>
      <c r="N201" s="35" t="s">
        <v>746</v>
      </c>
      <c r="O201" s="35"/>
      <c r="P201" s="16"/>
      <c r="Q201" s="16"/>
      <c r="R201" s="16"/>
      <c r="S201" s="63">
        <v>41330</v>
      </c>
      <c r="T201" s="16"/>
      <c r="U201" s="16"/>
      <c r="V201" s="16"/>
      <c r="W201" s="16"/>
      <c r="X201" s="63"/>
      <c r="Y201" s="42"/>
      <c r="Z201" s="31" t="s">
        <v>783</v>
      </c>
      <c r="AA201" s="16"/>
      <c r="AB201" s="16"/>
      <c r="AC201" s="16"/>
      <c r="AD201" s="16"/>
    </row>
    <row r="202" spans="1:30" ht="15" customHeight="1" x14ac:dyDescent="0.2">
      <c r="A202" s="119" t="s">
        <v>751</v>
      </c>
      <c r="B202" s="119" t="s">
        <v>756</v>
      </c>
      <c r="C202" s="16" t="s">
        <v>8</v>
      </c>
      <c r="D202" s="16" t="s">
        <v>556</v>
      </c>
      <c r="E202" s="35" t="s">
        <v>739</v>
      </c>
      <c r="F202" s="16" t="s">
        <v>740</v>
      </c>
      <c r="G202" s="35" t="s">
        <v>607</v>
      </c>
      <c r="H202" s="105"/>
      <c r="I202" s="35" t="s">
        <v>742</v>
      </c>
      <c r="J202" s="35"/>
      <c r="K202" s="35">
        <v>7</v>
      </c>
      <c r="L202" s="35" t="s">
        <v>605</v>
      </c>
      <c r="M202" s="16" t="s">
        <v>741</v>
      </c>
      <c r="N202" s="35" t="s">
        <v>747</v>
      </c>
      <c r="O202" s="35"/>
      <c r="P202" s="16"/>
      <c r="Q202" s="16"/>
      <c r="R202" s="16"/>
      <c r="S202" s="63">
        <v>41330</v>
      </c>
      <c r="T202" s="16"/>
      <c r="U202" s="16"/>
      <c r="V202" s="16"/>
      <c r="W202" s="16"/>
      <c r="X202" s="63"/>
      <c r="Y202" s="42"/>
      <c r="Z202" s="31" t="s">
        <v>783</v>
      </c>
      <c r="AA202" s="16"/>
      <c r="AB202" s="16"/>
      <c r="AC202" s="16"/>
      <c r="AD202" s="16"/>
    </row>
    <row r="203" spans="1:30" ht="15" customHeight="1" x14ac:dyDescent="0.2">
      <c r="A203" s="119" t="s">
        <v>752</v>
      </c>
      <c r="B203" s="119" t="s">
        <v>756</v>
      </c>
      <c r="C203" s="16" t="s">
        <v>8</v>
      </c>
      <c r="D203" s="16" t="s">
        <v>556</v>
      </c>
      <c r="E203" s="35" t="s">
        <v>739</v>
      </c>
      <c r="F203" s="16" t="s">
        <v>740</v>
      </c>
      <c r="G203" s="35" t="s">
        <v>607</v>
      </c>
      <c r="H203" s="105"/>
      <c r="I203" s="35" t="s">
        <v>742</v>
      </c>
      <c r="J203" s="35"/>
      <c r="K203" s="35">
        <v>13</v>
      </c>
      <c r="L203" s="35" t="s">
        <v>605</v>
      </c>
      <c r="M203" s="16" t="s">
        <v>741</v>
      </c>
      <c r="N203" s="35" t="s">
        <v>735</v>
      </c>
      <c r="O203" s="35"/>
      <c r="P203" s="16"/>
      <c r="Q203" s="16"/>
      <c r="R203" s="16"/>
      <c r="S203" s="63">
        <v>41330</v>
      </c>
      <c r="T203" s="16"/>
      <c r="U203" s="16"/>
      <c r="V203" s="16"/>
      <c r="W203" s="16"/>
      <c r="X203" s="63"/>
      <c r="Y203" s="42"/>
      <c r="Z203" s="31" t="s">
        <v>783</v>
      </c>
      <c r="AA203" s="16"/>
      <c r="AB203" s="16"/>
      <c r="AC203" s="16"/>
      <c r="AD203" s="16"/>
    </row>
    <row r="204" spans="1:30" ht="15" customHeight="1" x14ac:dyDescent="0.2">
      <c r="A204" s="119" t="s">
        <v>753</v>
      </c>
      <c r="B204" s="119" t="s">
        <v>756</v>
      </c>
      <c r="C204" s="16" t="s">
        <v>8</v>
      </c>
      <c r="D204" s="16" t="s">
        <v>556</v>
      </c>
      <c r="E204" s="35" t="s">
        <v>739</v>
      </c>
      <c r="F204" s="16" t="s">
        <v>740</v>
      </c>
      <c r="G204" s="35" t="s">
        <v>607</v>
      </c>
      <c r="H204" s="105"/>
      <c r="I204" s="35" t="s">
        <v>742</v>
      </c>
      <c r="J204" s="35"/>
      <c r="K204" s="35">
        <v>13</v>
      </c>
      <c r="L204" s="35" t="s">
        <v>605</v>
      </c>
      <c r="M204" s="16" t="s">
        <v>741</v>
      </c>
      <c r="N204" s="35" t="s">
        <v>736</v>
      </c>
      <c r="O204" s="35"/>
      <c r="P204" s="16"/>
      <c r="Q204" s="16"/>
      <c r="R204" s="16"/>
      <c r="S204" s="63">
        <v>41330</v>
      </c>
      <c r="T204" s="16"/>
      <c r="U204" s="16"/>
      <c r="V204" s="16"/>
      <c r="W204" s="16"/>
      <c r="X204" s="63"/>
      <c r="Y204" s="42"/>
      <c r="Z204" s="31" t="s">
        <v>783</v>
      </c>
      <c r="AA204" s="16"/>
      <c r="AB204" s="16"/>
      <c r="AC204" s="16"/>
      <c r="AD204" s="16"/>
    </row>
    <row r="205" spans="1:30" ht="15" customHeight="1" x14ac:dyDescent="0.2">
      <c r="A205" s="119" t="s">
        <v>754</v>
      </c>
      <c r="B205" s="119" t="s">
        <v>756</v>
      </c>
      <c r="C205" s="16" t="s">
        <v>8</v>
      </c>
      <c r="D205" s="16" t="s">
        <v>556</v>
      </c>
      <c r="E205" s="35" t="s">
        <v>739</v>
      </c>
      <c r="F205" s="16" t="s">
        <v>740</v>
      </c>
      <c r="G205" s="35" t="s">
        <v>607</v>
      </c>
      <c r="H205" s="105"/>
      <c r="I205" s="35" t="s">
        <v>742</v>
      </c>
      <c r="J205" s="35"/>
      <c r="K205" s="35">
        <v>13</v>
      </c>
      <c r="L205" s="35" t="s">
        <v>605</v>
      </c>
      <c r="M205" s="16" t="s">
        <v>741</v>
      </c>
      <c r="N205" s="35" t="s">
        <v>743</v>
      </c>
      <c r="O205" s="35"/>
      <c r="P205" s="16"/>
      <c r="Q205" s="16"/>
      <c r="R205" s="16"/>
      <c r="S205" s="63">
        <v>41330</v>
      </c>
      <c r="T205" s="16"/>
      <c r="U205" s="16"/>
      <c r="V205" s="16"/>
      <c r="W205" s="16"/>
      <c r="X205" s="63"/>
      <c r="Y205" s="42"/>
      <c r="Z205" s="31" t="s">
        <v>783</v>
      </c>
      <c r="AA205" s="16"/>
      <c r="AB205" s="16"/>
      <c r="AC205" s="16"/>
      <c r="AD205" s="16"/>
    </row>
    <row r="206" spans="1:30" ht="15" customHeight="1" x14ac:dyDescent="0.2">
      <c r="A206" s="119" t="s">
        <v>755</v>
      </c>
      <c r="B206" s="119" t="s">
        <v>756</v>
      </c>
      <c r="C206" s="16" t="s">
        <v>8</v>
      </c>
      <c r="D206" s="16" t="s">
        <v>556</v>
      </c>
      <c r="E206" s="35" t="s">
        <v>739</v>
      </c>
      <c r="F206" s="16" t="s">
        <v>740</v>
      </c>
      <c r="G206" s="35" t="s">
        <v>607</v>
      </c>
      <c r="H206" s="105"/>
      <c r="I206" s="35" t="s">
        <v>742</v>
      </c>
      <c r="J206" s="35"/>
      <c r="K206" s="35">
        <v>13</v>
      </c>
      <c r="L206" s="35" t="s">
        <v>605</v>
      </c>
      <c r="M206" s="16" t="s">
        <v>741</v>
      </c>
      <c r="N206" s="35" t="s">
        <v>748</v>
      </c>
      <c r="O206" s="35"/>
      <c r="P206" s="16"/>
      <c r="Q206" s="16"/>
      <c r="R206" s="16"/>
      <c r="S206" s="63">
        <v>41330</v>
      </c>
      <c r="T206" s="16"/>
      <c r="U206" s="16"/>
      <c r="V206" s="16"/>
      <c r="W206" s="16"/>
      <c r="X206" s="63"/>
      <c r="Y206" s="42"/>
      <c r="Z206" s="31" t="s">
        <v>783</v>
      </c>
      <c r="AA206" s="16"/>
      <c r="AB206" s="16"/>
      <c r="AC206" s="16"/>
      <c r="AD206" s="16"/>
    </row>
    <row r="207" spans="1:30" ht="15" customHeight="1" x14ac:dyDescent="0.2">
      <c r="A207" s="119" t="s">
        <v>757</v>
      </c>
      <c r="B207" s="119" t="s">
        <v>758</v>
      </c>
      <c r="C207" s="16" t="s">
        <v>8</v>
      </c>
      <c r="D207" s="16" t="s">
        <v>602</v>
      </c>
      <c r="E207" s="35" t="s">
        <v>759</v>
      </c>
      <c r="F207" s="16" t="s">
        <v>766</v>
      </c>
      <c r="G207" s="35" t="s">
        <v>313</v>
      </c>
      <c r="H207" s="105"/>
      <c r="I207" s="35" t="s">
        <v>0</v>
      </c>
      <c r="J207" s="35"/>
      <c r="K207" s="35">
        <v>2</v>
      </c>
      <c r="L207" s="35" t="s">
        <v>571</v>
      </c>
      <c r="M207" s="16" t="s">
        <v>760</v>
      </c>
      <c r="N207" s="35" t="s">
        <v>761</v>
      </c>
      <c r="O207" s="35"/>
      <c r="P207" s="16"/>
      <c r="Q207" s="16"/>
      <c r="R207" s="16"/>
      <c r="S207" s="63">
        <v>41332</v>
      </c>
      <c r="T207" s="16"/>
      <c r="U207" s="16"/>
      <c r="V207" s="16"/>
      <c r="W207" s="16"/>
      <c r="X207" s="63" t="s">
        <v>778</v>
      </c>
      <c r="Y207" s="42"/>
      <c r="Z207" s="31" t="s">
        <v>783</v>
      </c>
      <c r="AA207" s="16"/>
      <c r="AB207" s="16"/>
      <c r="AC207" s="16"/>
      <c r="AD207" s="16"/>
    </row>
    <row r="208" spans="1:30" ht="15" customHeight="1" x14ac:dyDescent="0.2">
      <c r="A208" s="119" t="s">
        <v>762</v>
      </c>
      <c r="B208" s="119" t="s">
        <v>763</v>
      </c>
      <c r="C208" s="16" t="s">
        <v>8</v>
      </c>
      <c r="D208" s="16" t="s">
        <v>602</v>
      </c>
      <c r="E208" s="35" t="s">
        <v>764</v>
      </c>
      <c r="F208" s="16" t="s">
        <v>765</v>
      </c>
      <c r="G208" s="35" t="s">
        <v>767</v>
      </c>
      <c r="H208" s="105"/>
      <c r="I208" s="35" t="s">
        <v>742</v>
      </c>
      <c r="J208" s="35"/>
      <c r="K208" s="35">
        <v>12</v>
      </c>
      <c r="L208" s="35" t="s">
        <v>571</v>
      </c>
      <c r="M208" s="16" t="s">
        <v>768</v>
      </c>
      <c r="N208" s="35" t="s">
        <v>769</v>
      </c>
      <c r="O208" s="35"/>
      <c r="P208" s="16"/>
      <c r="Q208" s="16"/>
      <c r="R208" s="16"/>
      <c r="S208" s="63">
        <v>41334</v>
      </c>
      <c r="T208" s="16"/>
      <c r="U208" s="16"/>
      <c r="V208" s="16"/>
      <c r="W208" s="16"/>
      <c r="X208" s="63"/>
      <c r="Y208" s="42"/>
      <c r="Z208" s="31" t="s">
        <v>783</v>
      </c>
      <c r="AA208" s="16"/>
      <c r="AB208" s="16"/>
      <c r="AC208" s="16"/>
      <c r="AD208" s="16"/>
    </row>
    <row r="209" spans="1:30" ht="15" customHeight="1" x14ac:dyDescent="0.2">
      <c r="A209" s="119" t="s">
        <v>770</v>
      </c>
      <c r="B209" s="119" t="s">
        <v>763</v>
      </c>
      <c r="C209" s="16" t="s">
        <v>8</v>
      </c>
      <c r="D209" s="16" t="s">
        <v>602</v>
      </c>
      <c r="E209" s="35" t="s">
        <v>764</v>
      </c>
      <c r="F209" s="16" t="s">
        <v>765</v>
      </c>
      <c r="G209" s="35" t="s">
        <v>767</v>
      </c>
      <c r="H209" s="105"/>
      <c r="I209" s="35" t="s">
        <v>742</v>
      </c>
      <c r="J209" s="35"/>
      <c r="K209" s="35">
        <v>19</v>
      </c>
      <c r="L209" s="35" t="s">
        <v>571</v>
      </c>
      <c r="M209" s="16" t="s">
        <v>773</v>
      </c>
      <c r="N209" s="35" t="s">
        <v>774</v>
      </c>
      <c r="O209" s="35"/>
      <c r="P209" s="16"/>
      <c r="Q209" s="16"/>
      <c r="R209" s="16"/>
      <c r="S209" s="63">
        <v>41334</v>
      </c>
      <c r="T209" s="16"/>
      <c r="U209" s="16"/>
      <c r="V209" s="16"/>
      <c r="W209" s="16"/>
      <c r="X209" s="63"/>
      <c r="Y209" s="42"/>
      <c r="Z209" s="31" t="s">
        <v>783</v>
      </c>
      <c r="AA209" s="16"/>
      <c r="AB209" s="16"/>
      <c r="AC209" s="16"/>
      <c r="AD209" s="16"/>
    </row>
    <row r="210" spans="1:30" ht="15" customHeight="1" x14ac:dyDescent="0.2">
      <c r="A210" s="119" t="s">
        <v>771</v>
      </c>
      <c r="B210" s="119" t="s">
        <v>763</v>
      </c>
      <c r="C210" s="16" t="s">
        <v>8</v>
      </c>
      <c r="D210" s="16" t="s">
        <v>602</v>
      </c>
      <c r="E210" s="35" t="s">
        <v>764</v>
      </c>
      <c r="F210" s="16" t="s">
        <v>765</v>
      </c>
      <c r="G210" s="35" t="s">
        <v>767</v>
      </c>
      <c r="H210" s="105"/>
      <c r="I210" s="35" t="s">
        <v>742</v>
      </c>
      <c r="J210" s="35"/>
      <c r="K210" s="35">
        <v>186</v>
      </c>
      <c r="L210" s="35" t="s">
        <v>571</v>
      </c>
      <c r="M210" s="16" t="s">
        <v>773</v>
      </c>
      <c r="N210" s="35" t="s">
        <v>775</v>
      </c>
      <c r="O210" s="35"/>
      <c r="P210" s="16"/>
      <c r="Q210" s="16"/>
      <c r="R210" s="16"/>
      <c r="S210" s="63">
        <v>41334</v>
      </c>
      <c r="T210" s="16"/>
      <c r="U210" s="16"/>
      <c r="V210" s="16"/>
      <c r="W210" s="16"/>
      <c r="X210" s="63"/>
      <c r="Y210" s="42"/>
      <c r="Z210" s="31" t="s">
        <v>783</v>
      </c>
      <c r="AA210" s="16"/>
      <c r="AB210" s="16"/>
      <c r="AC210" s="16"/>
      <c r="AD210" s="16"/>
    </row>
    <row r="211" spans="1:30" ht="15" customHeight="1" x14ac:dyDescent="0.2">
      <c r="A211" s="119" t="s">
        <v>772</v>
      </c>
      <c r="B211" s="119" t="s">
        <v>763</v>
      </c>
      <c r="C211" s="16" t="s">
        <v>8</v>
      </c>
      <c r="D211" s="16" t="s">
        <v>602</v>
      </c>
      <c r="E211" s="35" t="s">
        <v>764</v>
      </c>
      <c r="F211" s="16" t="s">
        <v>765</v>
      </c>
      <c r="G211" s="35" t="s">
        <v>767</v>
      </c>
      <c r="H211" s="105"/>
      <c r="I211" s="35" t="s">
        <v>742</v>
      </c>
      <c r="J211" s="35"/>
      <c r="K211" s="35">
        <v>283</v>
      </c>
      <c r="L211" s="35" t="s">
        <v>571</v>
      </c>
      <c r="M211" s="16" t="s">
        <v>773</v>
      </c>
      <c r="N211" s="35" t="s">
        <v>776</v>
      </c>
      <c r="O211" s="35"/>
      <c r="P211" s="16"/>
      <c r="Q211" s="16"/>
      <c r="R211" s="16"/>
      <c r="S211" s="63">
        <v>41334</v>
      </c>
      <c r="T211" s="16"/>
      <c r="U211" s="16"/>
      <c r="V211" s="16"/>
      <c r="W211" s="16"/>
      <c r="X211" s="63"/>
      <c r="Y211" s="42"/>
      <c r="Z211" s="31" t="s">
        <v>783</v>
      </c>
      <c r="AA211" s="16"/>
      <c r="AB211" s="16"/>
      <c r="AC211" s="16"/>
      <c r="AD211" s="16"/>
    </row>
    <row r="212" spans="1:30" ht="25.5" x14ac:dyDescent="0.2">
      <c r="A212" s="119" t="s">
        <v>784</v>
      </c>
      <c r="B212" s="119" t="s">
        <v>785</v>
      </c>
      <c r="C212" s="16" t="s">
        <v>8</v>
      </c>
      <c r="D212" s="16" t="s">
        <v>786</v>
      </c>
      <c r="E212" s="35" t="s">
        <v>787</v>
      </c>
      <c r="F212" s="16" t="s">
        <v>788</v>
      </c>
      <c r="G212" s="137" t="s">
        <v>789</v>
      </c>
      <c r="H212" s="105"/>
      <c r="I212" s="35" t="s">
        <v>742</v>
      </c>
      <c r="J212" s="35"/>
      <c r="K212" s="35" t="s">
        <v>795</v>
      </c>
      <c r="L212" s="35" t="s">
        <v>571</v>
      </c>
      <c r="M212" s="16" t="s">
        <v>790</v>
      </c>
      <c r="N212" s="35" t="s">
        <v>791</v>
      </c>
      <c r="O212" s="35"/>
      <c r="P212" s="16"/>
      <c r="Q212" s="16"/>
      <c r="R212" s="16"/>
      <c r="S212" s="63">
        <v>41352</v>
      </c>
      <c r="T212" s="16"/>
      <c r="U212" s="16"/>
      <c r="V212" s="16"/>
      <c r="W212" s="16"/>
      <c r="X212" s="63"/>
      <c r="Y212" s="42"/>
      <c r="Z212" s="31"/>
      <c r="AA212" s="16"/>
      <c r="AB212" s="16"/>
      <c r="AC212" s="16"/>
      <c r="AD212" s="16"/>
    </row>
    <row r="213" spans="1:30" ht="25.5" x14ac:dyDescent="0.2">
      <c r="A213" s="119" t="s">
        <v>792</v>
      </c>
      <c r="B213" s="119" t="s">
        <v>785</v>
      </c>
      <c r="C213" s="16" t="s">
        <v>8</v>
      </c>
      <c r="D213" s="16" t="s">
        <v>786</v>
      </c>
      <c r="E213" s="35" t="s">
        <v>787</v>
      </c>
      <c r="F213" s="16" t="s">
        <v>788</v>
      </c>
      <c r="G213" s="137" t="s">
        <v>789</v>
      </c>
      <c r="H213" s="105"/>
      <c r="I213" s="35" t="s">
        <v>742</v>
      </c>
      <c r="J213" s="35"/>
      <c r="K213" s="35" t="s">
        <v>795</v>
      </c>
      <c r="L213" s="35" t="s">
        <v>571</v>
      </c>
      <c r="M213" s="16" t="s">
        <v>793</v>
      </c>
      <c r="N213" s="35" t="s">
        <v>794</v>
      </c>
      <c r="O213" s="35"/>
      <c r="P213" s="16"/>
      <c r="Q213" s="16"/>
      <c r="R213" s="16"/>
      <c r="S213" s="63">
        <v>41352</v>
      </c>
      <c r="T213" s="16"/>
      <c r="U213" s="16"/>
      <c r="V213" s="16"/>
      <c r="W213" s="16"/>
      <c r="X213" s="63"/>
      <c r="Y213" s="42"/>
      <c r="Z213" s="31" t="s">
        <v>1051</v>
      </c>
      <c r="AA213" s="16"/>
      <c r="AB213" s="16"/>
      <c r="AC213" s="16"/>
      <c r="AD213" s="16"/>
    </row>
    <row r="214" spans="1:30" ht="15" customHeight="1" x14ac:dyDescent="0.2">
      <c r="A214" s="119" t="s">
        <v>796</v>
      </c>
      <c r="B214" s="119" t="s">
        <v>797</v>
      </c>
      <c r="C214" s="16" t="s">
        <v>8</v>
      </c>
      <c r="D214" s="16" t="s">
        <v>798</v>
      </c>
      <c r="E214" s="35" t="s">
        <v>123</v>
      </c>
      <c r="F214" s="16" t="s">
        <v>799</v>
      </c>
      <c r="G214" s="35" t="s">
        <v>800</v>
      </c>
      <c r="H214" s="105"/>
      <c r="I214" s="35" t="s">
        <v>0</v>
      </c>
      <c r="J214" s="35"/>
      <c r="K214" s="35">
        <v>200</v>
      </c>
      <c r="L214" s="35" t="s">
        <v>605</v>
      </c>
      <c r="M214" s="16" t="s">
        <v>801</v>
      </c>
      <c r="N214" s="35" t="s">
        <v>804</v>
      </c>
      <c r="O214" s="35"/>
      <c r="P214" s="16" t="s">
        <v>803</v>
      </c>
      <c r="Q214" s="16" t="s">
        <v>802</v>
      </c>
      <c r="R214" s="16"/>
      <c r="S214" s="63">
        <v>41352</v>
      </c>
      <c r="T214" s="16"/>
      <c r="U214" s="16"/>
      <c r="V214" s="16"/>
      <c r="W214" s="16"/>
      <c r="X214" s="63" t="s">
        <v>982</v>
      </c>
      <c r="Y214" s="42"/>
      <c r="Z214" s="31" t="s">
        <v>934</v>
      </c>
      <c r="AA214" s="16"/>
      <c r="AB214" s="16"/>
      <c r="AC214" s="16"/>
      <c r="AD214" s="16"/>
    </row>
    <row r="215" spans="1:30" ht="15" customHeight="1" x14ac:dyDescent="0.2">
      <c r="A215" s="119" t="s">
        <v>805</v>
      </c>
      <c r="B215" s="119" t="s">
        <v>806</v>
      </c>
      <c r="C215" s="16" t="s">
        <v>8</v>
      </c>
      <c r="D215" s="16" t="s">
        <v>602</v>
      </c>
      <c r="E215" s="35" t="s">
        <v>807</v>
      </c>
      <c r="F215" s="16" t="s">
        <v>808</v>
      </c>
      <c r="G215" s="35" t="s">
        <v>809</v>
      </c>
      <c r="H215" s="105"/>
      <c r="I215" s="35" t="s">
        <v>742</v>
      </c>
      <c r="J215" s="35"/>
      <c r="K215" s="35">
        <v>150</v>
      </c>
      <c r="L215" s="35" t="s">
        <v>810</v>
      </c>
      <c r="M215" s="16" t="s">
        <v>801</v>
      </c>
      <c r="N215" s="35" t="s">
        <v>811</v>
      </c>
      <c r="O215" s="35"/>
      <c r="P215" s="16"/>
      <c r="Q215" s="16"/>
      <c r="R215" s="16"/>
      <c r="S215" s="63">
        <v>41354</v>
      </c>
      <c r="T215" s="16"/>
      <c r="U215" s="16"/>
      <c r="V215" s="16"/>
      <c r="W215" s="16"/>
      <c r="X215" s="63"/>
      <c r="Y215" s="42"/>
      <c r="Z215" s="31" t="s">
        <v>1052</v>
      </c>
      <c r="AA215" s="16"/>
      <c r="AB215" s="16"/>
      <c r="AC215" s="16"/>
      <c r="AD215" s="16"/>
    </row>
    <row r="216" spans="1:30" ht="15" customHeight="1" x14ac:dyDescent="0.2">
      <c r="A216" s="119" t="s">
        <v>812</v>
      </c>
      <c r="B216" s="119" t="s">
        <v>813</v>
      </c>
      <c r="C216" s="16" t="s">
        <v>8</v>
      </c>
      <c r="D216" s="16" t="s">
        <v>556</v>
      </c>
      <c r="E216" s="35" t="s">
        <v>814</v>
      </c>
      <c r="F216" s="16" t="s">
        <v>815</v>
      </c>
      <c r="G216" s="35" t="s">
        <v>816</v>
      </c>
      <c r="H216" s="105"/>
      <c r="I216" s="35" t="s">
        <v>817</v>
      </c>
      <c r="J216" s="35"/>
      <c r="K216" s="159">
        <v>13</v>
      </c>
      <c r="L216" s="35" t="s">
        <v>810</v>
      </c>
      <c r="M216" s="16" t="s">
        <v>838</v>
      </c>
      <c r="N216" s="161" t="s">
        <v>839</v>
      </c>
      <c r="O216" s="160"/>
      <c r="P216" s="160"/>
      <c r="Q216" s="16"/>
      <c r="R216" s="16"/>
      <c r="S216" s="63">
        <v>41354</v>
      </c>
      <c r="T216" s="16"/>
      <c r="U216" s="16"/>
      <c r="V216" s="16"/>
      <c r="W216" s="16"/>
      <c r="X216" s="63"/>
      <c r="Y216" s="42"/>
      <c r="Z216" s="163" t="s">
        <v>1078</v>
      </c>
      <c r="AA216" s="16"/>
      <c r="AB216" s="16"/>
      <c r="AC216" s="16"/>
      <c r="AD216" s="16"/>
    </row>
    <row r="217" spans="1:30" ht="15" customHeight="1" x14ac:dyDescent="0.2">
      <c r="A217" s="119" t="s">
        <v>818</v>
      </c>
      <c r="B217" s="119" t="s">
        <v>813</v>
      </c>
      <c r="C217" s="16" t="s">
        <v>8</v>
      </c>
      <c r="D217" s="16" t="s">
        <v>556</v>
      </c>
      <c r="E217" s="35" t="s">
        <v>814</v>
      </c>
      <c r="F217" s="16" t="s">
        <v>815</v>
      </c>
      <c r="G217" s="35" t="s">
        <v>816</v>
      </c>
      <c r="H217" s="105"/>
      <c r="I217" s="35" t="s">
        <v>817</v>
      </c>
      <c r="J217" s="35"/>
      <c r="K217" s="159">
        <v>10</v>
      </c>
      <c r="L217" s="35" t="s">
        <v>810</v>
      </c>
      <c r="M217" s="16" t="s">
        <v>838</v>
      </c>
      <c r="N217" s="161" t="s">
        <v>840</v>
      </c>
      <c r="O217" s="160"/>
      <c r="P217" s="160"/>
      <c r="Q217" s="16"/>
      <c r="R217" s="16"/>
      <c r="S217" s="63">
        <v>41354</v>
      </c>
      <c r="T217" s="16"/>
      <c r="U217" s="16"/>
      <c r="V217" s="16"/>
      <c r="W217" s="16"/>
      <c r="X217" s="63"/>
      <c r="Y217" s="42"/>
      <c r="Z217" s="163" t="s">
        <v>1078</v>
      </c>
      <c r="AA217" s="16"/>
      <c r="AB217" s="16"/>
      <c r="AC217" s="16"/>
      <c r="AD217" s="16"/>
    </row>
    <row r="218" spans="1:30" ht="15" customHeight="1" x14ac:dyDescent="0.2">
      <c r="A218" s="119" t="s">
        <v>819</v>
      </c>
      <c r="B218" s="119" t="s">
        <v>813</v>
      </c>
      <c r="C218" s="16" t="s">
        <v>8</v>
      </c>
      <c r="D218" s="16" t="s">
        <v>556</v>
      </c>
      <c r="E218" s="35" t="s">
        <v>814</v>
      </c>
      <c r="F218" s="16" t="s">
        <v>815</v>
      </c>
      <c r="G218" s="35" t="s">
        <v>816</v>
      </c>
      <c r="H218" s="105"/>
      <c r="I218" s="35" t="s">
        <v>817</v>
      </c>
      <c r="J218" s="35"/>
      <c r="K218" s="159">
        <v>10</v>
      </c>
      <c r="L218" s="35" t="s">
        <v>810</v>
      </c>
      <c r="M218" s="16" t="s">
        <v>838</v>
      </c>
      <c r="N218" s="161" t="s">
        <v>841</v>
      </c>
      <c r="O218" s="160"/>
      <c r="P218" s="160"/>
      <c r="Q218" s="16"/>
      <c r="R218" s="16"/>
      <c r="S218" s="63">
        <v>41354</v>
      </c>
      <c r="T218" s="16"/>
      <c r="U218" s="16"/>
      <c r="V218" s="16"/>
      <c r="W218" s="16"/>
      <c r="X218" s="63"/>
      <c r="Y218" s="42"/>
      <c r="Z218" s="163" t="s">
        <v>1078</v>
      </c>
      <c r="AA218" s="16"/>
      <c r="AB218" s="16"/>
      <c r="AC218" s="16"/>
      <c r="AD218" s="16"/>
    </row>
    <row r="219" spans="1:30" ht="15" customHeight="1" x14ac:dyDescent="0.2">
      <c r="A219" s="119" t="s">
        <v>820</v>
      </c>
      <c r="B219" s="119" t="s">
        <v>813</v>
      </c>
      <c r="C219" s="16" t="s">
        <v>8</v>
      </c>
      <c r="D219" s="16" t="s">
        <v>556</v>
      </c>
      <c r="E219" s="35" t="s">
        <v>814</v>
      </c>
      <c r="F219" s="16" t="s">
        <v>815</v>
      </c>
      <c r="G219" s="35" t="s">
        <v>816</v>
      </c>
      <c r="H219" s="105"/>
      <c r="I219" s="35" t="s">
        <v>817</v>
      </c>
      <c r="J219" s="35"/>
      <c r="K219" s="159">
        <v>10</v>
      </c>
      <c r="L219" s="35" t="s">
        <v>810</v>
      </c>
      <c r="M219" s="16" t="s">
        <v>838</v>
      </c>
      <c r="N219" s="161" t="s">
        <v>842</v>
      </c>
      <c r="O219" s="160"/>
      <c r="P219" s="160"/>
      <c r="Q219" s="16"/>
      <c r="R219" s="16"/>
      <c r="S219" s="63">
        <v>41354</v>
      </c>
      <c r="T219" s="16"/>
      <c r="U219" s="16"/>
      <c r="V219" s="16"/>
      <c r="W219" s="16"/>
      <c r="X219" s="63"/>
      <c r="Y219" s="42"/>
      <c r="Z219" s="163" t="s">
        <v>1078</v>
      </c>
      <c r="AA219" s="16"/>
      <c r="AB219" s="16"/>
      <c r="AC219" s="16"/>
      <c r="AD219" s="16"/>
    </row>
    <row r="220" spans="1:30" ht="15" customHeight="1" x14ac:dyDescent="0.2">
      <c r="A220" s="119" t="s">
        <v>821</v>
      </c>
      <c r="B220" s="119" t="s">
        <v>813</v>
      </c>
      <c r="C220" s="16" t="s">
        <v>8</v>
      </c>
      <c r="D220" s="16" t="s">
        <v>556</v>
      </c>
      <c r="E220" s="35" t="s">
        <v>814</v>
      </c>
      <c r="F220" s="16" t="s">
        <v>815</v>
      </c>
      <c r="G220" s="35" t="s">
        <v>816</v>
      </c>
      <c r="H220" s="105"/>
      <c r="I220" s="35" t="s">
        <v>817</v>
      </c>
      <c r="J220" s="35"/>
      <c r="K220" s="159">
        <v>10</v>
      </c>
      <c r="L220" s="35" t="s">
        <v>810</v>
      </c>
      <c r="M220" s="16" t="s">
        <v>838</v>
      </c>
      <c r="N220" s="161" t="s">
        <v>843</v>
      </c>
      <c r="O220" s="160"/>
      <c r="P220" s="160"/>
      <c r="Q220" s="16"/>
      <c r="R220" s="16"/>
      <c r="S220" s="63">
        <v>41354</v>
      </c>
      <c r="T220" s="16"/>
      <c r="U220" s="16"/>
      <c r="V220" s="16"/>
      <c r="W220" s="16"/>
      <c r="X220" s="63"/>
      <c r="Y220" s="42"/>
      <c r="Z220" s="163" t="s">
        <v>1078</v>
      </c>
      <c r="AA220" s="16"/>
      <c r="AB220" s="16"/>
      <c r="AC220" s="16"/>
      <c r="AD220" s="16"/>
    </row>
    <row r="221" spans="1:30" ht="15" customHeight="1" x14ac:dyDescent="0.2">
      <c r="A221" s="119" t="s">
        <v>822</v>
      </c>
      <c r="B221" s="119" t="s">
        <v>813</v>
      </c>
      <c r="C221" s="16" t="s">
        <v>8</v>
      </c>
      <c r="D221" s="16" t="s">
        <v>556</v>
      </c>
      <c r="E221" s="35" t="s">
        <v>814</v>
      </c>
      <c r="F221" s="16" t="s">
        <v>815</v>
      </c>
      <c r="G221" s="35" t="s">
        <v>816</v>
      </c>
      <c r="H221" s="105"/>
      <c r="I221" s="35" t="s">
        <v>817</v>
      </c>
      <c r="J221" s="35"/>
      <c r="K221" s="159">
        <v>10</v>
      </c>
      <c r="L221" s="35" t="s">
        <v>810</v>
      </c>
      <c r="M221" s="16" t="s">
        <v>838</v>
      </c>
      <c r="N221" s="161" t="s">
        <v>844</v>
      </c>
      <c r="O221" s="160"/>
      <c r="P221" s="160"/>
      <c r="Q221" s="16"/>
      <c r="R221" s="16"/>
      <c r="S221" s="63">
        <v>41354</v>
      </c>
      <c r="T221" s="16"/>
      <c r="U221" s="16"/>
      <c r="V221" s="16"/>
      <c r="W221" s="16"/>
      <c r="X221" s="63"/>
      <c r="Y221" s="42"/>
      <c r="Z221" s="163" t="s">
        <v>1078</v>
      </c>
      <c r="AA221" s="16"/>
      <c r="AB221" s="16"/>
      <c r="AC221" s="16"/>
      <c r="AD221" s="16"/>
    </row>
    <row r="222" spans="1:30" ht="15" customHeight="1" x14ac:dyDescent="0.2">
      <c r="A222" s="119" t="s">
        <v>823</v>
      </c>
      <c r="B222" s="119" t="s">
        <v>813</v>
      </c>
      <c r="C222" s="16" t="s">
        <v>8</v>
      </c>
      <c r="D222" s="16" t="s">
        <v>556</v>
      </c>
      <c r="E222" s="35" t="s">
        <v>814</v>
      </c>
      <c r="F222" s="16" t="s">
        <v>815</v>
      </c>
      <c r="G222" s="35" t="s">
        <v>816</v>
      </c>
      <c r="H222" s="105"/>
      <c r="I222" s="35" t="s">
        <v>817</v>
      </c>
      <c r="J222" s="35"/>
      <c r="K222" s="159">
        <v>10</v>
      </c>
      <c r="L222" s="35" t="s">
        <v>810</v>
      </c>
      <c r="M222" s="16" t="s">
        <v>838</v>
      </c>
      <c r="N222" s="161" t="s">
        <v>845</v>
      </c>
      <c r="O222" s="160"/>
      <c r="P222" s="160"/>
      <c r="Q222" s="16"/>
      <c r="R222" s="16"/>
      <c r="S222" s="63">
        <v>41354</v>
      </c>
      <c r="T222" s="16"/>
      <c r="U222" s="16"/>
      <c r="V222" s="16"/>
      <c r="W222" s="16"/>
      <c r="X222" s="63"/>
      <c r="Y222" s="42"/>
      <c r="Z222" s="163" t="s">
        <v>1078</v>
      </c>
      <c r="AA222" s="16"/>
      <c r="AB222" s="16"/>
      <c r="AC222" s="16"/>
      <c r="AD222" s="16"/>
    </row>
    <row r="223" spans="1:30" ht="15" customHeight="1" x14ac:dyDescent="0.2">
      <c r="A223" s="119" t="s">
        <v>824</v>
      </c>
      <c r="B223" s="119" t="s">
        <v>813</v>
      </c>
      <c r="C223" s="16" t="s">
        <v>8</v>
      </c>
      <c r="D223" s="16" t="s">
        <v>556</v>
      </c>
      <c r="E223" s="35" t="s">
        <v>814</v>
      </c>
      <c r="F223" s="16" t="s">
        <v>815</v>
      </c>
      <c r="G223" s="35" t="s">
        <v>816</v>
      </c>
      <c r="H223" s="105"/>
      <c r="I223" s="35" t="s">
        <v>817</v>
      </c>
      <c r="J223" s="35"/>
      <c r="K223" s="159">
        <v>10</v>
      </c>
      <c r="L223" s="35" t="s">
        <v>810</v>
      </c>
      <c r="M223" s="16" t="s">
        <v>838</v>
      </c>
      <c r="N223" s="161" t="s">
        <v>847</v>
      </c>
      <c r="O223" s="160"/>
      <c r="P223" s="160"/>
      <c r="Q223" s="16"/>
      <c r="R223" s="16"/>
      <c r="S223" s="63">
        <v>41354</v>
      </c>
      <c r="T223" s="16"/>
      <c r="U223" s="16"/>
      <c r="V223" s="16"/>
      <c r="W223" s="16"/>
      <c r="X223" s="63"/>
      <c r="Y223" s="42"/>
      <c r="Z223" s="163" t="s">
        <v>1078</v>
      </c>
      <c r="AA223" s="16"/>
      <c r="AB223" s="16"/>
      <c r="AC223" s="16"/>
      <c r="AD223" s="16"/>
    </row>
    <row r="224" spans="1:30" ht="15" customHeight="1" x14ac:dyDescent="0.2">
      <c r="A224" s="119" t="s">
        <v>825</v>
      </c>
      <c r="B224" s="119" t="s">
        <v>813</v>
      </c>
      <c r="C224" s="16" t="s">
        <v>8</v>
      </c>
      <c r="D224" s="16" t="s">
        <v>556</v>
      </c>
      <c r="E224" s="35" t="s">
        <v>814</v>
      </c>
      <c r="F224" s="16" t="s">
        <v>815</v>
      </c>
      <c r="G224" s="35" t="s">
        <v>816</v>
      </c>
      <c r="H224" s="105"/>
      <c r="I224" s="35" t="s">
        <v>817</v>
      </c>
      <c r="J224" s="35"/>
      <c r="K224" s="159">
        <v>10</v>
      </c>
      <c r="L224" s="35" t="s">
        <v>810</v>
      </c>
      <c r="M224" s="16" t="s">
        <v>838</v>
      </c>
      <c r="N224" s="161" t="s">
        <v>846</v>
      </c>
      <c r="O224" s="160"/>
      <c r="P224" s="160"/>
      <c r="Q224" s="16"/>
      <c r="R224" s="16"/>
      <c r="S224" s="63">
        <v>41354</v>
      </c>
      <c r="T224" s="16"/>
      <c r="U224" s="16"/>
      <c r="V224" s="16"/>
      <c r="W224" s="16"/>
      <c r="X224" s="63"/>
      <c r="Y224" s="42"/>
      <c r="Z224" s="163" t="s">
        <v>1078</v>
      </c>
      <c r="AA224" s="16"/>
      <c r="AB224" s="16"/>
      <c r="AC224" s="16"/>
      <c r="AD224" s="16"/>
    </row>
    <row r="225" spans="1:30" ht="15" customHeight="1" x14ac:dyDescent="0.2">
      <c r="A225" s="119" t="s">
        <v>826</v>
      </c>
      <c r="B225" s="119" t="s">
        <v>813</v>
      </c>
      <c r="C225" s="16" t="s">
        <v>8</v>
      </c>
      <c r="D225" s="16" t="s">
        <v>556</v>
      </c>
      <c r="E225" s="35" t="s">
        <v>814</v>
      </c>
      <c r="F225" s="16" t="s">
        <v>815</v>
      </c>
      <c r="G225" s="35" t="s">
        <v>816</v>
      </c>
      <c r="H225" s="105"/>
      <c r="I225" s="35" t="s">
        <v>817</v>
      </c>
      <c r="J225" s="35"/>
      <c r="K225" s="159">
        <v>10</v>
      </c>
      <c r="L225" s="35" t="s">
        <v>810</v>
      </c>
      <c r="M225" s="16" t="s">
        <v>838</v>
      </c>
      <c r="N225" s="161" t="s">
        <v>848</v>
      </c>
      <c r="O225" s="160"/>
      <c r="P225" s="160"/>
      <c r="Q225" s="16"/>
      <c r="R225" s="16"/>
      <c r="S225" s="63">
        <v>41354</v>
      </c>
      <c r="T225" s="16"/>
      <c r="U225" s="16"/>
      <c r="V225" s="16"/>
      <c r="W225" s="16"/>
      <c r="X225" s="63"/>
      <c r="Y225" s="42"/>
      <c r="Z225" s="163" t="s">
        <v>1078</v>
      </c>
      <c r="AA225" s="16"/>
      <c r="AB225" s="16"/>
      <c r="AC225" s="16"/>
      <c r="AD225" s="16"/>
    </row>
    <row r="226" spans="1:30" ht="15" customHeight="1" x14ac:dyDescent="0.2">
      <c r="A226" s="119" t="s">
        <v>827</v>
      </c>
      <c r="B226" s="119" t="s">
        <v>813</v>
      </c>
      <c r="C226" s="16" t="s">
        <v>8</v>
      </c>
      <c r="D226" s="16" t="s">
        <v>556</v>
      </c>
      <c r="E226" s="35" t="s">
        <v>814</v>
      </c>
      <c r="F226" s="16" t="s">
        <v>815</v>
      </c>
      <c r="G226" s="35" t="s">
        <v>816</v>
      </c>
      <c r="H226" s="105"/>
      <c r="I226" s="35" t="s">
        <v>817</v>
      </c>
      <c r="J226" s="35"/>
      <c r="K226" s="159">
        <v>10</v>
      </c>
      <c r="L226" s="35" t="s">
        <v>810</v>
      </c>
      <c r="M226" s="16" t="s">
        <v>838</v>
      </c>
      <c r="N226" s="161" t="s">
        <v>849</v>
      </c>
      <c r="O226" s="160"/>
      <c r="P226" s="160"/>
      <c r="Q226" s="16"/>
      <c r="R226" s="16"/>
      <c r="S226" s="63">
        <v>41354</v>
      </c>
      <c r="T226" s="16"/>
      <c r="U226" s="16"/>
      <c r="V226" s="16"/>
      <c r="W226" s="16"/>
      <c r="X226" s="63"/>
      <c r="Y226" s="42"/>
      <c r="Z226" s="163" t="s">
        <v>1078</v>
      </c>
      <c r="AA226" s="16"/>
      <c r="AB226" s="16"/>
      <c r="AC226" s="16"/>
      <c r="AD226" s="16"/>
    </row>
    <row r="227" spans="1:30" ht="15" customHeight="1" x14ac:dyDescent="0.2">
      <c r="A227" s="119" t="s">
        <v>828</v>
      </c>
      <c r="B227" s="119" t="s">
        <v>813</v>
      </c>
      <c r="C227" s="16" t="s">
        <v>8</v>
      </c>
      <c r="D227" s="16" t="s">
        <v>556</v>
      </c>
      <c r="E227" s="35" t="s">
        <v>814</v>
      </c>
      <c r="F227" s="16" t="s">
        <v>815</v>
      </c>
      <c r="G227" s="35" t="s">
        <v>816</v>
      </c>
      <c r="H227" s="105"/>
      <c r="I227" s="35" t="s">
        <v>817</v>
      </c>
      <c r="J227" s="35"/>
      <c r="K227" s="159">
        <v>6</v>
      </c>
      <c r="L227" s="35" t="s">
        <v>810</v>
      </c>
      <c r="M227" s="16" t="s">
        <v>838</v>
      </c>
      <c r="N227" s="161" t="s">
        <v>850</v>
      </c>
      <c r="O227" s="160"/>
      <c r="P227" s="160"/>
      <c r="Q227" s="16"/>
      <c r="R227" s="16"/>
      <c r="S227" s="63">
        <v>41354</v>
      </c>
      <c r="T227" s="16"/>
      <c r="U227" s="16"/>
      <c r="V227" s="16"/>
      <c r="W227" s="16"/>
      <c r="X227" s="63"/>
      <c r="Y227" s="42"/>
      <c r="Z227" s="163" t="s">
        <v>1078</v>
      </c>
      <c r="AA227" s="16"/>
      <c r="AB227" s="16"/>
      <c r="AC227" s="16"/>
      <c r="AD227" s="16"/>
    </row>
    <row r="228" spans="1:30" ht="15" customHeight="1" x14ac:dyDescent="0.2">
      <c r="A228" s="119" t="s">
        <v>829</v>
      </c>
      <c r="B228" s="119" t="s">
        <v>813</v>
      </c>
      <c r="C228" s="16" t="s">
        <v>8</v>
      </c>
      <c r="D228" s="16" t="s">
        <v>556</v>
      </c>
      <c r="E228" s="35" t="s">
        <v>814</v>
      </c>
      <c r="F228" s="16" t="s">
        <v>815</v>
      </c>
      <c r="G228" s="35" t="s">
        <v>816</v>
      </c>
      <c r="H228" s="105"/>
      <c r="I228" s="35" t="s">
        <v>817</v>
      </c>
      <c r="J228" s="35"/>
      <c r="K228" s="159">
        <v>10</v>
      </c>
      <c r="L228" s="35" t="s">
        <v>810</v>
      </c>
      <c r="M228" s="16" t="s">
        <v>838</v>
      </c>
      <c r="N228" s="161" t="s">
        <v>851</v>
      </c>
      <c r="O228" s="160"/>
      <c r="P228" s="160"/>
      <c r="Q228" s="16"/>
      <c r="R228" s="16"/>
      <c r="S228" s="63">
        <v>41354</v>
      </c>
      <c r="T228" s="16"/>
      <c r="U228" s="16"/>
      <c r="V228" s="16"/>
      <c r="W228" s="16"/>
      <c r="X228" s="63"/>
      <c r="Y228" s="42"/>
      <c r="Z228" s="163" t="s">
        <v>1078</v>
      </c>
      <c r="AA228" s="16"/>
      <c r="AB228" s="16"/>
      <c r="AC228" s="16"/>
      <c r="AD228" s="16"/>
    </row>
    <row r="229" spans="1:30" ht="15" customHeight="1" x14ac:dyDescent="0.2">
      <c r="A229" s="119" t="s">
        <v>830</v>
      </c>
      <c r="B229" s="119" t="s">
        <v>813</v>
      </c>
      <c r="C229" s="16" t="s">
        <v>8</v>
      </c>
      <c r="D229" s="16" t="s">
        <v>556</v>
      </c>
      <c r="E229" s="35" t="s">
        <v>814</v>
      </c>
      <c r="F229" s="16" t="s">
        <v>815</v>
      </c>
      <c r="G229" s="35" t="s">
        <v>816</v>
      </c>
      <c r="H229" s="105"/>
      <c r="I229" s="35" t="s">
        <v>817</v>
      </c>
      <c r="J229" s="35"/>
      <c r="K229" s="159">
        <v>10</v>
      </c>
      <c r="L229" s="35" t="s">
        <v>810</v>
      </c>
      <c r="M229" s="16" t="s">
        <v>838</v>
      </c>
      <c r="N229" s="161" t="s">
        <v>852</v>
      </c>
      <c r="O229" s="160"/>
      <c r="P229" s="160"/>
      <c r="Q229" s="16"/>
      <c r="R229" s="16"/>
      <c r="S229" s="63">
        <v>41354</v>
      </c>
      <c r="T229" s="16"/>
      <c r="U229" s="16"/>
      <c r="V229" s="16"/>
      <c r="W229" s="16"/>
      <c r="X229" s="63"/>
      <c r="Y229" s="42"/>
      <c r="Z229" s="163" t="s">
        <v>1078</v>
      </c>
      <c r="AA229" s="16"/>
      <c r="AB229" s="16"/>
      <c r="AC229" s="16"/>
      <c r="AD229" s="16"/>
    </row>
    <row r="230" spans="1:30" ht="15" customHeight="1" x14ac:dyDescent="0.2">
      <c r="A230" s="119" t="s">
        <v>831</v>
      </c>
      <c r="B230" s="119" t="s">
        <v>813</v>
      </c>
      <c r="C230" s="16" t="s">
        <v>8</v>
      </c>
      <c r="D230" s="16" t="s">
        <v>556</v>
      </c>
      <c r="E230" s="35" t="s">
        <v>814</v>
      </c>
      <c r="F230" s="16" t="s">
        <v>815</v>
      </c>
      <c r="G230" s="35" t="s">
        <v>816</v>
      </c>
      <c r="H230" s="105"/>
      <c r="I230" s="35" t="s">
        <v>817</v>
      </c>
      <c r="J230" s="35"/>
      <c r="K230" s="159">
        <v>10</v>
      </c>
      <c r="L230" s="35" t="s">
        <v>810</v>
      </c>
      <c r="M230" s="16" t="s">
        <v>838</v>
      </c>
      <c r="N230" s="161" t="s">
        <v>852</v>
      </c>
      <c r="O230" s="160"/>
      <c r="P230" s="160"/>
      <c r="Q230" s="16"/>
      <c r="R230" s="16"/>
      <c r="S230" s="63">
        <v>41354</v>
      </c>
      <c r="T230" s="16"/>
      <c r="U230" s="16"/>
      <c r="V230" s="16"/>
      <c r="W230" s="16"/>
      <c r="X230" s="63"/>
      <c r="Y230" s="42"/>
      <c r="Z230" s="163" t="s">
        <v>1078</v>
      </c>
      <c r="AA230" s="16"/>
      <c r="AB230" s="16"/>
      <c r="AC230" s="16"/>
      <c r="AD230" s="16"/>
    </row>
    <row r="231" spans="1:30" ht="15" customHeight="1" x14ac:dyDescent="0.2">
      <c r="A231" s="119" t="s">
        <v>832</v>
      </c>
      <c r="B231" s="119" t="s">
        <v>813</v>
      </c>
      <c r="C231" s="16" t="s">
        <v>8</v>
      </c>
      <c r="D231" s="16" t="s">
        <v>556</v>
      </c>
      <c r="E231" s="35" t="s">
        <v>814</v>
      </c>
      <c r="F231" s="16" t="s">
        <v>815</v>
      </c>
      <c r="G231" s="35" t="s">
        <v>816</v>
      </c>
      <c r="H231" s="105"/>
      <c r="I231" s="35" t="s">
        <v>817</v>
      </c>
      <c r="J231" s="35"/>
      <c r="K231" s="159">
        <v>10</v>
      </c>
      <c r="L231" s="35" t="s">
        <v>810</v>
      </c>
      <c r="M231" s="16" t="s">
        <v>838</v>
      </c>
      <c r="N231" s="161" t="s">
        <v>853</v>
      </c>
      <c r="O231" s="160"/>
      <c r="P231" s="160"/>
      <c r="Q231" s="16"/>
      <c r="R231" s="16"/>
      <c r="S231" s="63">
        <v>41354</v>
      </c>
      <c r="T231" s="16"/>
      <c r="U231" s="16"/>
      <c r="V231" s="16"/>
      <c r="W231" s="16"/>
      <c r="X231" s="63"/>
      <c r="Y231" s="42"/>
      <c r="Z231" s="163" t="s">
        <v>1078</v>
      </c>
      <c r="AA231" s="16"/>
      <c r="AB231" s="16"/>
      <c r="AC231" s="16"/>
      <c r="AD231" s="16"/>
    </row>
    <row r="232" spans="1:30" ht="15" customHeight="1" x14ac:dyDescent="0.2">
      <c r="A232" s="119" t="s">
        <v>833</v>
      </c>
      <c r="B232" s="119" t="s">
        <v>813</v>
      </c>
      <c r="C232" s="16" t="s">
        <v>8</v>
      </c>
      <c r="D232" s="16" t="s">
        <v>556</v>
      </c>
      <c r="E232" s="35" t="s">
        <v>814</v>
      </c>
      <c r="F232" s="16" t="s">
        <v>815</v>
      </c>
      <c r="G232" s="35" t="s">
        <v>816</v>
      </c>
      <c r="H232" s="105"/>
      <c r="I232" s="35" t="s">
        <v>817</v>
      </c>
      <c r="J232" s="35"/>
      <c r="K232" s="159">
        <v>15</v>
      </c>
      <c r="L232" s="35" t="s">
        <v>810</v>
      </c>
      <c r="M232" s="16" t="s">
        <v>838</v>
      </c>
      <c r="N232" s="161" t="s">
        <v>854</v>
      </c>
      <c r="O232" s="160"/>
      <c r="P232" s="160"/>
      <c r="Q232" s="16"/>
      <c r="R232" s="16"/>
      <c r="S232" s="63">
        <v>41354</v>
      </c>
      <c r="T232" s="16"/>
      <c r="U232" s="16"/>
      <c r="V232" s="16"/>
      <c r="W232" s="16"/>
      <c r="X232" s="63"/>
      <c r="Y232" s="42"/>
      <c r="Z232" s="163" t="s">
        <v>1078</v>
      </c>
      <c r="AA232" s="16"/>
      <c r="AB232" s="16"/>
      <c r="AC232" s="16"/>
      <c r="AD232" s="16"/>
    </row>
    <row r="233" spans="1:30" ht="15" customHeight="1" x14ac:dyDescent="0.2">
      <c r="A233" s="119" t="s">
        <v>834</v>
      </c>
      <c r="B233" s="119" t="s">
        <v>813</v>
      </c>
      <c r="C233" s="16" t="s">
        <v>8</v>
      </c>
      <c r="D233" s="16" t="s">
        <v>556</v>
      </c>
      <c r="E233" s="35" t="s">
        <v>814</v>
      </c>
      <c r="F233" s="16" t="s">
        <v>815</v>
      </c>
      <c r="G233" s="35" t="s">
        <v>816</v>
      </c>
      <c r="H233" s="105"/>
      <c r="I233" s="35" t="s">
        <v>817</v>
      </c>
      <c r="J233" s="35"/>
      <c r="K233" s="159">
        <v>25</v>
      </c>
      <c r="L233" s="35" t="s">
        <v>810</v>
      </c>
      <c r="M233" s="16" t="s">
        <v>838</v>
      </c>
      <c r="N233" s="161" t="s">
        <v>855</v>
      </c>
      <c r="O233" s="160"/>
      <c r="P233" s="160"/>
      <c r="Q233" s="16"/>
      <c r="R233" s="16"/>
      <c r="S233" s="63">
        <v>41354</v>
      </c>
      <c r="T233" s="16"/>
      <c r="U233" s="16"/>
      <c r="V233" s="16"/>
      <c r="W233" s="16"/>
      <c r="X233" s="63"/>
      <c r="Y233" s="42"/>
      <c r="Z233" s="163" t="s">
        <v>1078</v>
      </c>
      <c r="AA233" s="16"/>
      <c r="AB233" s="16"/>
      <c r="AC233" s="16"/>
      <c r="AD233" s="16"/>
    </row>
    <row r="234" spans="1:30" ht="15" customHeight="1" x14ac:dyDescent="0.2">
      <c r="A234" s="119" t="s">
        <v>835</v>
      </c>
      <c r="B234" s="119" t="s">
        <v>813</v>
      </c>
      <c r="C234" s="16" t="s">
        <v>8</v>
      </c>
      <c r="D234" s="16" t="s">
        <v>556</v>
      </c>
      <c r="E234" s="35" t="s">
        <v>814</v>
      </c>
      <c r="F234" s="16" t="s">
        <v>815</v>
      </c>
      <c r="G234" s="35" t="s">
        <v>816</v>
      </c>
      <c r="H234" s="105"/>
      <c r="I234" s="35" t="s">
        <v>817</v>
      </c>
      <c r="J234" s="35"/>
      <c r="K234" s="159">
        <v>1</v>
      </c>
      <c r="L234" s="35" t="s">
        <v>810</v>
      </c>
      <c r="M234" s="16" t="s">
        <v>838</v>
      </c>
      <c r="N234" s="161" t="s">
        <v>839</v>
      </c>
      <c r="O234" s="160"/>
      <c r="P234" s="160"/>
      <c r="Q234" s="16"/>
      <c r="R234" s="16"/>
      <c r="S234" s="63">
        <v>41354</v>
      </c>
      <c r="T234" s="16"/>
      <c r="U234" s="16"/>
      <c r="V234" s="16"/>
      <c r="W234" s="16"/>
      <c r="X234" s="63"/>
      <c r="Y234" s="42"/>
      <c r="Z234" s="163" t="s">
        <v>1078</v>
      </c>
      <c r="AA234" s="16"/>
      <c r="AB234" s="16"/>
      <c r="AC234" s="16"/>
      <c r="AD234" s="16"/>
    </row>
    <row r="235" spans="1:30" ht="15" customHeight="1" x14ac:dyDescent="0.2">
      <c r="A235" s="119" t="s">
        <v>836</v>
      </c>
      <c r="B235" s="119" t="s">
        <v>813</v>
      </c>
      <c r="C235" s="16" t="s">
        <v>8</v>
      </c>
      <c r="D235" s="16" t="s">
        <v>556</v>
      </c>
      <c r="E235" s="35" t="s">
        <v>814</v>
      </c>
      <c r="F235" s="16" t="s">
        <v>815</v>
      </c>
      <c r="G235" s="35" t="s">
        <v>816</v>
      </c>
      <c r="H235" s="105"/>
      <c r="I235" s="35" t="s">
        <v>817</v>
      </c>
      <c r="J235" s="35"/>
      <c r="K235" s="159">
        <v>3</v>
      </c>
      <c r="L235" s="35" t="s">
        <v>810</v>
      </c>
      <c r="M235" s="16" t="s">
        <v>838</v>
      </c>
      <c r="N235" s="161" t="s">
        <v>854</v>
      </c>
      <c r="O235" s="160"/>
      <c r="P235" s="160"/>
      <c r="Q235" s="16"/>
      <c r="R235" s="16"/>
      <c r="S235" s="63">
        <v>41354</v>
      </c>
      <c r="T235" s="16"/>
      <c r="U235" s="16"/>
      <c r="V235" s="16"/>
      <c r="W235" s="16"/>
      <c r="X235" s="63"/>
      <c r="Y235" s="42"/>
      <c r="Z235" s="163" t="s">
        <v>1078</v>
      </c>
      <c r="AA235" s="16"/>
      <c r="AB235" s="16"/>
      <c r="AC235" s="16"/>
      <c r="AD235" s="16"/>
    </row>
    <row r="236" spans="1:30" ht="15" customHeight="1" x14ac:dyDescent="0.2">
      <c r="A236" s="119" t="s">
        <v>837</v>
      </c>
      <c r="B236" s="119" t="s">
        <v>813</v>
      </c>
      <c r="C236" s="16" t="s">
        <v>8</v>
      </c>
      <c r="D236" s="16" t="s">
        <v>556</v>
      </c>
      <c r="E236" s="35" t="s">
        <v>814</v>
      </c>
      <c r="F236" s="16" t="s">
        <v>815</v>
      </c>
      <c r="G236" s="35" t="s">
        <v>816</v>
      </c>
      <c r="H236" s="105"/>
      <c r="I236" s="35" t="s">
        <v>817</v>
      </c>
      <c r="J236" s="35"/>
      <c r="K236" s="159">
        <v>3</v>
      </c>
      <c r="L236" s="35" t="s">
        <v>810</v>
      </c>
      <c r="M236" s="16" t="s">
        <v>838</v>
      </c>
      <c r="N236" s="161" t="s">
        <v>855</v>
      </c>
      <c r="O236" s="160"/>
      <c r="P236" s="160"/>
      <c r="Q236" s="16"/>
      <c r="R236" s="16"/>
      <c r="S236" s="63">
        <v>41354</v>
      </c>
      <c r="T236" s="16"/>
      <c r="U236" s="16"/>
      <c r="V236" s="16"/>
      <c r="W236" s="16"/>
      <c r="X236" s="63"/>
      <c r="Y236" s="42"/>
      <c r="Z236" s="163" t="s">
        <v>1078</v>
      </c>
      <c r="AA236" s="16"/>
      <c r="AB236" s="16"/>
      <c r="AC236" s="16"/>
      <c r="AD236" s="16"/>
    </row>
    <row r="237" spans="1:30" ht="15" customHeight="1" x14ac:dyDescent="0.2">
      <c r="A237" s="22" t="s">
        <v>859</v>
      </c>
      <c r="B237" s="22" t="s">
        <v>858</v>
      </c>
      <c r="C237" s="16" t="s">
        <v>8</v>
      </c>
      <c r="D237" s="16" t="s">
        <v>556</v>
      </c>
      <c r="E237" s="35" t="s">
        <v>856</v>
      </c>
      <c r="F237" s="16" t="s">
        <v>857</v>
      </c>
      <c r="G237" s="137" t="s">
        <v>877</v>
      </c>
      <c r="H237" s="105"/>
      <c r="I237" s="35" t="s">
        <v>0</v>
      </c>
      <c r="J237" s="35"/>
      <c r="K237" s="35">
        <v>2000</v>
      </c>
      <c r="L237" s="35" t="s">
        <v>605</v>
      </c>
      <c r="M237" s="16" t="s">
        <v>838</v>
      </c>
      <c r="N237" s="35" t="s">
        <v>745</v>
      </c>
      <c r="O237" s="35"/>
      <c r="P237" s="16"/>
      <c r="Q237" s="16"/>
      <c r="R237" s="16"/>
      <c r="S237" s="63">
        <v>41360</v>
      </c>
      <c r="T237" s="16"/>
      <c r="U237" s="16"/>
      <c r="V237" s="16"/>
      <c r="W237" s="16"/>
      <c r="X237" s="17">
        <v>41390</v>
      </c>
      <c r="Y237" s="42"/>
      <c r="Z237" s="31"/>
      <c r="AA237" s="16"/>
      <c r="AB237" s="16"/>
      <c r="AC237" s="16"/>
      <c r="AD237" s="16"/>
    </row>
    <row r="238" spans="1:30" ht="15" customHeight="1" x14ac:dyDescent="0.2">
      <c r="A238" s="22" t="s">
        <v>861</v>
      </c>
      <c r="B238" s="22" t="s">
        <v>858</v>
      </c>
      <c r="C238" s="16" t="s">
        <v>8</v>
      </c>
      <c r="D238" s="16" t="s">
        <v>556</v>
      </c>
      <c r="E238" s="35" t="s">
        <v>856</v>
      </c>
      <c r="F238" s="16" t="s">
        <v>857</v>
      </c>
      <c r="G238" s="137" t="s">
        <v>869</v>
      </c>
      <c r="H238" s="105"/>
      <c r="I238" s="35" t="s">
        <v>0</v>
      </c>
      <c r="J238" s="35"/>
      <c r="K238" s="35">
        <v>4000</v>
      </c>
      <c r="L238" s="35" t="s">
        <v>605</v>
      </c>
      <c r="M238" s="16" t="s">
        <v>838</v>
      </c>
      <c r="N238" s="35" t="s">
        <v>860</v>
      </c>
      <c r="O238" s="35"/>
      <c r="P238" s="16"/>
      <c r="Q238" s="16"/>
      <c r="R238" s="16"/>
      <c r="S238" s="63">
        <v>41360</v>
      </c>
      <c r="T238" s="16"/>
      <c r="U238" s="16"/>
      <c r="V238" s="16"/>
      <c r="W238" s="16"/>
      <c r="X238" s="17">
        <v>41390</v>
      </c>
      <c r="Y238" s="42"/>
      <c r="Z238" s="31"/>
      <c r="AA238" s="16"/>
      <c r="AB238" s="16"/>
      <c r="AC238" s="16"/>
      <c r="AD238" s="16"/>
    </row>
    <row r="239" spans="1:30" ht="15" customHeight="1" x14ac:dyDescent="0.2">
      <c r="A239" s="22" t="s">
        <v>862</v>
      </c>
      <c r="B239" s="22" t="s">
        <v>858</v>
      </c>
      <c r="C239" s="16" t="s">
        <v>8</v>
      </c>
      <c r="D239" s="16" t="s">
        <v>556</v>
      </c>
      <c r="E239" s="35" t="s">
        <v>856</v>
      </c>
      <c r="F239" s="16" t="s">
        <v>857</v>
      </c>
      <c r="G239" s="137" t="s">
        <v>870</v>
      </c>
      <c r="H239" s="105"/>
      <c r="I239" s="35" t="s">
        <v>0</v>
      </c>
      <c r="J239" s="35"/>
      <c r="K239" s="35">
        <v>4000</v>
      </c>
      <c r="L239" s="35" t="s">
        <v>605</v>
      </c>
      <c r="M239" s="16" t="s">
        <v>838</v>
      </c>
      <c r="N239" s="35" t="s">
        <v>878</v>
      </c>
      <c r="O239" s="35"/>
      <c r="P239" s="16"/>
      <c r="Q239" s="16"/>
      <c r="R239" s="16"/>
      <c r="S239" s="63">
        <v>41360</v>
      </c>
      <c r="T239" s="16"/>
      <c r="U239" s="16"/>
      <c r="V239" s="16"/>
      <c r="W239" s="16"/>
      <c r="X239" s="17">
        <v>41390</v>
      </c>
      <c r="Y239" s="42"/>
      <c r="Z239" s="31"/>
      <c r="AA239" s="16"/>
      <c r="AB239" s="16"/>
      <c r="AC239" s="16"/>
      <c r="AD239" s="16"/>
    </row>
    <row r="240" spans="1:30" ht="15" customHeight="1" x14ac:dyDescent="0.2">
      <c r="A240" s="22" t="s">
        <v>863</v>
      </c>
      <c r="B240" s="22" t="s">
        <v>858</v>
      </c>
      <c r="C240" s="16" t="s">
        <v>8</v>
      </c>
      <c r="D240" s="16" t="s">
        <v>556</v>
      </c>
      <c r="E240" s="35" t="s">
        <v>856</v>
      </c>
      <c r="F240" s="16" t="s">
        <v>857</v>
      </c>
      <c r="G240" s="137" t="s">
        <v>871</v>
      </c>
      <c r="H240" s="105"/>
      <c r="I240" s="35" t="s">
        <v>0</v>
      </c>
      <c r="J240" s="35"/>
      <c r="K240" s="35">
        <v>3000</v>
      </c>
      <c r="L240" s="35" t="s">
        <v>605</v>
      </c>
      <c r="M240" s="16" t="s">
        <v>838</v>
      </c>
      <c r="N240" s="35" t="s">
        <v>879</v>
      </c>
      <c r="O240" s="35"/>
      <c r="P240" s="16"/>
      <c r="Q240" s="16"/>
      <c r="R240" s="16"/>
      <c r="S240" s="63">
        <v>41360</v>
      </c>
      <c r="T240" s="16"/>
      <c r="U240" s="16"/>
      <c r="V240" s="16"/>
      <c r="W240" s="16"/>
      <c r="X240" s="17">
        <v>41390</v>
      </c>
      <c r="Y240" s="42"/>
      <c r="Z240" s="31"/>
      <c r="AA240" s="16"/>
      <c r="AB240" s="16"/>
      <c r="AC240" s="16"/>
      <c r="AD240" s="16"/>
    </row>
    <row r="241" spans="1:30" ht="15" customHeight="1" x14ac:dyDescent="0.2">
      <c r="A241" s="22" t="s">
        <v>864</v>
      </c>
      <c r="B241" s="22" t="s">
        <v>858</v>
      </c>
      <c r="C241" s="16" t="s">
        <v>8</v>
      </c>
      <c r="D241" s="16" t="s">
        <v>556</v>
      </c>
      <c r="E241" s="35" t="s">
        <v>856</v>
      </c>
      <c r="F241" s="16" t="s">
        <v>857</v>
      </c>
      <c r="G241" s="137" t="s">
        <v>872</v>
      </c>
      <c r="H241" s="105"/>
      <c r="I241" s="35" t="s">
        <v>0</v>
      </c>
      <c r="J241" s="35"/>
      <c r="K241" s="35">
        <v>3000</v>
      </c>
      <c r="L241" s="35" t="s">
        <v>605</v>
      </c>
      <c r="M241" s="16" t="s">
        <v>838</v>
      </c>
      <c r="N241" s="35" t="s">
        <v>880</v>
      </c>
      <c r="O241" s="35"/>
      <c r="P241" s="16"/>
      <c r="Q241" s="16"/>
      <c r="R241" s="16"/>
      <c r="S241" s="63">
        <v>41360</v>
      </c>
      <c r="T241" s="16"/>
      <c r="U241" s="16"/>
      <c r="V241" s="16"/>
      <c r="W241" s="16"/>
      <c r="X241" s="17">
        <v>41390</v>
      </c>
      <c r="Y241" s="42"/>
      <c r="Z241" s="31"/>
      <c r="AA241" s="16"/>
      <c r="AB241" s="16"/>
      <c r="AC241" s="16"/>
      <c r="AD241" s="16"/>
    </row>
    <row r="242" spans="1:30" ht="15" customHeight="1" x14ac:dyDescent="0.2">
      <c r="A242" s="22" t="s">
        <v>865</v>
      </c>
      <c r="B242" s="22" t="s">
        <v>858</v>
      </c>
      <c r="C242" s="16" t="s">
        <v>8</v>
      </c>
      <c r="D242" s="16" t="s">
        <v>556</v>
      </c>
      <c r="E242" s="35" t="s">
        <v>856</v>
      </c>
      <c r="F242" s="16" t="s">
        <v>857</v>
      </c>
      <c r="G242" s="137" t="s">
        <v>873</v>
      </c>
      <c r="H242" s="105"/>
      <c r="I242" s="35" t="s">
        <v>0</v>
      </c>
      <c r="J242" s="35"/>
      <c r="K242" s="35">
        <v>2000</v>
      </c>
      <c r="L242" s="35" t="s">
        <v>605</v>
      </c>
      <c r="M242" s="16" t="s">
        <v>838</v>
      </c>
      <c r="N242" s="35" t="s">
        <v>881</v>
      </c>
      <c r="O242" s="35"/>
      <c r="P242" s="16"/>
      <c r="Q242" s="16"/>
      <c r="R242" s="16"/>
      <c r="S242" s="63">
        <v>41360</v>
      </c>
      <c r="T242" s="16"/>
      <c r="U242" s="16"/>
      <c r="V242" s="16"/>
      <c r="W242" s="16"/>
      <c r="X242" s="17">
        <v>41390</v>
      </c>
      <c r="Y242" s="42"/>
      <c r="Z242" s="31"/>
      <c r="AA242" s="16"/>
      <c r="AB242" s="16"/>
      <c r="AC242" s="16"/>
      <c r="AD242" s="16"/>
    </row>
    <row r="243" spans="1:30" ht="15" customHeight="1" x14ac:dyDescent="0.2">
      <c r="A243" s="22" t="s">
        <v>866</v>
      </c>
      <c r="B243" s="22" t="s">
        <v>858</v>
      </c>
      <c r="C243" s="16" t="s">
        <v>8</v>
      </c>
      <c r="D243" s="16" t="s">
        <v>556</v>
      </c>
      <c r="E243" s="35" t="s">
        <v>856</v>
      </c>
      <c r="F243" s="16" t="s">
        <v>857</v>
      </c>
      <c r="G243" s="137" t="s">
        <v>874</v>
      </c>
      <c r="H243" s="105"/>
      <c r="I243" s="35" t="s">
        <v>0</v>
      </c>
      <c r="J243" s="35"/>
      <c r="K243" s="35">
        <v>3000</v>
      </c>
      <c r="L243" s="35" t="s">
        <v>605</v>
      </c>
      <c r="M243" s="16" t="s">
        <v>838</v>
      </c>
      <c r="N243" s="35" t="s">
        <v>882</v>
      </c>
      <c r="O243" s="35"/>
      <c r="P243" s="16"/>
      <c r="Q243" s="16"/>
      <c r="R243" s="16"/>
      <c r="S243" s="63">
        <v>41360</v>
      </c>
      <c r="T243" s="16"/>
      <c r="U243" s="16"/>
      <c r="V243" s="16"/>
      <c r="W243" s="16"/>
      <c r="X243" s="17">
        <v>41390</v>
      </c>
      <c r="Y243" s="42"/>
      <c r="Z243" s="31"/>
      <c r="AA243" s="16"/>
      <c r="AB243" s="16"/>
      <c r="AC243" s="16"/>
      <c r="AD243" s="16"/>
    </row>
    <row r="244" spans="1:30" ht="15" customHeight="1" x14ac:dyDescent="0.2">
      <c r="A244" s="22" t="s">
        <v>867</v>
      </c>
      <c r="B244" s="22" t="s">
        <v>858</v>
      </c>
      <c r="C244" s="16" t="s">
        <v>8</v>
      </c>
      <c r="D244" s="16" t="s">
        <v>556</v>
      </c>
      <c r="E244" s="35" t="s">
        <v>856</v>
      </c>
      <c r="F244" s="16" t="s">
        <v>857</v>
      </c>
      <c r="G244" s="137" t="s">
        <v>876</v>
      </c>
      <c r="H244" s="105"/>
      <c r="I244" s="35" t="s">
        <v>0</v>
      </c>
      <c r="J244" s="35"/>
      <c r="K244" s="35">
        <v>3000</v>
      </c>
      <c r="L244" s="35" t="s">
        <v>605</v>
      </c>
      <c r="M244" s="16" t="s">
        <v>838</v>
      </c>
      <c r="N244" s="35" t="s">
        <v>883</v>
      </c>
      <c r="O244" s="35"/>
      <c r="P244" s="16"/>
      <c r="Q244" s="16"/>
      <c r="R244" s="16"/>
      <c r="S244" s="63">
        <v>41360</v>
      </c>
      <c r="T244" s="16"/>
      <c r="U244" s="16"/>
      <c r="V244" s="16"/>
      <c r="W244" s="16"/>
      <c r="X244" s="17">
        <v>41390</v>
      </c>
      <c r="Y244" s="42"/>
      <c r="Z244" s="31"/>
      <c r="AA244" s="16"/>
      <c r="AB244" s="16"/>
      <c r="AC244" s="16"/>
      <c r="AD244" s="16"/>
    </row>
    <row r="245" spans="1:30" ht="15" customHeight="1" x14ac:dyDescent="0.2">
      <c r="A245" s="22" t="s">
        <v>868</v>
      </c>
      <c r="B245" s="22" t="s">
        <v>858</v>
      </c>
      <c r="C245" s="16" t="s">
        <v>8</v>
      </c>
      <c r="D245" s="16" t="s">
        <v>556</v>
      </c>
      <c r="E245" s="35" t="s">
        <v>856</v>
      </c>
      <c r="F245" s="16" t="s">
        <v>857</v>
      </c>
      <c r="G245" s="137" t="s">
        <v>875</v>
      </c>
      <c r="H245" s="105"/>
      <c r="I245" s="35" t="s">
        <v>0</v>
      </c>
      <c r="J245" s="35"/>
      <c r="K245" s="35">
        <v>3000</v>
      </c>
      <c r="L245" s="35" t="s">
        <v>605</v>
      </c>
      <c r="M245" s="16" t="s">
        <v>838</v>
      </c>
      <c r="N245" s="35" t="s">
        <v>884</v>
      </c>
      <c r="O245" s="35"/>
      <c r="P245" s="16"/>
      <c r="Q245" s="16"/>
      <c r="R245" s="16"/>
      <c r="S245" s="63">
        <v>41360</v>
      </c>
      <c r="T245" s="16"/>
      <c r="U245" s="16"/>
      <c r="V245" s="16"/>
      <c r="W245" s="16"/>
      <c r="X245" s="17">
        <v>41390</v>
      </c>
      <c r="Y245" s="42"/>
      <c r="Z245" s="31"/>
      <c r="AA245" s="16"/>
      <c r="AB245" s="16"/>
      <c r="AC245" s="16"/>
      <c r="AD245" s="16"/>
    </row>
    <row r="246" spans="1:30" ht="15" customHeight="1" x14ac:dyDescent="0.2">
      <c r="A246" s="22" t="s">
        <v>885</v>
      </c>
      <c r="B246" s="22" t="s">
        <v>983</v>
      </c>
      <c r="C246" s="16" t="s">
        <v>8</v>
      </c>
      <c r="D246" s="16" t="s">
        <v>668</v>
      </c>
      <c r="E246" s="35" t="s">
        <v>886</v>
      </c>
      <c r="F246" s="16" t="s">
        <v>887</v>
      </c>
      <c r="G246" s="35" t="s">
        <v>888</v>
      </c>
      <c r="H246" s="105"/>
      <c r="I246" s="35" t="s">
        <v>392</v>
      </c>
      <c r="J246" s="35"/>
      <c r="K246" s="35">
        <v>6</v>
      </c>
      <c r="L246" s="105" t="s">
        <v>889</v>
      </c>
      <c r="M246" s="16" t="s">
        <v>838</v>
      </c>
      <c r="N246" s="105" t="s">
        <v>627</v>
      </c>
      <c r="O246" s="35"/>
      <c r="P246" s="16"/>
      <c r="Q246" s="16"/>
      <c r="R246" s="16"/>
      <c r="S246" s="63">
        <v>41360</v>
      </c>
      <c r="T246" s="16"/>
      <c r="U246" s="16"/>
      <c r="V246" s="16"/>
      <c r="W246" s="16"/>
      <c r="X246" s="17">
        <v>41390</v>
      </c>
      <c r="Y246" s="42"/>
      <c r="Z246" s="31"/>
      <c r="AA246" s="16"/>
      <c r="AB246" s="16"/>
      <c r="AC246" s="16"/>
      <c r="AD246" s="16"/>
    </row>
    <row r="247" spans="1:30" ht="15" customHeight="1" x14ac:dyDescent="0.2">
      <c r="A247" s="22" t="s">
        <v>890</v>
      </c>
      <c r="B247" s="22" t="s">
        <v>984</v>
      </c>
      <c r="C247" s="16" t="s">
        <v>8</v>
      </c>
      <c r="D247" s="16" t="s">
        <v>668</v>
      </c>
      <c r="E247" s="35" t="s">
        <v>891</v>
      </c>
      <c r="F247" s="16" t="s">
        <v>917</v>
      </c>
      <c r="G247" s="35" t="s">
        <v>892</v>
      </c>
      <c r="H247" s="105"/>
      <c r="I247" s="35" t="s">
        <v>392</v>
      </c>
      <c r="J247" s="35"/>
      <c r="K247" s="35">
        <v>20</v>
      </c>
      <c r="L247" s="35" t="s">
        <v>605</v>
      </c>
      <c r="M247" s="16" t="s">
        <v>838</v>
      </c>
      <c r="N247" s="35" t="s">
        <v>893</v>
      </c>
      <c r="O247" s="35"/>
      <c r="P247" s="16"/>
      <c r="Q247" s="16"/>
      <c r="R247" s="16"/>
      <c r="S247" s="63">
        <v>41355</v>
      </c>
      <c r="T247" s="16"/>
      <c r="U247" s="16"/>
      <c r="V247" s="16"/>
      <c r="W247" s="16"/>
      <c r="X247" s="63"/>
      <c r="Y247" s="42"/>
      <c r="Z247" s="31"/>
      <c r="AA247" s="16"/>
      <c r="AB247" s="16"/>
      <c r="AC247" s="16"/>
      <c r="AD247" s="16"/>
    </row>
    <row r="248" spans="1:30" ht="15" customHeight="1" x14ac:dyDescent="0.2">
      <c r="A248" s="22" t="s">
        <v>894</v>
      </c>
      <c r="B248" s="22" t="s">
        <v>984</v>
      </c>
      <c r="C248" s="16" t="s">
        <v>8</v>
      </c>
      <c r="D248" s="16" t="s">
        <v>668</v>
      </c>
      <c r="E248" s="35" t="s">
        <v>891</v>
      </c>
      <c r="F248" s="16" t="s">
        <v>917</v>
      </c>
      <c r="G248" s="35" t="s">
        <v>892</v>
      </c>
      <c r="H248" s="105"/>
      <c r="I248" s="35" t="s">
        <v>392</v>
      </c>
      <c r="J248" s="35"/>
      <c r="K248" s="35">
        <v>60</v>
      </c>
      <c r="L248" s="35" t="s">
        <v>605</v>
      </c>
      <c r="M248" s="16" t="s">
        <v>838</v>
      </c>
      <c r="N248" s="35" t="s">
        <v>918</v>
      </c>
      <c r="O248" s="35"/>
      <c r="P248" s="16"/>
      <c r="Q248" s="16"/>
      <c r="R248" s="16"/>
      <c r="S248" s="63">
        <v>41355</v>
      </c>
      <c r="T248" s="16"/>
      <c r="U248" s="16"/>
      <c r="V248" s="16"/>
      <c r="W248" s="16"/>
      <c r="X248" s="63"/>
      <c r="Y248" s="42"/>
      <c r="Z248" s="31"/>
      <c r="AA248" s="16"/>
      <c r="AB248" s="16"/>
      <c r="AC248" s="16"/>
      <c r="AD248" s="16"/>
    </row>
    <row r="249" spans="1:30" ht="15" customHeight="1" x14ac:dyDescent="0.2">
      <c r="A249" s="22" t="s">
        <v>895</v>
      </c>
      <c r="B249" s="22" t="s">
        <v>984</v>
      </c>
      <c r="C249" s="16" t="s">
        <v>8</v>
      </c>
      <c r="D249" s="16" t="s">
        <v>668</v>
      </c>
      <c r="E249" s="35" t="s">
        <v>891</v>
      </c>
      <c r="F249" s="16" t="s">
        <v>917</v>
      </c>
      <c r="G249" s="35" t="s">
        <v>892</v>
      </c>
      <c r="H249" s="105"/>
      <c r="I249" s="35" t="s">
        <v>392</v>
      </c>
      <c r="J249" s="35"/>
      <c r="K249" s="35">
        <v>80</v>
      </c>
      <c r="L249" s="35" t="s">
        <v>605</v>
      </c>
      <c r="M249" s="16" t="s">
        <v>838</v>
      </c>
      <c r="N249" s="35" t="s">
        <v>620</v>
      </c>
      <c r="O249" s="35"/>
      <c r="P249" s="16"/>
      <c r="Q249" s="16"/>
      <c r="R249" s="16"/>
      <c r="S249" s="63">
        <v>41355</v>
      </c>
      <c r="T249" s="16"/>
      <c r="U249" s="16"/>
      <c r="V249" s="16"/>
      <c r="W249" s="16"/>
      <c r="X249" s="63"/>
      <c r="Y249" s="42"/>
      <c r="Z249" s="31"/>
      <c r="AA249" s="16"/>
      <c r="AB249" s="16"/>
      <c r="AC249" s="16"/>
      <c r="AD249" s="16"/>
    </row>
    <row r="250" spans="1:30" ht="15" customHeight="1" x14ac:dyDescent="0.2">
      <c r="A250" s="22" t="s">
        <v>896</v>
      </c>
      <c r="B250" s="22" t="s">
        <v>984</v>
      </c>
      <c r="C250" s="16" t="s">
        <v>8</v>
      </c>
      <c r="D250" s="16" t="s">
        <v>668</v>
      </c>
      <c r="E250" s="35" t="s">
        <v>891</v>
      </c>
      <c r="F250" s="16" t="s">
        <v>917</v>
      </c>
      <c r="G250" s="35" t="s">
        <v>892</v>
      </c>
      <c r="H250" s="105"/>
      <c r="I250" s="35" t="s">
        <v>392</v>
      </c>
      <c r="J250" s="35"/>
      <c r="K250" s="35">
        <v>313</v>
      </c>
      <c r="L250" s="35" t="s">
        <v>605</v>
      </c>
      <c r="M250" s="16" t="s">
        <v>838</v>
      </c>
      <c r="N250" s="35" t="s">
        <v>919</v>
      </c>
      <c r="O250" s="35"/>
      <c r="P250" s="16"/>
      <c r="Q250" s="16"/>
      <c r="R250" s="16"/>
      <c r="S250" s="63">
        <v>41355</v>
      </c>
      <c r="T250" s="16"/>
      <c r="U250" s="16"/>
      <c r="V250" s="16"/>
      <c r="W250" s="16"/>
      <c r="X250" s="63"/>
      <c r="Y250" s="42"/>
      <c r="Z250" s="31"/>
      <c r="AA250" s="16"/>
      <c r="AB250" s="16"/>
      <c r="AC250" s="16"/>
      <c r="AD250" s="16"/>
    </row>
    <row r="251" spans="1:30" ht="15" customHeight="1" x14ac:dyDescent="0.2">
      <c r="A251" s="22" t="s">
        <v>897</v>
      </c>
      <c r="B251" s="22" t="s">
        <v>984</v>
      </c>
      <c r="C251" s="16" t="s">
        <v>8</v>
      </c>
      <c r="D251" s="16" t="s">
        <v>668</v>
      </c>
      <c r="E251" s="35" t="s">
        <v>891</v>
      </c>
      <c r="F251" s="16" t="s">
        <v>917</v>
      </c>
      <c r="G251" s="35" t="s">
        <v>892</v>
      </c>
      <c r="H251" s="105"/>
      <c r="I251" s="35" t="s">
        <v>392</v>
      </c>
      <c r="J251" s="35"/>
      <c r="K251" s="35">
        <v>47</v>
      </c>
      <c r="L251" s="35" t="s">
        <v>605</v>
      </c>
      <c r="M251" s="16" t="s">
        <v>838</v>
      </c>
      <c r="N251" s="35" t="s">
        <v>920</v>
      </c>
      <c r="O251" s="35"/>
      <c r="P251" s="16"/>
      <c r="Q251" s="16"/>
      <c r="R251" s="16"/>
      <c r="S251" s="63">
        <v>41355</v>
      </c>
      <c r="T251" s="16"/>
      <c r="U251" s="16"/>
      <c r="V251" s="16"/>
      <c r="W251" s="16"/>
      <c r="X251" s="63"/>
      <c r="Y251" s="42"/>
      <c r="Z251" s="31"/>
      <c r="AA251" s="16"/>
      <c r="AB251" s="16"/>
      <c r="AC251" s="16"/>
      <c r="AD251" s="16"/>
    </row>
    <row r="252" spans="1:30" ht="15" customHeight="1" x14ac:dyDescent="0.2">
      <c r="A252" s="22" t="s">
        <v>898</v>
      </c>
      <c r="B252" s="22" t="s">
        <v>984</v>
      </c>
      <c r="C252" s="16" t="s">
        <v>8</v>
      </c>
      <c r="D252" s="16" t="s">
        <v>668</v>
      </c>
      <c r="E252" s="35" t="s">
        <v>891</v>
      </c>
      <c r="F252" s="16" t="s">
        <v>917</v>
      </c>
      <c r="G252" s="35" t="s">
        <v>892</v>
      </c>
      <c r="H252" s="105"/>
      <c r="I252" s="35" t="s">
        <v>392</v>
      </c>
      <c r="J252" s="35"/>
      <c r="K252" s="35">
        <v>485</v>
      </c>
      <c r="L252" s="35" t="s">
        <v>605</v>
      </c>
      <c r="M252" s="16" t="s">
        <v>838</v>
      </c>
      <c r="N252" s="35" t="s">
        <v>623</v>
      </c>
      <c r="O252" s="35"/>
      <c r="P252" s="16"/>
      <c r="Q252" s="16"/>
      <c r="R252" s="16"/>
      <c r="S252" s="63">
        <v>41355</v>
      </c>
      <c r="T252" s="16"/>
      <c r="U252" s="16"/>
      <c r="V252" s="16"/>
      <c r="W252" s="16"/>
      <c r="X252" s="63"/>
      <c r="Y252" s="42"/>
      <c r="Z252" s="31"/>
      <c r="AA252" s="16"/>
      <c r="AB252" s="16"/>
      <c r="AC252" s="16"/>
      <c r="AD252" s="16"/>
    </row>
    <row r="253" spans="1:30" ht="15" customHeight="1" x14ac:dyDescent="0.2">
      <c r="A253" s="22" t="s">
        <v>899</v>
      </c>
      <c r="B253" s="22" t="s">
        <v>984</v>
      </c>
      <c r="C253" s="16" t="s">
        <v>8</v>
      </c>
      <c r="D253" s="16" t="s">
        <v>668</v>
      </c>
      <c r="E253" s="35" t="s">
        <v>891</v>
      </c>
      <c r="F253" s="16" t="s">
        <v>917</v>
      </c>
      <c r="G253" s="35" t="s">
        <v>892</v>
      </c>
      <c r="H253" s="105"/>
      <c r="I253" s="35" t="s">
        <v>392</v>
      </c>
      <c r="J253" s="35"/>
      <c r="K253" s="35">
        <v>202</v>
      </c>
      <c r="L253" s="35" t="s">
        <v>605</v>
      </c>
      <c r="M253" s="16" t="s">
        <v>838</v>
      </c>
      <c r="N253" s="35" t="s">
        <v>921</v>
      </c>
      <c r="O253" s="35"/>
      <c r="P253" s="16"/>
      <c r="Q253" s="16"/>
      <c r="R253" s="16"/>
      <c r="S253" s="63">
        <v>41355</v>
      </c>
      <c r="T253" s="16"/>
      <c r="U253" s="16"/>
      <c r="V253" s="16"/>
      <c r="W253" s="16"/>
      <c r="X253" s="63"/>
      <c r="Y253" s="42"/>
      <c r="Z253" s="31"/>
      <c r="AA253" s="16"/>
      <c r="AB253" s="16"/>
      <c r="AC253" s="16"/>
      <c r="AD253" s="16"/>
    </row>
    <row r="254" spans="1:30" ht="15" customHeight="1" x14ac:dyDescent="0.2">
      <c r="A254" s="22" t="s">
        <v>900</v>
      </c>
      <c r="B254" s="22" t="s">
        <v>984</v>
      </c>
      <c r="C254" s="16" t="s">
        <v>8</v>
      </c>
      <c r="D254" s="16" t="s">
        <v>668</v>
      </c>
      <c r="E254" s="35" t="s">
        <v>891</v>
      </c>
      <c r="F254" s="16" t="s">
        <v>917</v>
      </c>
      <c r="G254" s="35" t="s">
        <v>892</v>
      </c>
      <c r="H254" s="105"/>
      <c r="I254" s="35" t="s">
        <v>392</v>
      </c>
      <c r="J254" s="35"/>
      <c r="K254" s="35">
        <v>3787</v>
      </c>
      <c r="L254" s="35" t="s">
        <v>605</v>
      </c>
      <c r="M254" s="16" t="s">
        <v>838</v>
      </c>
      <c r="N254" s="35" t="s">
        <v>922</v>
      </c>
      <c r="O254" s="35"/>
      <c r="P254" s="16"/>
      <c r="Q254" s="16"/>
      <c r="R254" s="16"/>
      <c r="S254" s="63">
        <v>41355</v>
      </c>
      <c r="T254" s="16"/>
      <c r="U254" s="16"/>
      <c r="V254" s="16"/>
      <c r="W254" s="16"/>
      <c r="X254" s="63"/>
      <c r="Y254" s="42"/>
      <c r="Z254" s="31"/>
      <c r="AA254" s="16"/>
      <c r="AB254" s="16"/>
      <c r="AC254" s="16"/>
      <c r="AD254" s="16"/>
    </row>
    <row r="255" spans="1:30" ht="15" customHeight="1" x14ac:dyDescent="0.2">
      <c r="A255" s="22" t="s">
        <v>901</v>
      </c>
      <c r="B255" s="22" t="s">
        <v>984</v>
      </c>
      <c r="C255" s="16" t="s">
        <v>8</v>
      </c>
      <c r="D255" s="16" t="s">
        <v>668</v>
      </c>
      <c r="E255" s="35" t="s">
        <v>891</v>
      </c>
      <c r="F255" s="16" t="s">
        <v>917</v>
      </c>
      <c r="G255" s="35" t="s">
        <v>892</v>
      </c>
      <c r="H255" s="105"/>
      <c r="I255" s="35" t="s">
        <v>392</v>
      </c>
      <c r="J255" s="35"/>
      <c r="K255" s="35">
        <v>44234</v>
      </c>
      <c r="L255" s="35" t="s">
        <v>605</v>
      </c>
      <c r="M255" s="16" t="s">
        <v>838</v>
      </c>
      <c r="N255" s="35" t="s">
        <v>923</v>
      </c>
      <c r="O255" s="35"/>
      <c r="P255" s="16"/>
      <c r="Q255" s="16"/>
      <c r="R255" s="16"/>
      <c r="S255" s="63">
        <v>41355</v>
      </c>
      <c r="T255" s="16"/>
      <c r="U255" s="16"/>
      <c r="V255" s="16"/>
      <c r="W255" s="16"/>
      <c r="X255" s="63"/>
      <c r="Y255" s="42"/>
      <c r="Z255" s="31"/>
      <c r="AA255" s="16"/>
      <c r="AB255" s="16"/>
      <c r="AC255" s="16"/>
      <c r="AD255" s="16"/>
    </row>
    <row r="256" spans="1:30" ht="15" customHeight="1" x14ac:dyDescent="0.2">
      <c r="A256" s="22" t="s">
        <v>902</v>
      </c>
      <c r="B256" s="22" t="s">
        <v>984</v>
      </c>
      <c r="C256" s="16" t="s">
        <v>8</v>
      </c>
      <c r="D256" s="16" t="s">
        <v>668</v>
      </c>
      <c r="E256" s="35" t="s">
        <v>891</v>
      </c>
      <c r="F256" s="16" t="s">
        <v>917</v>
      </c>
      <c r="G256" s="35" t="s">
        <v>892</v>
      </c>
      <c r="H256" s="105"/>
      <c r="I256" s="35" t="s">
        <v>392</v>
      </c>
      <c r="J256" s="35"/>
      <c r="K256" s="35">
        <v>5876</v>
      </c>
      <c r="L256" s="35" t="s">
        <v>605</v>
      </c>
      <c r="M256" s="16" t="s">
        <v>838</v>
      </c>
      <c r="N256" s="35" t="s">
        <v>924</v>
      </c>
      <c r="O256" s="35"/>
      <c r="P256" s="16"/>
      <c r="Q256" s="16"/>
      <c r="R256" s="16"/>
      <c r="S256" s="63">
        <v>41355</v>
      </c>
      <c r="T256" s="16"/>
      <c r="U256" s="16"/>
      <c r="V256" s="16"/>
      <c r="W256" s="16"/>
      <c r="X256" s="63"/>
      <c r="Y256" s="42"/>
      <c r="Z256" s="31"/>
      <c r="AA256" s="16"/>
      <c r="AB256" s="16"/>
      <c r="AC256" s="16"/>
      <c r="AD256" s="16"/>
    </row>
    <row r="257" spans="1:30" ht="15" customHeight="1" x14ac:dyDescent="0.2">
      <c r="A257" s="22" t="s">
        <v>903</v>
      </c>
      <c r="B257" s="22" t="s">
        <v>984</v>
      </c>
      <c r="C257" s="16" t="s">
        <v>8</v>
      </c>
      <c r="D257" s="16" t="s">
        <v>668</v>
      </c>
      <c r="E257" s="35" t="s">
        <v>891</v>
      </c>
      <c r="F257" s="16" t="s">
        <v>917</v>
      </c>
      <c r="G257" s="35" t="s">
        <v>892</v>
      </c>
      <c r="H257" s="105"/>
      <c r="I257" s="35" t="s">
        <v>392</v>
      </c>
      <c r="J257" s="35"/>
      <c r="K257" s="35">
        <v>636</v>
      </c>
      <c r="L257" s="35" t="s">
        <v>605</v>
      </c>
      <c r="M257" s="16" t="s">
        <v>838</v>
      </c>
      <c r="N257" s="35" t="s">
        <v>628</v>
      </c>
      <c r="O257" s="35"/>
      <c r="P257" s="16"/>
      <c r="Q257" s="16"/>
      <c r="R257" s="16"/>
      <c r="S257" s="63">
        <v>41355</v>
      </c>
      <c r="T257" s="16"/>
      <c r="U257" s="16"/>
      <c r="V257" s="16"/>
      <c r="W257" s="16"/>
      <c r="X257" s="63"/>
      <c r="Y257" s="42"/>
      <c r="Z257" s="31"/>
      <c r="AA257" s="16"/>
      <c r="AB257" s="16"/>
      <c r="AC257" s="16"/>
      <c r="AD257" s="16"/>
    </row>
    <row r="258" spans="1:30" ht="15" customHeight="1" x14ac:dyDescent="0.2">
      <c r="A258" s="22" t="s">
        <v>904</v>
      </c>
      <c r="B258" s="22" t="s">
        <v>984</v>
      </c>
      <c r="C258" s="16" t="s">
        <v>8</v>
      </c>
      <c r="D258" s="16" t="s">
        <v>668</v>
      </c>
      <c r="E258" s="35" t="s">
        <v>891</v>
      </c>
      <c r="F258" s="16" t="s">
        <v>917</v>
      </c>
      <c r="G258" s="35" t="s">
        <v>892</v>
      </c>
      <c r="H258" s="105"/>
      <c r="I258" s="35" t="s">
        <v>392</v>
      </c>
      <c r="J258" s="35"/>
      <c r="K258" s="35">
        <v>6</v>
      </c>
      <c r="L258" s="35" t="s">
        <v>605</v>
      </c>
      <c r="M258" s="16" t="s">
        <v>838</v>
      </c>
      <c r="N258" s="35" t="s">
        <v>925</v>
      </c>
      <c r="O258" s="35"/>
      <c r="P258" s="16"/>
      <c r="Q258" s="16"/>
      <c r="R258" s="16"/>
      <c r="S258" s="63">
        <v>41355</v>
      </c>
      <c r="T258" s="16"/>
      <c r="U258" s="16"/>
      <c r="V258" s="16"/>
      <c r="W258" s="16"/>
      <c r="X258" s="63"/>
      <c r="Y258" s="42"/>
      <c r="Z258" s="31"/>
      <c r="AA258" s="16"/>
      <c r="AB258" s="16"/>
      <c r="AC258" s="16"/>
      <c r="AD258" s="16"/>
    </row>
    <row r="259" spans="1:30" ht="15" customHeight="1" x14ac:dyDescent="0.2">
      <c r="A259" s="22" t="s">
        <v>905</v>
      </c>
      <c r="B259" s="22" t="s">
        <v>984</v>
      </c>
      <c r="C259" s="16" t="s">
        <v>8</v>
      </c>
      <c r="D259" s="16" t="s">
        <v>668</v>
      </c>
      <c r="E259" s="35" t="s">
        <v>891</v>
      </c>
      <c r="F259" s="16" t="s">
        <v>917</v>
      </c>
      <c r="G259" s="35" t="s">
        <v>892</v>
      </c>
      <c r="H259" s="105"/>
      <c r="I259" s="35" t="s">
        <v>392</v>
      </c>
      <c r="J259" s="35"/>
      <c r="K259" s="35">
        <v>2023</v>
      </c>
      <c r="L259" s="35" t="s">
        <v>605</v>
      </c>
      <c r="M259" s="16" t="s">
        <v>838</v>
      </c>
      <c r="N259" s="35" t="s">
        <v>629</v>
      </c>
      <c r="O259" s="35"/>
      <c r="P259" s="16"/>
      <c r="Q259" s="16"/>
      <c r="R259" s="16"/>
      <c r="S259" s="63">
        <v>41355</v>
      </c>
      <c r="T259" s="16"/>
      <c r="U259" s="16"/>
      <c r="V259" s="16"/>
      <c r="W259" s="16"/>
      <c r="X259" s="63"/>
      <c r="Y259" s="42"/>
      <c r="Z259" s="31"/>
      <c r="AA259" s="16"/>
      <c r="AB259" s="16"/>
      <c r="AC259" s="16"/>
      <c r="AD259" s="16"/>
    </row>
    <row r="260" spans="1:30" ht="15" customHeight="1" x14ac:dyDescent="0.2">
      <c r="A260" s="22" t="s">
        <v>906</v>
      </c>
      <c r="B260" s="22" t="s">
        <v>984</v>
      </c>
      <c r="C260" s="16" t="s">
        <v>8</v>
      </c>
      <c r="D260" s="16" t="s">
        <v>668</v>
      </c>
      <c r="E260" s="35" t="s">
        <v>891</v>
      </c>
      <c r="F260" s="16" t="s">
        <v>917</v>
      </c>
      <c r="G260" s="35" t="s">
        <v>892</v>
      </c>
      <c r="H260" s="105"/>
      <c r="I260" s="35" t="s">
        <v>392</v>
      </c>
      <c r="J260" s="35"/>
      <c r="K260" s="35">
        <v>79</v>
      </c>
      <c r="L260" s="35" t="s">
        <v>605</v>
      </c>
      <c r="M260" s="16" t="s">
        <v>838</v>
      </c>
      <c r="N260" s="35" t="s">
        <v>622</v>
      </c>
      <c r="O260" s="35"/>
      <c r="P260" s="16"/>
      <c r="Q260" s="16"/>
      <c r="R260" s="16"/>
      <c r="S260" s="63">
        <v>41355</v>
      </c>
      <c r="T260" s="16"/>
      <c r="U260" s="16"/>
      <c r="V260" s="16"/>
      <c r="W260" s="16"/>
      <c r="X260" s="63"/>
      <c r="Y260" s="42"/>
      <c r="Z260" s="31"/>
      <c r="AA260" s="16"/>
      <c r="AB260" s="16"/>
      <c r="AC260" s="16"/>
      <c r="AD260" s="16"/>
    </row>
    <row r="261" spans="1:30" ht="15" customHeight="1" x14ac:dyDescent="0.2">
      <c r="A261" s="22" t="s">
        <v>907</v>
      </c>
      <c r="B261" s="22" t="s">
        <v>984</v>
      </c>
      <c r="C261" s="16" t="s">
        <v>8</v>
      </c>
      <c r="D261" s="16" t="s">
        <v>668</v>
      </c>
      <c r="E261" s="35" t="s">
        <v>891</v>
      </c>
      <c r="F261" s="16" t="s">
        <v>917</v>
      </c>
      <c r="G261" s="35" t="s">
        <v>892</v>
      </c>
      <c r="H261" s="105"/>
      <c r="I261" s="35" t="s">
        <v>392</v>
      </c>
      <c r="J261" s="35"/>
      <c r="K261" s="35">
        <v>589</v>
      </c>
      <c r="L261" s="35" t="s">
        <v>605</v>
      </c>
      <c r="M261" s="16" t="s">
        <v>838</v>
      </c>
      <c r="N261" s="35" t="s">
        <v>624</v>
      </c>
      <c r="O261" s="35"/>
      <c r="P261" s="16"/>
      <c r="Q261" s="16"/>
      <c r="R261" s="16"/>
      <c r="S261" s="63">
        <v>41355</v>
      </c>
      <c r="T261" s="16"/>
      <c r="U261" s="16"/>
      <c r="V261" s="16"/>
      <c r="W261" s="16"/>
      <c r="X261" s="63"/>
      <c r="Y261" s="42"/>
      <c r="Z261" s="31"/>
      <c r="AA261" s="16"/>
      <c r="AB261" s="16"/>
      <c r="AC261" s="16"/>
      <c r="AD261" s="16"/>
    </row>
    <row r="262" spans="1:30" ht="15" customHeight="1" x14ac:dyDescent="0.2">
      <c r="A262" s="22" t="s">
        <v>908</v>
      </c>
      <c r="B262" s="22" t="s">
        <v>984</v>
      </c>
      <c r="C262" s="16" t="s">
        <v>8</v>
      </c>
      <c r="D262" s="16" t="s">
        <v>668</v>
      </c>
      <c r="E262" s="35" t="s">
        <v>891</v>
      </c>
      <c r="F262" s="16" t="s">
        <v>917</v>
      </c>
      <c r="G262" s="35" t="s">
        <v>892</v>
      </c>
      <c r="H262" s="105"/>
      <c r="I262" s="35" t="s">
        <v>392</v>
      </c>
      <c r="J262" s="35"/>
      <c r="K262" s="35">
        <v>4004</v>
      </c>
      <c r="L262" s="35" t="s">
        <v>605</v>
      </c>
      <c r="M262" s="16" t="s">
        <v>838</v>
      </c>
      <c r="N262" s="35" t="s">
        <v>926</v>
      </c>
      <c r="O262" s="35"/>
      <c r="P262" s="16"/>
      <c r="Q262" s="16"/>
      <c r="R262" s="16"/>
      <c r="S262" s="63">
        <v>41355</v>
      </c>
      <c r="T262" s="16"/>
      <c r="U262" s="16"/>
      <c r="V262" s="16"/>
      <c r="W262" s="16"/>
      <c r="X262" s="63"/>
      <c r="Y262" s="42"/>
      <c r="Z262" s="31"/>
      <c r="AA262" s="16"/>
      <c r="AB262" s="16"/>
      <c r="AC262" s="16"/>
      <c r="AD262" s="16"/>
    </row>
    <row r="263" spans="1:30" ht="15" customHeight="1" x14ac:dyDescent="0.2">
      <c r="A263" s="22" t="s">
        <v>909</v>
      </c>
      <c r="B263" s="22" t="s">
        <v>984</v>
      </c>
      <c r="C263" s="16" t="s">
        <v>8</v>
      </c>
      <c r="D263" s="16" t="s">
        <v>668</v>
      </c>
      <c r="E263" s="35" t="s">
        <v>891</v>
      </c>
      <c r="F263" s="16" t="s">
        <v>917</v>
      </c>
      <c r="G263" s="35" t="s">
        <v>892</v>
      </c>
      <c r="H263" s="105"/>
      <c r="I263" s="35" t="s">
        <v>392</v>
      </c>
      <c r="J263" s="35"/>
      <c r="K263" s="35">
        <v>9971</v>
      </c>
      <c r="L263" s="35" t="s">
        <v>605</v>
      </c>
      <c r="M263" s="16" t="s">
        <v>838</v>
      </c>
      <c r="N263" s="35" t="s">
        <v>625</v>
      </c>
      <c r="O263" s="35"/>
      <c r="P263" s="16"/>
      <c r="Q263" s="16"/>
      <c r="R263" s="16"/>
      <c r="S263" s="63">
        <v>41355</v>
      </c>
      <c r="T263" s="16"/>
      <c r="U263" s="16"/>
      <c r="V263" s="16"/>
      <c r="W263" s="16"/>
      <c r="X263" s="63"/>
      <c r="Y263" s="42"/>
      <c r="Z263" s="31"/>
      <c r="AA263" s="16"/>
      <c r="AB263" s="16"/>
      <c r="AC263" s="16"/>
      <c r="AD263" s="16"/>
    </row>
    <row r="264" spans="1:30" ht="15" customHeight="1" x14ac:dyDescent="0.2">
      <c r="A264" s="22" t="s">
        <v>910</v>
      </c>
      <c r="B264" s="22" t="s">
        <v>984</v>
      </c>
      <c r="C264" s="16" t="s">
        <v>8</v>
      </c>
      <c r="D264" s="16" t="s">
        <v>668</v>
      </c>
      <c r="E264" s="35" t="s">
        <v>891</v>
      </c>
      <c r="F264" s="16" t="s">
        <v>917</v>
      </c>
      <c r="G264" s="35" t="s">
        <v>892</v>
      </c>
      <c r="H264" s="105"/>
      <c r="I264" s="35" t="s">
        <v>392</v>
      </c>
      <c r="J264" s="35"/>
      <c r="K264" s="35">
        <v>930</v>
      </c>
      <c r="L264" s="35" t="s">
        <v>605</v>
      </c>
      <c r="M264" s="16" t="s">
        <v>838</v>
      </c>
      <c r="N264" s="35" t="s">
        <v>927</v>
      </c>
      <c r="O264" s="35"/>
      <c r="P264" s="16"/>
      <c r="Q264" s="16"/>
      <c r="R264" s="16"/>
      <c r="S264" s="63">
        <v>41355</v>
      </c>
      <c r="T264" s="16"/>
      <c r="U264" s="16"/>
      <c r="V264" s="16"/>
      <c r="W264" s="16"/>
      <c r="X264" s="63"/>
      <c r="Y264" s="42"/>
      <c r="Z264" s="31"/>
      <c r="AA264" s="16"/>
      <c r="AB264" s="16"/>
      <c r="AC264" s="16"/>
      <c r="AD264" s="16"/>
    </row>
    <row r="265" spans="1:30" ht="15" customHeight="1" x14ac:dyDescent="0.2">
      <c r="A265" s="22" t="s">
        <v>911</v>
      </c>
      <c r="B265" s="22" t="s">
        <v>984</v>
      </c>
      <c r="C265" s="16" t="s">
        <v>8</v>
      </c>
      <c r="D265" s="16" t="s">
        <v>668</v>
      </c>
      <c r="E265" s="35" t="s">
        <v>891</v>
      </c>
      <c r="F265" s="16" t="s">
        <v>917</v>
      </c>
      <c r="G265" s="35" t="s">
        <v>892</v>
      </c>
      <c r="H265" s="105"/>
      <c r="I265" s="35" t="s">
        <v>392</v>
      </c>
      <c r="J265" s="35"/>
      <c r="K265" s="35">
        <v>4339</v>
      </c>
      <c r="L265" s="35" t="s">
        <v>605</v>
      </c>
      <c r="M265" s="16" t="s">
        <v>838</v>
      </c>
      <c r="N265" s="35" t="s">
        <v>928</v>
      </c>
      <c r="O265" s="35"/>
      <c r="P265" s="16"/>
      <c r="Q265" s="16"/>
      <c r="R265" s="16"/>
      <c r="S265" s="63">
        <v>41355</v>
      </c>
      <c r="T265" s="16"/>
      <c r="U265" s="16"/>
      <c r="V265" s="16"/>
      <c r="W265" s="16"/>
      <c r="X265" s="63"/>
      <c r="Y265" s="42"/>
      <c r="Z265" s="31"/>
      <c r="AA265" s="16"/>
      <c r="AB265" s="16"/>
      <c r="AC265" s="16"/>
      <c r="AD265" s="16"/>
    </row>
    <row r="266" spans="1:30" ht="15" customHeight="1" x14ac:dyDescent="0.2">
      <c r="A266" s="22" t="s">
        <v>912</v>
      </c>
      <c r="B266" s="22" t="s">
        <v>984</v>
      </c>
      <c r="C266" s="16" t="s">
        <v>8</v>
      </c>
      <c r="D266" s="16" t="s">
        <v>668</v>
      </c>
      <c r="E266" s="35" t="s">
        <v>891</v>
      </c>
      <c r="F266" s="16" t="s">
        <v>917</v>
      </c>
      <c r="G266" s="35" t="s">
        <v>892</v>
      </c>
      <c r="H266" s="105"/>
      <c r="I266" s="35" t="s">
        <v>392</v>
      </c>
      <c r="J266" s="35"/>
      <c r="K266" s="35">
        <v>3345</v>
      </c>
      <c r="L266" s="35" t="s">
        <v>605</v>
      </c>
      <c r="M266" s="16" t="s">
        <v>838</v>
      </c>
      <c r="N266" s="35" t="s">
        <v>929</v>
      </c>
      <c r="O266" s="35"/>
      <c r="P266" s="16"/>
      <c r="Q266" s="16"/>
      <c r="R266" s="16"/>
      <c r="S266" s="63">
        <v>41355</v>
      </c>
      <c r="T266" s="16"/>
      <c r="U266" s="16"/>
      <c r="V266" s="16"/>
      <c r="W266" s="16"/>
      <c r="X266" s="63"/>
      <c r="Y266" s="42"/>
      <c r="Z266" s="31"/>
      <c r="AA266" s="16"/>
      <c r="AB266" s="16"/>
      <c r="AC266" s="16"/>
      <c r="AD266" s="16"/>
    </row>
    <row r="267" spans="1:30" ht="15" customHeight="1" x14ac:dyDescent="0.2">
      <c r="A267" s="22" t="s">
        <v>913</v>
      </c>
      <c r="B267" s="22" t="s">
        <v>984</v>
      </c>
      <c r="C267" s="16" t="s">
        <v>8</v>
      </c>
      <c r="D267" s="16" t="s">
        <v>668</v>
      </c>
      <c r="E267" s="35" t="s">
        <v>891</v>
      </c>
      <c r="F267" s="16" t="s">
        <v>917</v>
      </c>
      <c r="G267" s="35" t="s">
        <v>892</v>
      </c>
      <c r="H267" s="105"/>
      <c r="I267" s="35" t="s">
        <v>392</v>
      </c>
      <c r="J267" s="35"/>
      <c r="K267" s="35">
        <v>1542</v>
      </c>
      <c r="L267" s="35" t="s">
        <v>605</v>
      </c>
      <c r="M267" s="16" t="s">
        <v>838</v>
      </c>
      <c r="N267" s="35" t="s">
        <v>930</v>
      </c>
      <c r="O267" s="35"/>
      <c r="P267" s="16"/>
      <c r="Q267" s="16"/>
      <c r="R267" s="16"/>
      <c r="S267" s="63">
        <v>41355</v>
      </c>
      <c r="T267" s="16"/>
      <c r="U267" s="16"/>
      <c r="V267" s="16"/>
      <c r="W267" s="16"/>
      <c r="X267" s="63"/>
      <c r="Y267" s="42"/>
      <c r="Z267" s="31"/>
      <c r="AA267" s="16"/>
      <c r="AB267" s="16"/>
      <c r="AC267" s="16"/>
      <c r="AD267" s="16"/>
    </row>
    <row r="268" spans="1:30" ht="15" customHeight="1" x14ac:dyDescent="0.2">
      <c r="A268" s="22" t="s">
        <v>914</v>
      </c>
      <c r="B268" s="22" t="s">
        <v>984</v>
      </c>
      <c r="C268" s="16" t="s">
        <v>8</v>
      </c>
      <c r="D268" s="16" t="s">
        <v>668</v>
      </c>
      <c r="E268" s="35" t="s">
        <v>891</v>
      </c>
      <c r="F268" s="16" t="s">
        <v>917</v>
      </c>
      <c r="G268" s="35" t="s">
        <v>892</v>
      </c>
      <c r="H268" s="105"/>
      <c r="I268" s="35" t="s">
        <v>392</v>
      </c>
      <c r="J268" s="35"/>
      <c r="K268" s="35">
        <v>1149</v>
      </c>
      <c r="L268" s="35" t="s">
        <v>605</v>
      </c>
      <c r="M268" s="16" t="s">
        <v>838</v>
      </c>
      <c r="N268" s="35" t="s">
        <v>931</v>
      </c>
      <c r="O268" s="35"/>
      <c r="P268" s="16"/>
      <c r="Q268" s="16"/>
      <c r="R268" s="16"/>
      <c r="S268" s="63">
        <v>41355</v>
      </c>
      <c r="T268" s="16"/>
      <c r="U268" s="16"/>
      <c r="V268" s="16"/>
      <c r="W268" s="16"/>
      <c r="X268" s="63"/>
      <c r="Y268" s="42"/>
      <c r="Z268" s="31"/>
      <c r="AA268" s="16"/>
      <c r="AB268" s="16"/>
      <c r="AC268" s="16"/>
      <c r="AD268" s="16"/>
    </row>
    <row r="269" spans="1:30" ht="15" customHeight="1" x14ac:dyDescent="0.2">
      <c r="A269" s="22" t="s">
        <v>915</v>
      </c>
      <c r="B269" s="22" t="s">
        <v>984</v>
      </c>
      <c r="C269" s="16" t="s">
        <v>8</v>
      </c>
      <c r="D269" s="16" t="s">
        <v>668</v>
      </c>
      <c r="E269" s="35" t="s">
        <v>891</v>
      </c>
      <c r="F269" s="16" t="s">
        <v>917</v>
      </c>
      <c r="G269" s="35" t="s">
        <v>892</v>
      </c>
      <c r="H269" s="105"/>
      <c r="I269" s="35" t="s">
        <v>392</v>
      </c>
      <c r="J269" s="35"/>
      <c r="K269" s="35">
        <v>538</v>
      </c>
      <c r="L269" s="35" t="s">
        <v>605</v>
      </c>
      <c r="M269" s="16" t="s">
        <v>838</v>
      </c>
      <c r="N269" s="35" t="s">
        <v>932</v>
      </c>
      <c r="O269" s="35"/>
      <c r="P269" s="16"/>
      <c r="Q269" s="16"/>
      <c r="R269" s="16"/>
      <c r="S269" s="63">
        <v>41355</v>
      </c>
      <c r="T269" s="16"/>
      <c r="U269" s="16"/>
      <c r="V269" s="16"/>
      <c r="W269" s="16"/>
      <c r="X269" s="63"/>
      <c r="Y269" s="42"/>
      <c r="Z269" s="31"/>
      <c r="AA269" s="16"/>
      <c r="AB269" s="16"/>
      <c r="AC269" s="16"/>
      <c r="AD269" s="16"/>
    </row>
    <row r="270" spans="1:30" ht="15" customHeight="1" x14ac:dyDescent="0.2">
      <c r="A270" s="22" t="s">
        <v>916</v>
      </c>
      <c r="B270" s="22" t="s">
        <v>984</v>
      </c>
      <c r="C270" s="16" t="s">
        <v>8</v>
      </c>
      <c r="D270" s="16" t="s">
        <v>668</v>
      </c>
      <c r="E270" s="35" t="s">
        <v>891</v>
      </c>
      <c r="F270" s="16" t="s">
        <v>917</v>
      </c>
      <c r="G270" s="35" t="s">
        <v>892</v>
      </c>
      <c r="H270" s="105"/>
      <c r="I270" s="35" t="s">
        <v>392</v>
      </c>
      <c r="J270" s="35"/>
      <c r="K270" s="35">
        <v>285</v>
      </c>
      <c r="L270" s="35" t="s">
        <v>605</v>
      </c>
      <c r="M270" s="16" t="s">
        <v>838</v>
      </c>
      <c r="N270" s="35" t="s">
        <v>933</v>
      </c>
      <c r="O270" s="35"/>
      <c r="P270" s="16"/>
      <c r="Q270" s="16"/>
      <c r="R270" s="16"/>
      <c r="S270" s="63">
        <v>41355</v>
      </c>
      <c r="T270" s="16"/>
      <c r="U270" s="16"/>
      <c r="V270" s="16"/>
      <c r="W270" s="16"/>
      <c r="X270" s="63"/>
      <c r="Y270" s="42"/>
      <c r="Z270" s="31"/>
      <c r="AA270" s="16"/>
      <c r="AB270" s="16"/>
      <c r="AC270" s="16"/>
      <c r="AD270" s="16"/>
    </row>
    <row r="271" spans="1:30" ht="15" customHeight="1" x14ac:dyDescent="0.2">
      <c r="A271" s="22" t="s">
        <v>935</v>
      </c>
      <c r="B271" s="22" t="s">
        <v>985</v>
      </c>
      <c r="C271" s="16" t="s">
        <v>8</v>
      </c>
      <c r="D271" s="16" t="s">
        <v>936</v>
      </c>
      <c r="E271" s="35" t="s">
        <v>937</v>
      </c>
      <c r="F271" s="16" t="s">
        <v>938</v>
      </c>
      <c r="G271" s="35" t="s">
        <v>939</v>
      </c>
      <c r="H271" s="105"/>
      <c r="I271" s="35" t="s">
        <v>0</v>
      </c>
      <c r="J271" s="35"/>
      <c r="K271" s="35">
        <v>28</v>
      </c>
      <c r="L271" s="35" t="s">
        <v>605</v>
      </c>
      <c r="M271" s="16" t="s">
        <v>838</v>
      </c>
      <c r="N271" s="35" t="s">
        <v>627</v>
      </c>
      <c r="O271" s="35"/>
      <c r="P271" s="16"/>
      <c r="Q271" s="16"/>
      <c r="R271" s="16"/>
      <c r="S271" s="63">
        <v>41376</v>
      </c>
      <c r="T271" s="16"/>
      <c r="U271" s="16"/>
      <c r="V271" s="16"/>
      <c r="W271" s="16"/>
      <c r="X271" s="63"/>
      <c r="Y271" s="42"/>
      <c r="Z271" s="31" t="s">
        <v>1051</v>
      </c>
      <c r="AA271" s="16"/>
      <c r="AB271" s="16"/>
      <c r="AC271" s="16"/>
      <c r="AD271" s="16"/>
    </row>
    <row r="272" spans="1:30" ht="15" customHeight="1" x14ac:dyDescent="0.2">
      <c r="A272" s="22" t="s">
        <v>944</v>
      </c>
      <c r="B272" s="22" t="s">
        <v>986</v>
      </c>
      <c r="C272" s="16" t="s">
        <v>8</v>
      </c>
      <c r="D272" s="16" t="s">
        <v>940</v>
      </c>
      <c r="E272" s="35" t="s">
        <v>941</v>
      </c>
      <c r="F272" s="16" t="s">
        <v>942</v>
      </c>
      <c r="G272" s="35" t="s">
        <v>0</v>
      </c>
      <c r="H272" s="105"/>
      <c r="I272" s="35" t="s">
        <v>0</v>
      </c>
      <c r="J272" s="35"/>
      <c r="K272" s="35">
        <v>7350</v>
      </c>
      <c r="L272" s="35" t="s">
        <v>605</v>
      </c>
      <c r="M272" s="16" t="s">
        <v>838</v>
      </c>
      <c r="N272" s="35" t="s">
        <v>943</v>
      </c>
      <c r="O272" s="35"/>
      <c r="P272" s="16"/>
      <c r="Q272" s="16"/>
      <c r="R272" s="16"/>
      <c r="S272" s="63">
        <v>41379</v>
      </c>
      <c r="T272" s="16"/>
      <c r="U272" s="16"/>
      <c r="V272" s="16"/>
      <c r="W272" s="16"/>
      <c r="X272" s="63">
        <v>41379</v>
      </c>
      <c r="Y272" s="164">
        <f>X272-S272</f>
        <v>0</v>
      </c>
      <c r="Z272" s="31"/>
      <c r="AA272" s="16"/>
      <c r="AB272" s="16"/>
      <c r="AC272" s="16"/>
      <c r="AD272" s="16"/>
    </row>
    <row r="273" spans="1:30" ht="15" customHeight="1" x14ac:dyDescent="0.2">
      <c r="A273" s="22" t="s">
        <v>945</v>
      </c>
      <c r="B273" s="22" t="s">
        <v>987</v>
      </c>
      <c r="C273" s="16" t="s">
        <v>8</v>
      </c>
      <c r="D273" s="16" t="s">
        <v>946</v>
      </c>
      <c r="E273" s="35" t="s">
        <v>947</v>
      </c>
      <c r="F273" s="16" t="s">
        <v>948</v>
      </c>
      <c r="G273" s="35" t="s">
        <v>949</v>
      </c>
      <c r="H273" s="105"/>
      <c r="I273" s="35" t="s">
        <v>0</v>
      </c>
      <c r="J273" s="35"/>
      <c r="K273" s="573" t="s">
        <v>1009</v>
      </c>
      <c r="L273" s="574"/>
      <c r="M273" s="574"/>
      <c r="N273" s="575"/>
      <c r="O273" s="35"/>
      <c r="P273" s="16"/>
      <c r="Q273" s="16"/>
      <c r="R273" s="16"/>
      <c r="S273" s="63">
        <v>41386</v>
      </c>
      <c r="T273" s="16"/>
      <c r="U273" s="16"/>
      <c r="V273" s="16"/>
      <c r="W273" s="16"/>
      <c r="X273" s="63" t="s">
        <v>1083</v>
      </c>
      <c r="Y273" s="164"/>
      <c r="Z273" s="31" t="s">
        <v>950</v>
      </c>
      <c r="AA273" s="16"/>
      <c r="AB273" s="16"/>
      <c r="AC273" s="16"/>
      <c r="AD273" s="16"/>
    </row>
    <row r="274" spans="1:30" ht="15" customHeight="1" x14ac:dyDescent="0.2">
      <c r="A274" s="22" t="s">
        <v>951</v>
      </c>
      <c r="B274" s="22" t="s">
        <v>988</v>
      </c>
      <c r="C274" s="16" t="s">
        <v>8</v>
      </c>
      <c r="D274" s="16" t="s">
        <v>953</v>
      </c>
      <c r="E274" s="35" t="s">
        <v>952</v>
      </c>
      <c r="F274" s="16" t="s">
        <v>954</v>
      </c>
      <c r="G274" s="35" t="s">
        <v>957</v>
      </c>
      <c r="H274" s="105"/>
      <c r="I274" s="35" t="s">
        <v>0</v>
      </c>
      <c r="J274" s="35"/>
      <c r="K274" s="16"/>
      <c r="L274" s="16"/>
      <c r="M274" s="16" t="s">
        <v>838</v>
      </c>
      <c r="N274" s="35" t="s">
        <v>927</v>
      </c>
      <c r="O274" s="35"/>
      <c r="P274" s="16"/>
      <c r="Q274" s="16"/>
      <c r="R274" s="16"/>
      <c r="S274" s="63">
        <v>41387</v>
      </c>
      <c r="T274" s="16"/>
      <c r="U274" s="16"/>
      <c r="V274" s="16"/>
      <c r="W274" s="16"/>
      <c r="X274" s="63">
        <v>41425</v>
      </c>
      <c r="Y274" s="164"/>
      <c r="Z274" s="31" t="s">
        <v>1084</v>
      </c>
      <c r="AA274" s="16"/>
      <c r="AB274" s="16"/>
      <c r="AC274" s="16"/>
      <c r="AD274" s="16"/>
    </row>
    <row r="275" spans="1:30" ht="15.75" customHeight="1" x14ac:dyDescent="0.2">
      <c r="A275" s="22" t="s">
        <v>958</v>
      </c>
      <c r="B275" s="22" t="s">
        <v>988</v>
      </c>
      <c r="C275" s="16" t="s">
        <v>8</v>
      </c>
      <c r="D275" s="16" t="s">
        <v>953</v>
      </c>
      <c r="E275" s="35" t="s">
        <v>952</v>
      </c>
      <c r="F275" s="16" t="s">
        <v>954</v>
      </c>
      <c r="G275" s="35" t="s">
        <v>957</v>
      </c>
      <c r="H275" s="105"/>
      <c r="I275" s="35" t="s">
        <v>0</v>
      </c>
      <c r="J275" s="35"/>
      <c r="K275" s="16"/>
      <c r="L275" s="16"/>
      <c r="M275" s="16" t="s">
        <v>838</v>
      </c>
      <c r="N275" s="35" t="s">
        <v>955</v>
      </c>
      <c r="O275" s="35"/>
      <c r="P275" s="16"/>
      <c r="Q275" s="16"/>
      <c r="R275" s="16"/>
      <c r="S275" s="63">
        <v>41387</v>
      </c>
      <c r="T275" s="16"/>
      <c r="U275" s="16"/>
      <c r="V275" s="16"/>
      <c r="W275" s="16"/>
      <c r="X275" s="63"/>
      <c r="Y275" s="164"/>
      <c r="Z275" s="31"/>
      <c r="AA275" s="16"/>
      <c r="AB275" s="16"/>
      <c r="AC275" s="16"/>
      <c r="AD275" s="16"/>
    </row>
    <row r="276" spans="1:30" ht="15" customHeight="1" x14ac:dyDescent="0.2">
      <c r="A276" s="22" t="s">
        <v>959</v>
      </c>
      <c r="B276" s="22" t="s">
        <v>988</v>
      </c>
      <c r="C276" s="16" t="s">
        <v>8</v>
      </c>
      <c r="D276" s="16" t="s">
        <v>953</v>
      </c>
      <c r="E276" s="35" t="s">
        <v>952</v>
      </c>
      <c r="F276" s="16" t="s">
        <v>954</v>
      </c>
      <c r="G276" s="35" t="s">
        <v>957</v>
      </c>
      <c r="H276" s="105"/>
      <c r="I276" s="35" t="s">
        <v>0</v>
      </c>
      <c r="J276" s="35"/>
      <c r="K276" s="16"/>
      <c r="L276" s="16"/>
      <c r="M276" s="16" t="s">
        <v>838</v>
      </c>
      <c r="N276" s="35" t="s">
        <v>956</v>
      </c>
      <c r="O276" s="35"/>
      <c r="P276" s="16"/>
      <c r="Q276" s="16"/>
      <c r="R276" s="16"/>
      <c r="S276" s="63">
        <v>41387</v>
      </c>
      <c r="T276" s="16"/>
      <c r="U276" s="16"/>
      <c r="V276" s="16"/>
      <c r="W276" s="16"/>
      <c r="X276" s="63"/>
      <c r="Y276" s="164"/>
      <c r="Z276" s="31"/>
      <c r="AA276" s="16"/>
      <c r="AB276" s="16"/>
      <c r="AC276" s="16"/>
      <c r="AD276" s="16"/>
    </row>
    <row r="277" spans="1:30" ht="15" customHeight="1" x14ac:dyDescent="0.2">
      <c r="A277" s="22" t="s">
        <v>960</v>
      </c>
      <c r="B277" s="22" t="s">
        <v>989</v>
      </c>
      <c r="C277" s="16" t="s">
        <v>8</v>
      </c>
      <c r="D277" s="16" t="s">
        <v>961</v>
      </c>
      <c r="E277" s="35" t="s">
        <v>962</v>
      </c>
      <c r="F277" s="16" t="s">
        <v>963</v>
      </c>
      <c r="G277" s="35" t="s">
        <v>964</v>
      </c>
      <c r="H277" s="105"/>
      <c r="I277" s="35" t="s">
        <v>0</v>
      </c>
      <c r="J277" s="576" t="s">
        <v>965</v>
      </c>
      <c r="K277" s="577"/>
      <c r="L277" s="578"/>
      <c r="M277" s="16" t="s">
        <v>966</v>
      </c>
      <c r="N277" s="16"/>
      <c r="O277" s="35"/>
      <c r="P277" s="16"/>
      <c r="Q277" s="16"/>
      <c r="R277" s="16"/>
      <c r="S277" s="63">
        <v>41390</v>
      </c>
      <c r="T277" s="16"/>
      <c r="U277" s="16"/>
      <c r="V277" s="16"/>
      <c r="W277" s="16"/>
      <c r="X277" s="63">
        <v>41407</v>
      </c>
      <c r="Y277" s="164">
        <f>X277-S277</f>
        <v>17</v>
      </c>
      <c r="Z277" s="31" t="s">
        <v>1050</v>
      </c>
      <c r="AA277" s="16"/>
      <c r="AB277" s="16"/>
      <c r="AC277" s="16"/>
      <c r="AD277" s="16"/>
    </row>
    <row r="278" spans="1:30" ht="15" customHeight="1" x14ac:dyDescent="0.2">
      <c r="A278" s="22" t="s">
        <v>967</v>
      </c>
      <c r="B278" s="22" t="s">
        <v>990</v>
      </c>
      <c r="C278" s="16" t="s">
        <v>8</v>
      </c>
      <c r="D278" s="16" t="s">
        <v>968</v>
      </c>
      <c r="E278" s="16" t="s">
        <v>968</v>
      </c>
      <c r="F278" s="16" t="s">
        <v>968</v>
      </c>
      <c r="G278" s="35" t="s">
        <v>977</v>
      </c>
      <c r="H278" s="105"/>
      <c r="I278" s="35" t="s">
        <v>817</v>
      </c>
      <c r="J278" s="35"/>
      <c r="K278" s="16">
        <v>4560</v>
      </c>
      <c r="L278" s="16" t="s">
        <v>605</v>
      </c>
      <c r="M278" s="16" t="s">
        <v>838</v>
      </c>
      <c r="N278" s="35" t="s">
        <v>969</v>
      </c>
      <c r="O278" s="35"/>
      <c r="P278" s="16"/>
      <c r="Q278" s="16"/>
      <c r="R278" s="16"/>
      <c r="S278" s="63">
        <v>41389</v>
      </c>
      <c r="T278" s="16"/>
      <c r="U278" s="16"/>
      <c r="V278" s="16"/>
      <c r="W278" s="16"/>
      <c r="X278" s="63">
        <v>41416</v>
      </c>
      <c r="Y278" s="164">
        <f>X278-S278</f>
        <v>27</v>
      </c>
      <c r="Z278" s="31" t="s">
        <v>970</v>
      </c>
      <c r="AA278" s="16"/>
      <c r="AB278" s="16"/>
      <c r="AC278" s="16"/>
      <c r="AD278" s="16"/>
    </row>
    <row r="279" spans="1:30" ht="15" customHeight="1" x14ac:dyDescent="0.2">
      <c r="A279" s="22" t="s">
        <v>971</v>
      </c>
      <c r="B279" s="22" t="s">
        <v>990</v>
      </c>
      <c r="C279" s="16" t="s">
        <v>8</v>
      </c>
      <c r="D279" s="16" t="s">
        <v>968</v>
      </c>
      <c r="E279" s="16" t="s">
        <v>968</v>
      </c>
      <c r="F279" s="16" t="s">
        <v>968</v>
      </c>
      <c r="G279" s="35" t="s">
        <v>977</v>
      </c>
      <c r="H279" s="105"/>
      <c r="I279" s="35" t="s">
        <v>817</v>
      </c>
      <c r="J279" s="35"/>
      <c r="K279" s="16">
        <v>4680</v>
      </c>
      <c r="L279" s="16" t="s">
        <v>605</v>
      </c>
      <c r="M279" s="16" t="s">
        <v>838</v>
      </c>
      <c r="N279" s="35" t="s">
        <v>969</v>
      </c>
      <c r="O279" s="35"/>
      <c r="P279" s="16"/>
      <c r="Q279" s="16"/>
      <c r="R279" s="16"/>
      <c r="S279" s="63">
        <v>41389</v>
      </c>
      <c r="T279" s="16"/>
      <c r="U279" s="16"/>
      <c r="V279" s="16"/>
      <c r="W279" s="16"/>
      <c r="X279" s="63">
        <v>41416</v>
      </c>
      <c r="Y279" s="164">
        <f>X279-S279</f>
        <v>27</v>
      </c>
      <c r="Z279" s="31" t="s">
        <v>972</v>
      </c>
      <c r="AA279" s="16"/>
      <c r="AB279" s="16"/>
      <c r="AC279" s="16"/>
      <c r="AD279" s="16"/>
    </row>
    <row r="280" spans="1:30" ht="15" customHeight="1" x14ac:dyDescent="0.2">
      <c r="A280" s="22" t="s">
        <v>973</v>
      </c>
      <c r="B280" s="22" t="s">
        <v>990</v>
      </c>
      <c r="C280" s="16" t="s">
        <v>8</v>
      </c>
      <c r="D280" s="16" t="s">
        <v>968</v>
      </c>
      <c r="E280" s="16" t="s">
        <v>968</v>
      </c>
      <c r="F280" s="16" t="s">
        <v>968</v>
      </c>
      <c r="G280" s="35" t="s">
        <v>977</v>
      </c>
      <c r="H280" s="105"/>
      <c r="I280" s="35" t="s">
        <v>817</v>
      </c>
      <c r="J280" s="35"/>
      <c r="K280" s="16">
        <v>4720</v>
      </c>
      <c r="L280" s="16" t="s">
        <v>605</v>
      </c>
      <c r="M280" s="16" t="s">
        <v>838</v>
      </c>
      <c r="N280" s="35" t="s">
        <v>969</v>
      </c>
      <c r="O280" s="35"/>
      <c r="P280" s="16"/>
      <c r="Q280" s="16"/>
      <c r="R280" s="16"/>
      <c r="S280" s="63">
        <v>41389</v>
      </c>
      <c r="T280" s="16"/>
      <c r="U280" s="16"/>
      <c r="V280" s="16"/>
      <c r="W280" s="16"/>
      <c r="X280" s="63">
        <v>41416</v>
      </c>
      <c r="Y280" s="164">
        <f>X280-S280</f>
        <v>27</v>
      </c>
      <c r="Z280" s="31" t="s">
        <v>975</v>
      </c>
      <c r="AA280" s="16"/>
      <c r="AB280" s="16"/>
      <c r="AC280" s="16"/>
      <c r="AD280" s="16"/>
    </row>
    <row r="281" spans="1:30" ht="15" customHeight="1" x14ac:dyDescent="0.2">
      <c r="A281" s="22" t="s">
        <v>974</v>
      </c>
      <c r="B281" s="22" t="s">
        <v>990</v>
      </c>
      <c r="C281" s="16" t="s">
        <v>8</v>
      </c>
      <c r="D281" s="16" t="s">
        <v>968</v>
      </c>
      <c r="E281" s="16" t="s">
        <v>968</v>
      </c>
      <c r="F281" s="16" t="s">
        <v>968</v>
      </c>
      <c r="G281" s="35" t="s">
        <v>977</v>
      </c>
      <c r="H281" s="105"/>
      <c r="I281" s="35" t="s">
        <v>817</v>
      </c>
      <c r="J281" s="35"/>
      <c r="K281" s="16">
        <v>4300</v>
      </c>
      <c r="L281" s="16" t="s">
        <v>605</v>
      </c>
      <c r="M281" s="16" t="s">
        <v>838</v>
      </c>
      <c r="N281" s="35" t="s">
        <v>969</v>
      </c>
      <c r="O281" s="35"/>
      <c r="P281" s="16"/>
      <c r="Q281" s="16"/>
      <c r="R281" s="16"/>
      <c r="S281" s="63">
        <v>41389</v>
      </c>
      <c r="T281" s="16"/>
      <c r="U281" s="16"/>
      <c r="V281" s="16"/>
      <c r="W281" s="16"/>
      <c r="X281" s="63">
        <v>41416</v>
      </c>
      <c r="Y281" s="164">
        <f>X281-S281</f>
        <v>27</v>
      </c>
      <c r="Z281" s="31" t="s">
        <v>976</v>
      </c>
      <c r="AA281" s="16"/>
      <c r="AB281" s="16"/>
      <c r="AC281" s="16"/>
      <c r="AD281" s="16"/>
    </row>
    <row r="282" spans="1:30" ht="15" customHeight="1" x14ac:dyDescent="0.2">
      <c r="A282" s="22" t="s">
        <v>978</v>
      </c>
      <c r="B282" s="22" t="s">
        <v>991</v>
      </c>
      <c r="C282" s="16" t="s">
        <v>8</v>
      </c>
      <c r="D282" s="16" t="s">
        <v>979</v>
      </c>
      <c r="E282" s="35" t="s">
        <v>131</v>
      </c>
      <c r="F282" s="16" t="s">
        <v>980</v>
      </c>
      <c r="G282" s="35"/>
      <c r="H282" s="105"/>
      <c r="I282" s="35"/>
      <c r="J282" s="35"/>
      <c r="K282" s="35"/>
      <c r="L282" s="35"/>
      <c r="M282" s="16"/>
      <c r="N282" s="35"/>
      <c r="O282" s="35"/>
      <c r="P282" s="16"/>
      <c r="Q282" s="16"/>
      <c r="R282" s="16"/>
      <c r="S282" s="63">
        <v>41389</v>
      </c>
      <c r="T282" s="16"/>
      <c r="U282" s="16"/>
      <c r="V282" s="16"/>
      <c r="W282" s="16"/>
      <c r="X282" s="63"/>
      <c r="Y282" s="164"/>
      <c r="Z282" s="31"/>
      <c r="AA282" s="16"/>
      <c r="AB282" s="16"/>
      <c r="AC282" s="16"/>
      <c r="AD282" s="16"/>
    </row>
    <row r="283" spans="1:30" ht="15" customHeight="1" x14ac:dyDescent="0.2">
      <c r="A283" s="22" t="s">
        <v>993</v>
      </c>
      <c r="B283" s="22" t="s">
        <v>994</v>
      </c>
      <c r="C283" s="16" t="s">
        <v>8</v>
      </c>
      <c r="D283" s="16" t="s">
        <v>995</v>
      </c>
      <c r="E283" s="35" t="s">
        <v>996</v>
      </c>
      <c r="F283" s="16" t="s">
        <v>997</v>
      </c>
      <c r="G283" s="35" t="s">
        <v>998</v>
      </c>
      <c r="H283" s="105"/>
      <c r="I283" s="35" t="s">
        <v>0</v>
      </c>
      <c r="J283" s="35"/>
      <c r="K283" s="35" t="s">
        <v>999</v>
      </c>
      <c r="L283" s="35" t="s">
        <v>605</v>
      </c>
      <c r="M283" s="16" t="s">
        <v>838</v>
      </c>
      <c r="N283" s="35" t="s">
        <v>931</v>
      </c>
      <c r="O283" s="579" t="s">
        <v>1010</v>
      </c>
      <c r="P283" s="16"/>
      <c r="Q283" s="16"/>
      <c r="R283" s="16"/>
      <c r="S283" s="63">
        <v>41394</v>
      </c>
      <c r="T283" s="16"/>
      <c r="U283" s="16"/>
      <c r="V283" s="16"/>
      <c r="W283" s="16"/>
      <c r="X283" s="63" t="s">
        <v>1083</v>
      </c>
      <c r="Y283" s="164"/>
      <c r="Z283" s="31" t="s">
        <v>1048</v>
      </c>
      <c r="AA283" s="16"/>
      <c r="AB283" s="16"/>
      <c r="AC283" s="16"/>
      <c r="AD283" s="16"/>
    </row>
    <row r="284" spans="1:30" ht="15" customHeight="1" x14ac:dyDescent="0.2">
      <c r="A284" s="22" t="s">
        <v>1005</v>
      </c>
      <c r="B284" s="22" t="s">
        <v>994</v>
      </c>
      <c r="C284" s="16" t="s">
        <v>8</v>
      </c>
      <c r="D284" s="16" t="s">
        <v>995</v>
      </c>
      <c r="E284" s="35" t="s">
        <v>996</v>
      </c>
      <c r="F284" s="16" t="s">
        <v>997</v>
      </c>
      <c r="G284" s="35" t="s">
        <v>998</v>
      </c>
      <c r="H284" s="105"/>
      <c r="I284" s="35" t="s">
        <v>0</v>
      </c>
      <c r="J284" s="35"/>
      <c r="K284" s="35" t="s">
        <v>1000</v>
      </c>
      <c r="L284" s="35" t="s">
        <v>605</v>
      </c>
      <c r="M284" s="16" t="s">
        <v>838</v>
      </c>
      <c r="N284" s="35" t="s">
        <v>933</v>
      </c>
      <c r="O284" s="580"/>
      <c r="P284" s="16"/>
      <c r="Q284" s="16"/>
      <c r="R284" s="16"/>
      <c r="S284" s="63">
        <v>41394</v>
      </c>
      <c r="T284" s="16"/>
      <c r="U284" s="16"/>
      <c r="V284" s="16"/>
      <c r="W284" s="16"/>
      <c r="X284" s="63" t="s">
        <v>1083</v>
      </c>
      <c r="Y284" s="164"/>
      <c r="Z284" s="31" t="s">
        <v>1048</v>
      </c>
      <c r="AA284" s="16"/>
      <c r="AB284" s="16"/>
      <c r="AC284" s="16"/>
      <c r="AD284" s="16"/>
    </row>
    <row r="285" spans="1:30" ht="15" customHeight="1" x14ac:dyDescent="0.2">
      <c r="A285" s="22" t="s">
        <v>1006</v>
      </c>
      <c r="B285" s="22" t="s">
        <v>994</v>
      </c>
      <c r="C285" s="16" t="s">
        <v>8</v>
      </c>
      <c r="D285" s="16" t="s">
        <v>995</v>
      </c>
      <c r="E285" s="35" t="s">
        <v>996</v>
      </c>
      <c r="F285" s="16" t="s">
        <v>997</v>
      </c>
      <c r="G285" s="35" t="s">
        <v>998</v>
      </c>
      <c r="H285" s="105"/>
      <c r="I285" s="35" t="s">
        <v>0</v>
      </c>
      <c r="J285" s="35"/>
      <c r="K285" s="35" t="s">
        <v>1001</v>
      </c>
      <c r="L285" s="35" t="s">
        <v>605</v>
      </c>
      <c r="M285" s="16" t="s">
        <v>838</v>
      </c>
      <c r="N285" s="35" t="s">
        <v>1002</v>
      </c>
      <c r="O285" s="580"/>
      <c r="P285" s="16"/>
      <c r="Q285" s="16"/>
      <c r="R285" s="16"/>
      <c r="S285" s="63">
        <v>41394</v>
      </c>
      <c r="T285" s="16"/>
      <c r="U285" s="16"/>
      <c r="V285" s="16"/>
      <c r="W285" s="16"/>
      <c r="X285" s="63" t="s">
        <v>1083</v>
      </c>
      <c r="Y285" s="164"/>
      <c r="Z285" s="31" t="s">
        <v>1048</v>
      </c>
      <c r="AA285" s="16"/>
      <c r="AB285" s="16"/>
      <c r="AC285" s="16"/>
      <c r="AD285" s="16"/>
    </row>
    <row r="286" spans="1:30" ht="15" customHeight="1" x14ac:dyDescent="0.2">
      <c r="A286" s="22" t="s">
        <v>1007</v>
      </c>
      <c r="B286" s="22" t="s">
        <v>994</v>
      </c>
      <c r="C286" s="16" t="s">
        <v>8</v>
      </c>
      <c r="D286" s="16" t="s">
        <v>995</v>
      </c>
      <c r="E286" s="35" t="s">
        <v>996</v>
      </c>
      <c r="F286" s="16" t="s">
        <v>997</v>
      </c>
      <c r="G286" s="35" t="s">
        <v>998</v>
      </c>
      <c r="H286" s="105"/>
      <c r="I286" s="35" t="s">
        <v>0</v>
      </c>
      <c r="J286" s="35"/>
      <c r="K286" s="35" t="s">
        <v>1003</v>
      </c>
      <c r="L286" s="35" t="s">
        <v>605</v>
      </c>
      <c r="M286" s="16" t="s">
        <v>838</v>
      </c>
      <c r="N286" s="35" t="s">
        <v>626</v>
      </c>
      <c r="O286" s="580"/>
      <c r="P286" s="16"/>
      <c r="Q286" s="16"/>
      <c r="R286" s="16"/>
      <c r="S286" s="63">
        <v>41394</v>
      </c>
      <c r="T286" s="16"/>
      <c r="U286" s="16"/>
      <c r="V286" s="16"/>
      <c r="W286" s="16"/>
      <c r="X286" s="63" t="s">
        <v>1083</v>
      </c>
      <c r="Y286" s="164"/>
      <c r="Z286" s="31" t="s">
        <v>1048</v>
      </c>
      <c r="AA286" s="16"/>
      <c r="AB286" s="16"/>
      <c r="AC286" s="16"/>
      <c r="AD286" s="16"/>
    </row>
    <row r="287" spans="1:30" ht="15" customHeight="1" x14ac:dyDescent="0.2">
      <c r="A287" s="22" t="s">
        <v>1008</v>
      </c>
      <c r="B287" s="22" t="s">
        <v>994</v>
      </c>
      <c r="C287" s="16" t="s">
        <v>8</v>
      </c>
      <c r="D287" s="16" t="s">
        <v>995</v>
      </c>
      <c r="E287" s="35" t="s">
        <v>996</v>
      </c>
      <c r="F287" s="16" t="s">
        <v>997</v>
      </c>
      <c r="G287" s="35" t="s">
        <v>998</v>
      </c>
      <c r="H287" s="105"/>
      <c r="I287" s="35" t="s">
        <v>0</v>
      </c>
      <c r="J287" s="35"/>
      <c r="K287" s="35" t="s">
        <v>1004</v>
      </c>
      <c r="L287" s="35" t="s">
        <v>605</v>
      </c>
      <c r="M287" s="16" t="s">
        <v>838</v>
      </c>
      <c r="N287" s="35" t="s">
        <v>627</v>
      </c>
      <c r="O287" s="581"/>
      <c r="P287" s="16"/>
      <c r="Q287" s="16"/>
      <c r="R287" s="16"/>
      <c r="S287" s="63">
        <v>41394</v>
      </c>
      <c r="T287" s="16"/>
      <c r="U287" s="16"/>
      <c r="V287" s="16"/>
      <c r="W287" s="16"/>
      <c r="X287" s="63" t="s">
        <v>1083</v>
      </c>
      <c r="Y287" s="164"/>
      <c r="Z287" s="31" t="s">
        <v>1048</v>
      </c>
      <c r="AA287" s="16"/>
      <c r="AB287" s="16"/>
      <c r="AC287" s="16"/>
      <c r="AD287" s="16"/>
    </row>
    <row r="288" spans="1:30" ht="15" customHeight="1" x14ac:dyDescent="0.2">
      <c r="A288" s="22" t="s">
        <v>1011</v>
      </c>
      <c r="B288" s="22" t="s">
        <v>1012</v>
      </c>
      <c r="C288" s="16" t="s">
        <v>8</v>
      </c>
      <c r="D288" s="16" t="s">
        <v>1013</v>
      </c>
      <c r="E288" s="35" t="s">
        <v>1014</v>
      </c>
      <c r="F288" s="16" t="s">
        <v>1015</v>
      </c>
      <c r="G288" s="35"/>
      <c r="H288" s="105"/>
      <c r="I288" s="35" t="s">
        <v>0</v>
      </c>
      <c r="J288" s="35"/>
      <c r="K288" s="573" t="s">
        <v>1016</v>
      </c>
      <c r="L288" s="574"/>
      <c r="M288" s="574"/>
      <c r="N288" s="575"/>
      <c r="O288" s="35"/>
      <c r="P288" s="16"/>
      <c r="Q288" s="16"/>
      <c r="R288" s="16"/>
      <c r="S288" s="63">
        <v>41390</v>
      </c>
      <c r="T288" s="16"/>
      <c r="U288" s="16"/>
      <c r="V288" s="16"/>
      <c r="W288" s="16"/>
      <c r="X288" s="63"/>
      <c r="Y288" s="164"/>
      <c r="Z288" s="31" t="s">
        <v>1049</v>
      </c>
      <c r="AA288" s="16"/>
      <c r="AB288" s="16"/>
      <c r="AC288" s="16"/>
      <c r="AD288" s="16"/>
    </row>
    <row r="289" spans="1:30" ht="15" customHeight="1" x14ac:dyDescent="0.2">
      <c r="A289" s="22" t="s">
        <v>1017</v>
      </c>
      <c r="B289" s="22" t="s">
        <v>1018</v>
      </c>
      <c r="C289" s="16" t="s">
        <v>8</v>
      </c>
      <c r="D289" s="16" t="s">
        <v>1019</v>
      </c>
      <c r="E289" s="35" t="s">
        <v>586</v>
      </c>
      <c r="F289" s="16" t="s">
        <v>1020</v>
      </c>
      <c r="G289" s="35"/>
      <c r="H289" s="105"/>
      <c r="I289" s="35" t="s">
        <v>817</v>
      </c>
      <c r="J289" s="35"/>
      <c r="K289" s="35"/>
      <c r="L289" s="35"/>
      <c r="M289" s="16" t="s">
        <v>838</v>
      </c>
      <c r="N289" s="35" t="s">
        <v>1021</v>
      </c>
      <c r="O289" s="35"/>
      <c r="P289" s="16"/>
      <c r="Q289" s="16"/>
      <c r="R289" s="16"/>
      <c r="S289" s="63">
        <v>41400</v>
      </c>
      <c r="T289" s="16"/>
      <c r="U289" s="16"/>
      <c r="V289" s="16"/>
      <c r="W289" s="16"/>
      <c r="X289" s="63"/>
      <c r="Y289" s="164"/>
      <c r="Z289" s="31" t="s">
        <v>1022</v>
      </c>
      <c r="AA289" s="16"/>
      <c r="AB289" s="16"/>
      <c r="AC289" s="16"/>
      <c r="AD289" s="16"/>
    </row>
    <row r="290" spans="1:30" ht="15" customHeight="1" x14ac:dyDescent="0.2">
      <c r="A290" s="22" t="s">
        <v>1023</v>
      </c>
      <c r="B290" s="22" t="s">
        <v>1024</v>
      </c>
      <c r="C290" s="16" t="s">
        <v>8</v>
      </c>
      <c r="D290" s="16" t="s">
        <v>556</v>
      </c>
      <c r="E290" s="35" t="s">
        <v>586</v>
      </c>
      <c r="F290" s="16" t="s">
        <v>1025</v>
      </c>
      <c r="G290" s="35" t="s">
        <v>1026</v>
      </c>
      <c r="H290" s="105"/>
      <c r="I290" s="35" t="s">
        <v>817</v>
      </c>
      <c r="J290" s="35"/>
      <c r="K290" s="35">
        <v>1200</v>
      </c>
      <c r="L290" s="35" t="s">
        <v>605</v>
      </c>
      <c r="M290" s="16" t="s">
        <v>838</v>
      </c>
      <c r="N290" s="35" t="s">
        <v>1027</v>
      </c>
      <c r="O290" s="35"/>
      <c r="P290" s="16"/>
      <c r="Q290" s="16"/>
      <c r="R290" s="16"/>
      <c r="S290" s="63">
        <v>41407</v>
      </c>
      <c r="T290" s="16"/>
      <c r="U290" s="16"/>
      <c r="V290" s="16"/>
      <c r="W290" s="16"/>
      <c r="X290" s="63"/>
      <c r="Y290" s="164"/>
      <c r="Z290" s="31"/>
      <c r="AA290" s="16"/>
      <c r="AB290" s="16"/>
      <c r="AC290" s="16"/>
      <c r="AD290" s="16"/>
    </row>
    <row r="291" spans="1:30" ht="15" customHeight="1" x14ac:dyDescent="0.2">
      <c r="A291" s="22" t="s">
        <v>1029</v>
      </c>
      <c r="B291" s="22" t="s">
        <v>1024</v>
      </c>
      <c r="C291" s="16" t="s">
        <v>8</v>
      </c>
      <c r="D291" s="16" t="s">
        <v>556</v>
      </c>
      <c r="E291" s="35" t="s">
        <v>586</v>
      </c>
      <c r="F291" s="16" t="s">
        <v>1025</v>
      </c>
      <c r="G291" s="35" t="s">
        <v>1026</v>
      </c>
      <c r="H291" s="105"/>
      <c r="I291" s="35" t="s">
        <v>817</v>
      </c>
      <c r="J291" s="35"/>
      <c r="K291" s="35">
        <v>3300</v>
      </c>
      <c r="L291" s="35" t="s">
        <v>605</v>
      </c>
      <c r="M291" s="16" t="s">
        <v>838</v>
      </c>
      <c r="N291" s="35" t="s">
        <v>1028</v>
      </c>
      <c r="O291" s="35"/>
      <c r="P291" s="16"/>
      <c r="Q291" s="16"/>
      <c r="R291" s="16"/>
      <c r="S291" s="63">
        <v>41407</v>
      </c>
      <c r="T291" s="16"/>
      <c r="U291" s="16"/>
      <c r="V291" s="16"/>
      <c r="W291" s="16"/>
      <c r="X291" s="63"/>
      <c r="Y291" s="164"/>
      <c r="Z291" s="31"/>
      <c r="AA291" s="16"/>
      <c r="AB291" s="16"/>
      <c r="AC291" s="16"/>
      <c r="AD291" s="16"/>
    </row>
    <row r="292" spans="1:30" ht="15" customHeight="1" x14ac:dyDescent="0.2">
      <c r="A292" s="22" t="s">
        <v>1030</v>
      </c>
      <c r="B292" s="22" t="s">
        <v>1024</v>
      </c>
      <c r="C292" s="16" t="s">
        <v>8</v>
      </c>
      <c r="D292" s="16" t="s">
        <v>556</v>
      </c>
      <c r="E292" s="35" t="s">
        <v>586</v>
      </c>
      <c r="F292" s="16" t="s">
        <v>1025</v>
      </c>
      <c r="G292" s="35" t="s">
        <v>1026</v>
      </c>
      <c r="H292" s="105"/>
      <c r="I292" s="35" t="s">
        <v>817</v>
      </c>
      <c r="J292" s="35"/>
      <c r="K292" s="35">
        <v>4000</v>
      </c>
      <c r="L292" s="35" t="s">
        <v>605</v>
      </c>
      <c r="M292" s="16" t="s">
        <v>838</v>
      </c>
      <c r="N292" s="35" t="s">
        <v>1028</v>
      </c>
      <c r="O292" s="35"/>
      <c r="P292" s="16"/>
      <c r="Q292" s="16"/>
      <c r="R292" s="16"/>
      <c r="S292" s="63">
        <v>41407</v>
      </c>
      <c r="T292" s="16"/>
      <c r="U292" s="16"/>
      <c r="V292" s="16"/>
      <c r="W292" s="16"/>
      <c r="X292" s="63"/>
      <c r="Y292" s="164"/>
      <c r="Z292" s="31"/>
      <c r="AA292" s="16"/>
      <c r="AB292" s="16"/>
      <c r="AC292" s="16"/>
      <c r="AD292" s="16"/>
    </row>
    <row r="293" spans="1:30" ht="15" customHeight="1" x14ac:dyDescent="0.2">
      <c r="A293" s="22" t="s">
        <v>1031</v>
      </c>
      <c r="B293" s="22" t="s">
        <v>1032</v>
      </c>
      <c r="C293" s="16" t="s">
        <v>8</v>
      </c>
      <c r="D293" s="16" t="s">
        <v>1033</v>
      </c>
      <c r="E293" s="35" t="s">
        <v>1034</v>
      </c>
      <c r="F293" s="16" t="s">
        <v>1035</v>
      </c>
      <c r="G293" s="35"/>
      <c r="H293" s="105"/>
      <c r="I293" s="35" t="s">
        <v>392</v>
      </c>
      <c r="J293" s="35"/>
      <c r="K293" s="35"/>
      <c r="L293" s="35"/>
      <c r="M293" s="16" t="s">
        <v>838</v>
      </c>
      <c r="N293" s="35" t="s">
        <v>1036</v>
      </c>
      <c r="O293" s="16" t="s">
        <v>1037</v>
      </c>
      <c r="P293" s="16"/>
      <c r="Q293" s="16"/>
      <c r="R293" s="16"/>
      <c r="S293" s="63">
        <v>41381</v>
      </c>
      <c r="T293" s="16"/>
      <c r="U293" s="16"/>
      <c r="V293" s="16"/>
      <c r="W293" s="16"/>
      <c r="X293" s="63"/>
      <c r="Y293" s="164"/>
      <c r="Z293" s="31"/>
      <c r="AA293" s="16"/>
      <c r="AB293" s="16"/>
      <c r="AC293" s="16"/>
      <c r="AD293" s="16"/>
    </row>
    <row r="294" spans="1:30" ht="15" customHeight="1" x14ac:dyDescent="0.2">
      <c r="A294" s="22" t="s">
        <v>1038</v>
      </c>
      <c r="B294" s="22" t="s">
        <v>1039</v>
      </c>
      <c r="C294" s="16" t="s">
        <v>8</v>
      </c>
      <c r="D294" s="16" t="s">
        <v>556</v>
      </c>
      <c r="E294" s="35" t="s">
        <v>1040</v>
      </c>
      <c r="F294" s="16" t="s">
        <v>1041</v>
      </c>
      <c r="G294" s="35"/>
      <c r="H294" s="105"/>
      <c r="I294" s="35" t="s">
        <v>0</v>
      </c>
      <c r="J294" s="35"/>
      <c r="K294" s="35">
        <v>254</v>
      </c>
      <c r="L294" s="35" t="s">
        <v>605</v>
      </c>
      <c r="M294" s="16" t="s">
        <v>838</v>
      </c>
      <c r="N294" s="35" t="s">
        <v>1042</v>
      </c>
      <c r="O294" s="16" t="s">
        <v>1043</v>
      </c>
      <c r="P294" s="16"/>
      <c r="Q294" s="16"/>
      <c r="R294" s="16"/>
      <c r="S294" s="63">
        <v>41409</v>
      </c>
      <c r="T294" s="16"/>
      <c r="U294" s="16"/>
      <c r="V294" s="16"/>
      <c r="W294" s="16"/>
      <c r="X294" s="63"/>
      <c r="Y294" s="164"/>
      <c r="Z294" s="31" t="s">
        <v>1057</v>
      </c>
      <c r="AA294" s="16"/>
      <c r="AB294" s="16"/>
      <c r="AC294" s="16"/>
      <c r="AD294" s="16"/>
    </row>
    <row r="295" spans="1:30" ht="15" customHeight="1" x14ac:dyDescent="0.2">
      <c r="A295" s="22" t="s">
        <v>1045</v>
      </c>
      <c r="B295" s="22" t="s">
        <v>1039</v>
      </c>
      <c r="C295" s="16" t="s">
        <v>8</v>
      </c>
      <c r="D295" s="16" t="s">
        <v>556</v>
      </c>
      <c r="E295" s="35" t="s">
        <v>1040</v>
      </c>
      <c r="F295" s="16" t="s">
        <v>1041</v>
      </c>
      <c r="G295" s="35"/>
      <c r="H295" s="105"/>
      <c r="I295" s="35" t="s">
        <v>0</v>
      </c>
      <c r="J295" s="35"/>
      <c r="K295" s="35">
        <v>180</v>
      </c>
      <c r="L295" s="35" t="s">
        <v>605</v>
      </c>
      <c r="M295" s="16" t="s">
        <v>838</v>
      </c>
      <c r="N295" s="35" t="s">
        <v>1044</v>
      </c>
      <c r="O295" s="16" t="s">
        <v>1043</v>
      </c>
      <c r="P295" s="16"/>
      <c r="Q295" s="16"/>
      <c r="R295" s="16"/>
      <c r="S295" s="63">
        <v>41409</v>
      </c>
      <c r="T295" s="16"/>
      <c r="U295" s="16"/>
      <c r="V295" s="16"/>
      <c r="W295" s="16"/>
      <c r="X295" s="63"/>
      <c r="Y295" s="164"/>
      <c r="Z295" s="31" t="s">
        <v>1058</v>
      </c>
      <c r="AA295" s="16"/>
      <c r="AB295" s="16"/>
      <c r="AC295" s="16"/>
      <c r="AD295" s="16"/>
    </row>
    <row r="296" spans="1:30" ht="15" customHeight="1" x14ac:dyDescent="0.2">
      <c r="A296" s="22" t="s">
        <v>1055</v>
      </c>
      <c r="B296" s="22" t="s">
        <v>1054</v>
      </c>
      <c r="C296" s="16" t="s">
        <v>8</v>
      </c>
      <c r="D296" s="16" t="s">
        <v>556</v>
      </c>
      <c r="E296" s="35" t="s">
        <v>1046</v>
      </c>
      <c r="F296" s="16" t="s">
        <v>1053</v>
      </c>
      <c r="G296" s="35" t="s">
        <v>1056</v>
      </c>
      <c r="H296" s="105"/>
      <c r="I296" s="87" t="s">
        <v>0</v>
      </c>
      <c r="J296" s="35"/>
      <c r="K296" s="35"/>
      <c r="L296" s="35"/>
      <c r="M296" s="16" t="s">
        <v>1047</v>
      </c>
      <c r="N296" s="35"/>
      <c r="O296" s="35" t="s">
        <v>1077</v>
      </c>
      <c r="P296" s="16"/>
      <c r="Q296" s="16"/>
      <c r="R296" s="16"/>
      <c r="S296" s="63">
        <v>41390</v>
      </c>
      <c r="T296" s="16"/>
      <c r="U296" s="16"/>
      <c r="W296" s="16"/>
      <c r="X296" s="63">
        <v>41417</v>
      </c>
      <c r="Y296" s="164">
        <f>X296-S296</f>
        <v>27</v>
      </c>
      <c r="Z296" s="31" t="s">
        <v>1081</v>
      </c>
      <c r="AA296" s="16"/>
      <c r="AB296" s="16"/>
      <c r="AC296" s="16"/>
      <c r="AD296" s="16"/>
    </row>
    <row r="297" spans="1:30" ht="15" customHeight="1" x14ac:dyDescent="0.2">
      <c r="A297" s="22" t="s">
        <v>1059</v>
      </c>
      <c r="B297" s="22" t="s">
        <v>1060</v>
      </c>
      <c r="C297" s="16" t="s">
        <v>8</v>
      </c>
      <c r="D297" s="16" t="s">
        <v>556</v>
      </c>
      <c r="E297" s="35" t="s">
        <v>1079</v>
      </c>
      <c r="F297" s="16" t="s">
        <v>1061</v>
      </c>
      <c r="G297" s="35"/>
      <c r="H297" s="105"/>
      <c r="I297" s="35" t="s">
        <v>817</v>
      </c>
      <c r="J297" s="35"/>
      <c r="K297" s="35">
        <v>4600</v>
      </c>
      <c r="L297" s="35" t="s">
        <v>605</v>
      </c>
      <c r="M297" s="16" t="s">
        <v>838</v>
      </c>
      <c r="N297" s="35" t="s">
        <v>1062</v>
      </c>
      <c r="O297" s="35"/>
      <c r="P297" s="16"/>
      <c r="Q297" s="16"/>
      <c r="R297" s="16"/>
      <c r="S297" s="63">
        <v>41417</v>
      </c>
      <c r="T297" s="16"/>
      <c r="U297" s="16"/>
      <c r="V297" s="16"/>
      <c r="W297" s="16"/>
      <c r="X297" s="63">
        <v>41417</v>
      </c>
      <c r="Y297" s="164">
        <f>X297-S297</f>
        <v>0</v>
      </c>
      <c r="Z297" s="31" t="s">
        <v>1080</v>
      </c>
      <c r="AA297" s="16"/>
      <c r="AB297" s="16"/>
      <c r="AC297" s="16"/>
      <c r="AD297" s="16"/>
    </row>
    <row r="298" spans="1:30" ht="15" customHeight="1" x14ac:dyDescent="0.2">
      <c r="A298" s="22" t="s">
        <v>1063</v>
      </c>
      <c r="B298" s="22" t="s">
        <v>1064</v>
      </c>
      <c r="C298" s="16" t="s">
        <v>8</v>
      </c>
      <c r="D298" s="16" t="s">
        <v>556</v>
      </c>
      <c r="E298" s="35" t="s">
        <v>1065</v>
      </c>
      <c r="F298" s="16" t="s">
        <v>1066</v>
      </c>
      <c r="G298" s="35"/>
      <c r="H298" s="105"/>
      <c r="I298" s="35" t="s">
        <v>0</v>
      </c>
      <c r="J298" s="35"/>
      <c r="K298" s="35">
        <v>700</v>
      </c>
      <c r="L298" s="35" t="s">
        <v>605</v>
      </c>
      <c r="M298" s="16" t="s">
        <v>838</v>
      </c>
      <c r="N298" s="35" t="s">
        <v>931</v>
      </c>
      <c r="O298" s="35" t="s">
        <v>1067</v>
      </c>
      <c r="P298" s="16"/>
      <c r="Q298" s="16"/>
      <c r="R298" s="16"/>
      <c r="S298" s="63">
        <v>41418</v>
      </c>
      <c r="T298" s="16"/>
      <c r="U298" s="16"/>
      <c r="V298" s="16"/>
      <c r="W298" s="16"/>
      <c r="X298" s="63">
        <v>41418</v>
      </c>
      <c r="Y298" s="164"/>
      <c r="Z298" s="31" t="s">
        <v>1076</v>
      </c>
      <c r="AA298" s="16"/>
      <c r="AB298" s="16"/>
      <c r="AC298" s="16"/>
      <c r="AD298" s="16"/>
    </row>
    <row r="299" spans="1:30" ht="15" customHeight="1" x14ac:dyDescent="0.2">
      <c r="A299" s="22" t="s">
        <v>1063</v>
      </c>
      <c r="B299" s="22" t="s">
        <v>1064</v>
      </c>
      <c r="C299" s="16" t="s">
        <v>8</v>
      </c>
      <c r="D299" s="16" t="s">
        <v>556</v>
      </c>
      <c r="E299" s="35" t="s">
        <v>1065</v>
      </c>
      <c r="F299" s="16" t="s">
        <v>1066</v>
      </c>
      <c r="G299" s="35"/>
      <c r="H299" s="105"/>
      <c r="I299" s="35" t="s">
        <v>0</v>
      </c>
      <c r="J299" s="35"/>
      <c r="K299" s="35">
        <v>700</v>
      </c>
      <c r="L299" s="35" t="s">
        <v>605</v>
      </c>
      <c r="M299" s="16" t="s">
        <v>838</v>
      </c>
      <c r="N299" s="35" t="s">
        <v>1002</v>
      </c>
      <c r="O299" s="35" t="s">
        <v>1068</v>
      </c>
      <c r="P299" s="16"/>
      <c r="Q299" s="16"/>
      <c r="R299" s="16"/>
      <c r="S299" s="63">
        <v>41418</v>
      </c>
      <c r="T299" s="16"/>
      <c r="U299" s="16"/>
      <c r="V299" s="16"/>
      <c r="W299" s="16"/>
      <c r="X299" s="63">
        <v>41418</v>
      </c>
      <c r="Y299" s="164"/>
      <c r="Z299" s="31" t="s">
        <v>1076</v>
      </c>
      <c r="AA299" s="16"/>
      <c r="AB299" s="16"/>
      <c r="AC299" s="16"/>
      <c r="AD299" s="16"/>
    </row>
    <row r="300" spans="1:30" ht="15" customHeight="1" x14ac:dyDescent="0.2">
      <c r="A300" s="22" t="s">
        <v>1063</v>
      </c>
      <c r="B300" s="22" t="s">
        <v>1064</v>
      </c>
      <c r="C300" s="16" t="s">
        <v>8</v>
      </c>
      <c r="D300" s="16" t="s">
        <v>556</v>
      </c>
      <c r="E300" s="35" t="s">
        <v>1065</v>
      </c>
      <c r="F300" s="16" t="s">
        <v>1066</v>
      </c>
      <c r="G300" s="35"/>
      <c r="H300" s="105"/>
      <c r="I300" s="35" t="s">
        <v>0</v>
      </c>
      <c r="J300" s="35"/>
      <c r="K300" s="35">
        <v>500</v>
      </c>
      <c r="L300" s="35" t="s">
        <v>605</v>
      </c>
      <c r="M300" s="16" t="s">
        <v>838</v>
      </c>
      <c r="N300" s="35" t="s">
        <v>627</v>
      </c>
      <c r="O300" s="35" t="s">
        <v>1069</v>
      </c>
      <c r="P300" s="16"/>
      <c r="Q300" s="16"/>
      <c r="R300" s="16"/>
      <c r="S300" s="63">
        <v>41418</v>
      </c>
      <c r="T300" s="16"/>
      <c r="U300" s="16"/>
      <c r="V300" s="16"/>
      <c r="W300" s="16"/>
      <c r="X300" s="63">
        <v>41418</v>
      </c>
      <c r="Y300" s="164"/>
      <c r="Z300" s="31" t="s">
        <v>1076</v>
      </c>
      <c r="AA300" s="16"/>
      <c r="AB300" s="16"/>
      <c r="AC300" s="16"/>
      <c r="AD300" s="16"/>
    </row>
    <row r="301" spans="1:30" ht="15" customHeight="1" x14ac:dyDescent="0.2">
      <c r="A301" s="22" t="s">
        <v>1070</v>
      </c>
      <c r="B301" s="22" t="s">
        <v>1071</v>
      </c>
      <c r="C301" s="16" t="s">
        <v>8</v>
      </c>
      <c r="D301" s="16" t="s">
        <v>583</v>
      </c>
      <c r="E301" s="35" t="s">
        <v>1072</v>
      </c>
      <c r="F301" s="16" t="s">
        <v>1073</v>
      </c>
      <c r="G301" s="35" t="s">
        <v>1074</v>
      </c>
      <c r="H301" s="105"/>
      <c r="I301" s="35"/>
      <c r="J301" s="35"/>
      <c r="K301" s="35">
        <v>6500</v>
      </c>
      <c r="L301" s="35" t="s">
        <v>605</v>
      </c>
      <c r="M301" s="16" t="s">
        <v>838</v>
      </c>
      <c r="N301" s="35" t="s">
        <v>1075</v>
      </c>
      <c r="O301" s="35"/>
      <c r="P301" s="16"/>
      <c r="Q301" s="16"/>
      <c r="R301" s="16"/>
      <c r="S301" s="63">
        <v>41421</v>
      </c>
      <c r="T301" s="16"/>
      <c r="U301" s="16"/>
      <c r="V301" s="16"/>
      <c r="W301" s="16"/>
      <c r="X301" s="63">
        <v>41422</v>
      </c>
      <c r="Y301" s="164">
        <f>X301-S301</f>
        <v>1</v>
      </c>
      <c r="Z301" s="31" t="s">
        <v>1082</v>
      </c>
      <c r="AA301" s="16"/>
      <c r="AB301" s="16"/>
      <c r="AC301" s="16"/>
      <c r="AD301" s="16"/>
    </row>
    <row r="302" spans="1:30" ht="15" customHeight="1" x14ac:dyDescent="0.2">
      <c r="A302" s="22" t="s">
        <v>1085</v>
      </c>
      <c r="B302" s="22" t="s">
        <v>1086</v>
      </c>
      <c r="C302" s="16" t="s">
        <v>8</v>
      </c>
      <c r="D302" s="16" t="s">
        <v>556</v>
      </c>
      <c r="E302" s="35" t="s">
        <v>962</v>
      </c>
      <c r="F302" s="16" t="s">
        <v>1087</v>
      </c>
      <c r="G302" s="35" t="s">
        <v>313</v>
      </c>
      <c r="H302" s="105"/>
      <c r="I302" s="35" t="s">
        <v>0</v>
      </c>
      <c r="J302" s="35"/>
      <c r="K302" s="35"/>
      <c r="L302" s="35"/>
      <c r="M302" s="16"/>
      <c r="N302" s="35"/>
      <c r="O302" s="35" t="s">
        <v>1088</v>
      </c>
      <c r="P302" s="16"/>
      <c r="Q302" s="16"/>
      <c r="R302" s="16"/>
      <c r="S302" s="63">
        <v>41425</v>
      </c>
      <c r="T302" s="16"/>
      <c r="U302" s="16"/>
      <c r="V302" s="16"/>
      <c r="W302" s="16"/>
      <c r="Y302" s="42"/>
      <c r="Z302" s="31"/>
      <c r="AA302" s="16"/>
      <c r="AB302" s="16"/>
      <c r="AC302" s="16"/>
      <c r="AD302" s="16"/>
    </row>
    <row r="303" spans="1:30" ht="15" customHeight="1" x14ac:dyDescent="0.2">
      <c r="A303" s="16"/>
      <c r="B303" s="16"/>
      <c r="C303" s="16"/>
      <c r="D303" s="16"/>
      <c r="E303" s="35"/>
      <c r="F303" s="16"/>
      <c r="G303" s="35"/>
      <c r="H303" s="105"/>
      <c r="I303" s="35"/>
      <c r="J303" s="35"/>
      <c r="K303" s="35"/>
      <c r="L303" s="35"/>
      <c r="M303" s="16"/>
      <c r="N303" s="35"/>
      <c r="O303" s="35"/>
      <c r="P303" s="16"/>
      <c r="Q303" s="16"/>
      <c r="R303" s="16"/>
      <c r="S303" s="63"/>
      <c r="T303" s="16"/>
      <c r="U303" s="16"/>
      <c r="V303" s="16"/>
      <c r="W303" s="16"/>
      <c r="X303" s="63"/>
      <c r="Y303" s="42"/>
      <c r="Z303" s="31"/>
      <c r="AA303" s="16"/>
      <c r="AB303" s="16"/>
      <c r="AC303" s="16"/>
      <c r="AD303" s="16"/>
    </row>
    <row r="304" spans="1:30" ht="15" customHeight="1" x14ac:dyDescent="0.2">
      <c r="A304" s="16"/>
      <c r="B304" s="16"/>
      <c r="C304" s="16"/>
      <c r="D304" s="16"/>
      <c r="E304" s="35"/>
      <c r="F304" s="16"/>
      <c r="G304" s="35"/>
      <c r="H304" s="105"/>
      <c r="I304" s="35"/>
      <c r="J304" s="35"/>
      <c r="K304" s="35"/>
      <c r="L304" s="35"/>
      <c r="M304" s="16"/>
      <c r="N304" s="35"/>
      <c r="O304" s="35"/>
      <c r="P304" s="16"/>
      <c r="Q304" s="16"/>
      <c r="R304" s="16"/>
      <c r="S304" s="63"/>
      <c r="T304" s="16"/>
      <c r="U304" s="16"/>
      <c r="V304" s="16"/>
      <c r="W304" s="16"/>
      <c r="X304" s="63"/>
      <c r="Y304" s="42"/>
      <c r="Z304" s="31"/>
      <c r="AA304" s="16"/>
      <c r="AB304" s="16"/>
      <c r="AC304" s="16"/>
      <c r="AD304" s="16"/>
    </row>
    <row r="305" spans="1:30" ht="15" customHeight="1" x14ac:dyDescent="0.2">
      <c r="A305" s="16"/>
      <c r="B305" s="16"/>
      <c r="C305" s="16"/>
      <c r="D305" s="16"/>
      <c r="E305" s="35"/>
      <c r="F305" s="16"/>
      <c r="G305" s="35"/>
      <c r="H305" s="105"/>
      <c r="I305" s="35"/>
      <c r="J305" s="35"/>
      <c r="K305" s="35"/>
      <c r="L305" s="35"/>
      <c r="M305" s="16"/>
      <c r="N305" s="35"/>
      <c r="O305" s="35"/>
      <c r="P305" s="16"/>
      <c r="Q305" s="16"/>
      <c r="R305" s="16"/>
      <c r="S305" s="63"/>
      <c r="T305" s="16"/>
      <c r="U305" s="16"/>
      <c r="V305" s="16"/>
      <c r="W305" s="16"/>
      <c r="X305" s="63"/>
      <c r="Y305" s="42"/>
      <c r="Z305" s="31"/>
      <c r="AA305" s="16"/>
      <c r="AB305" s="16"/>
      <c r="AC305" s="16"/>
      <c r="AD305" s="16"/>
    </row>
    <row r="306" spans="1:30" ht="15" customHeight="1" x14ac:dyDescent="0.2">
      <c r="A306" s="16"/>
      <c r="B306" s="16"/>
      <c r="C306" s="16"/>
      <c r="D306" s="16"/>
      <c r="E306" s="35"/>
      <c r="F306" s="16"/>
      <c r="G306" s="35"/>
      <c r="H306" s="105"/>
      <c r="I306" s="35"/>
      <c r="J306" s="35"/>
      <c r="K306" s="35"/>
      <c r="L306" s="35"/>
      <c r="M306" s="16"/>
      <c r="N306" s="35"/>
      <c r="O306" s="35"/>
      <c r="P306" s="16"/>
      <c r="Q306" s="16"/>
      <c r="R306" s="16"/>
      <c r="S306" s="63"/>
      <c r="T306" s="16"/>
      <c r="U306" s="16"/>
      <c r="V306" s="16"/>
      <c r="W306" s="16"/>
      <c r="X306" s="63"/>
      <c r="Y306" s="42"/>
      <c r="Z306" s="31"/>
      <c r="AA306" s="16"/>
      <c r="AB306" s="16"/>
      <c r="AC306" s="16"/>
      <c r="AD306" s="16"/>
    </row>
    <row r="307" spans="1:30" ht="15" customHeight="1" x14ac:dyDescent="0.2">
      <c r="A307" s="16"/>
      <c r="B307" s="16"/>
      <c r="C307" s="16"/>
      <c r="D307" s="16"/>
      <c r="E307" s="35"/>
      <c r="F307" s="16"/>
      <c r="G307" s="35"/>
      <c r="H307" s="105"/>
      <c r="I307" s="35"/>
      <c r="J307" s="35"/>
      <c r="K307" s="35"/>
      <c r="L307" s="35"/>
      <c r="M307" s="16"/>
      <c r="N307" s="35"/>
      <c r="O307" s="35"/>
      <c r="P307" s="16"/>
      <c r="Q307" s="16"/>
      <c r="R307" s="16"/>
      <c r="S307" s="63"/>
      <c r="T307" s="16"/>
      <c r="U307" s="16"/>
      <c r="V307" s="16"/>
      <c r="W307" s="16"/>
      <c r="X307" s="63"/>
      <c r="Y307" s="42"/>
      <c r="Z307" s="31"/>
      <c r="AA307" s="16"/>
      <c r="AB307" s="16"/>
      <c r="AC307" s="16"/>
      <c r="AD307" s="16"/>
    </row>
    <row r="308" spans="1:30" ht="15" customHeight="1" x14ac:dyDescent="0.2">
      <c r="A308" s="16"/>
      <c r="B308" s="16"/>
      <c r="C308" s="16"/>
      <c r="D308" s="16"/>
      <c r="E308" s="35"/>
      <c r="F308" s="16"/>
      <c r="G308" s="35"/>
      <c r="H308" s="105"/>
      <c r="I308" s="35"/>
      <c r="J308" s="35"/>
      <c r="K308" s="35"/>
      <c r="L308" s="35"/>
      <c r="M308" s="16"/>
      <c r="N308" s="35"/>
      <c r="O308" s="35"/>
      <c r="P308" s="16"/>
      <c r="Q308" s="16"/>
      <c r="R308" s="16"/>
      <c r="S308" s="63"/>
      <c r="T308" s="16"/>
      <c r="U308" s="16"/>
      <c r="V308" s="16"/>
      <c r="W308" s="16"/>
      <c r="X308" s="63"/>
      <c r="Y308" s="42"/>
      <c r="Z308" s="31"/>
      <c r="AA308" s="16"/>
      <c r="AB308" s="16"/>
      <c r="AC308" s="16"/>
      <c r="AD308" s="16"/>
    </row>
    <row r="309" spans="1:30" ht="15" customHeight="1" x14ac:dyDescent="0.2">
      <c r="A309" s="16"/>
      <c r="B309" s="16"/>
      <c r="C309" s="16"/>
      <c r="D309" s="16"/>
      <c r="E309" s="35"/>
      <c r="F309" s="16"/>
      <c r="G309" s="35"/>
      <c r="H309" s="105"/>
      <c r="I309" s="35"/>
      <c r="J309" s="35"/>
      <c r="K309" s="35"/>
      <c r="L309" s="35"/>
      <c r="M309" s="16"/>
      <c r="N309" s="35"/>
      <c r="O309" s="35"/>
      <c r="P309" s="16"/>
      <c r="Q309" s="16"/>
      <c r="R309" s="16"/>
      <c r="S309" s="63"/>
      <c r="T309" s="16"/>
      <c r="U309" s="16"/>
      <c r="V309" s="16"/>
      <c r="W309" s="16"/>
      <c r="X309" s="63"/>
      <c r="Y309" s="42"/>
      <c r="Z309" s="31"/>
      <c r="AA309" s="16"/>
      <c r="AB309" s="16"/>
      <c r="AC309" s="16"/>
      <c r="AD309" s="16"/>
    </row>
    <row r="310" spans="1:30" ht="15" customHeight="1" x14ac:dyDescent="0.2">
      <c r="A310" s="16"/>
      <c r="B310" s="16"/>
      <c r="C310" s="16"/>
      <c r="D310" s="16"/>
      <c r="E310" s="35"/>
      <c r="F310" s="16"/>
      <c r="G310" s="35"/>
      <c r="H310" s="105"/>
      <c r="I310" s="35"/>
      <c r="J310" s="35"/>
      <c r="K310" s="35"/>
      <c r="L310" s="35"/>
      <c r="M310" s="16"/>
      <c r="N310" s="35"/>
      <c r="O310" s="35"/>
      <c r="P310" s="16"/>
      <c r="Q310" s="16"/>
      <c r="R310" s="16"/>
      <c r="S310" s="63"/>
      <c r="T310" s="16"/>
      <c r="U310" s="16"/>
      <c r="V310" s="16"/>
      <c r="W310" s="16"/>
      <c r="X310" s="63"/>
      <c r="Y310" s="42"/>
      <c r="Z310" s="31"/>
      <c r="AA310" s="16"/>
      <c r="AB310" s="16"/>
      <c r="AC310" s="16"/>
      <c r="AD310" s="16"/>
    </row>
    <row r="311" spans="1:30" ht="15" customHeight="1" x14ac:dyDescent="0.2">
      <c r="A311" s="16"/>
      <c r="B311" s="16"/>
      <c r="C311" s="16"/>
      <c r="D311" s="16"/>
      <c r="E311" s="35"/>
      <c r="F311" s="16"/>
      <c r="G311" s="35"/>
      <c r="H311" s="105"/>
      <c r="I311" s="35"/>
      <c r="J311" s="35"/>
      <c r="K311" s="35"/>
      <c r="L311" s="35"/>
      <c r="M311" s="16"/>
      <c r="N311" s="35"/>
      <c r="O311" s="35"/>
      <c r="P311" s="16"/>
      <c r="Q311" s="16"/>
      <c r="R311" s="16"/>
      <c r="S311" s="63"/>
      <c r="T311" s="16"/>
      <c r="U311" s="16"/>
      <c r="V311" s="16"/>
      <c r="W311" s="16"/>
      <c r="X311" s="63"/>
      <c r="Y311" s="42"/>
      <c r="Z311" s="31"/>
      <c r="AA311" s="16"/>
      <c r="AB311" s="16"/>
      <c r="AC311" s="16"/>
      <c r="AD311" s="16"/>
    </row>
    <row r="312" spans="1:30" ht="15" customHeight="1" x14ac:dyDescent="0.2">
      <c r="A312" s="16"/>
      <c r="B312" s="16"/>
      <c r="C312" s="16"/>
      <c r="D312" s="16"/>
      <c r="E312" s="35"/>
      <c r="F312" s="16"/>
      <c r="G312" s="35"/>
      <c r="H312" s="105"/>
      <c r="I312" s="35"/>
      <c r="J312" s="35"/>
      <c r="K312" s="35"/>
      <c r="L312" s="35"/>
      <c r="M312" s="16"/>
      <c r="N312" s="35"/>
      <c r="O312" s="35"/>
      <c r="P312" s="16"/>
      <c r="Q312" s="16"/>
      <c r="R312" s="16"/>
      <c r="S312" s="63"/>
      <c r="T312" s="16"/>
      <c r="U312" s="16"/>
      <c r="V312" s="16"/>
      <c r="W312" s="16"/>
      <c r="X312" s="63"/>
      <c r="Y312" s="42"/>
      <c r="Z312" s="31"/>
      <c r="AA312" s="16"/>
      <c r="AB312" s="16"/>
      <c r="AC312" s="16"/>
      <c r="AD312" s="16"/>
    </row>
    <row r="313" spans="1:30" ht="15" customHeight="1" x14ac:dyDescent="0.2">
      <c r="A313" s="16"/>
      <c r="B313" s="16"/>
      <c r="C313" s="16"/>
      <c r="D313" s="16"/>
      <c r="E313" s="35"/>
      <c r="F313" s="16"/>
      <c r="G313" s="35"/>
      <c r="H313" s="105"/>
      <c r="I313" s="35"/>
      <c r="J313" s="35"/>
      <c r="K313" s="35"/>
      <c r="L313" s="35"/>
      <c r="M313" s="16"/>
      <c r="N313" s="35"/>
      <c r="O313" s="35"/>
      <c r="P313" s="16"/>
      <c r="Q313" s="16"/>
      <c r="R313" s="16"/>
      <c r="S313" s="63"/>
      <c r="T313" s="16"/>
      <c r="U313" s="16"/>
      <c r="V313" s="16"/>
      <c r="W313" s="16"/>
      <c r="X313" s="63"/>
      <c r="Y313" s="42"/>
      <c r="Z313" s="31"/>
      <c r="AA313" s="16"/>
      <c r="AB313" s="16"/>
      <c r="AC313" s="16"/>
      <c r="AD313" s="16"/>
    </row>
    <row r="314" spans="1:30" ht="15" customHeight="1" x14ac:dyDescent="0.2">
      <c r="A314" s="16"/>
      <c r="B314" s="16"/>
      <c r="C314" s="16"/>
      <c r="D314" s="16"/>
      <c r="E314" s="35"/>
      <c r="F314" s="16"/>
      <c r="G314" s="35"/>
      <c r="H314" s="105"/>
      <c r="I314" s="35"/>
      <c r="J314" s="35"/>
      <c r="K314" s="35"/>
      <c r="L314" s="35"/>
      <c r="M314" s="16"/>
      <c r="N314" s="35"/>
      <c r="O314" s="35"/>
      <c r="P314" s="16"/>
      <c r="Q314" s="16"/>
      <c r="R314" s="16"/>
      <c r="S314" s="63"/>
      <c r="T314" s="16"/>
      <c r="U314" s="16"/>
      <c r="V314" s="16"/>
      <c r="W314" s="16"/>
      <c r="X314" s="63"/>
      <c r="Y314" s="42"/>
      <c r="Z314" s="31"/>
      <c r="AA314" s="16"/>
      <c r="AB314" s="16"/>
      <c r="AC314" s="16"/>
      <c r="AD314" s="16"/>
    </row>
    <row r="315" spans="1:30" ht="15" customHeight="1" x14ac:dyDescent="0.2">
      <c r="A315" s="16"/>
      <c r="B315" s="16"/>
      <c r="C315" s="16"/>
      <c r="D315" s="16"/>
      <c r="E315" s="35"/>
      <c r="F315" s="16"/>
      <c r="G315" s="35"/>
      <c r="H315" s="105"/>
      <c r="I315" s="35"/>
      <c r="J315" s="35"/>
      <c r="K315" s="35"/>
      <c r="L315" s="35"/>
      <c r="M315" s="16"/>
      <c r="N315" s="35"/>
      <c r="O315" s="35"/>
      <c r="P315" s="16"/>
      <c r="Q315" s="16"/>
      <c r="R315" s="16"/>
      <c r="S315" s="63"/>
      <c r="T315" s="16"/>
      <c r="U315" s="16"/>
      <c r="V315" s="16"/>
      <c r="W315" s="16"/>
      <c r="X315" s="63"/>
      <c r="Y315" s="42"/>
      <c r="Z315" s="31"/>
      <c r="AA315" s="16"/>
      <c r="AB315" s="16"/>
      <c r="AC315" s="16"/>
      <c r="AD315" s="16"/>
    </row>
    <row r="316" spans="1:30" ht="15" customHeight="1" x14ac:dyDescent="0.2">
      <c r="A316" s="16"/>
      <c r="B316" s="16"/>
      <c r="C316" s="16"/>
      <c r="D316" s="16"/>
      <c r="E316" s="35"/>
      <c r="F316" s="16"/>
      <c r="G316" s="35"/>
      <c r="H316" s="105"/>
      <c r="I316" s="35"/>
      <c r="J316" s="35"/>
      <c r="K316" s="35"/>
      <c r="L316" s="35"/>
      <c r="M316" s="16"/>
      <c r="N316" s="35"/>
      <c r="O316" s="35"/>
      <c r="P316" s="16"/>
      <c r="Q316" s="16"/>
      <c r="R316" s="16"/>
      <c r="S316" s="63"/>
      <c r="T316" s="16"/>
      <c r="U316" s="16"/>
      <c r="V316" s="16"/>
      <c r="W316" s="16"/>
      <c r="X316" s="63"/>
      <c r="Y316" s="42"/>
      <c r="Z316" s="31"/>
      <c r="AA316" s="16"/>
      <c r="AB316" s="16"/>
      <c r="AC316" s="16"/>
      <c r="AD316" s="16"/>
    </row>
    <row r="317" spans="1:30" ht="15" customHeight="1" x14ac:dyDescent="0.2">
      <c r="A317" s="16"/>
      <c r="B317" s="16"/>
      <c r="C317" s="16"/>
      <c r="D317" s="16"/>
      <c r="E317" s="35"/>
      <c r="F317" s="16"/>
      <c r="G317" s="35"/>
      <c r="H317" s="105"/>
      <c r="I317" s="35"/>
      <c r="J317" s="35"/>
      <c r="K317" s="35"/>
      <c r="L317" s="35"/>
      <c r="M317" s="16"/>
      <c r="N317" s="35"/>
      <c r="O317" s="35"/>
      <c r="P317" s="16"/>
      <c r="Q317" s="16"/>
      <c r="R317" s="16"/>
      <c r="S317" s="63"/>
      <c r="T317" s="16"/>
      <c r="U317" s="16"/>
      <c r="V317" s="16"/>
      <c r="W317" s="16"/>
      <c r="X317" s="63"/>
      <c r="Y317" s="42"/>
      <c r="Z317" s="31"/>
      <c r="AA317" s="16"/>
      <c r="AB317" s="16"/>
      <c r="AC317" s="16"/>
      <c r="AD317" s="16"/>
    </row>
    <row r="318" spans="1:30" ht="15" customHeight="1" x14ac:dyDescent="0.2">
      <c r="A318" s="16"/>
      <c r="B318" s="16"/>
      <c r="C318" s="16"/>
      <c r="D318" s="16"/>
      <c r="E318" s="35"/>
      <c r="F318" s="16"/>
      <c r="G318" s="35"/>
      <c r="H318" s="105"/>
      <c r="I318" s="35"/>
      <c r="J318" s="35"/>
      <c r="K318" s="35"/>
      <c r="L318" s="35"/>
      <c r="M318" s="16"/>
      <c r="N318" s="35"/>
      <c r="O318" s="35"/>
      <c r="P318" s="16"/>
      <c r="Q318" s="16"/>
      <c r="R318" s="16"/>
      <c r="S318" s="63"/>
      <c r="T318" s="16"/>
      <c r="U318" s="16"/>
      <c r="V318" s="16"/>
      <c r="W318" s="16"/>
      <c r="X318" s="63"/>
      <c r="Y318" s="42"/>
      <c r="Z318" s="31"/>
      <c r="AA318" s="16"/>
      <c r="AB318" s="16"/>
      <c r="AC318" s="16"/>
      <c r="AD318" s="16"/>
    </row>
    <row r="319" spans="1:30" ht="15" customHeight="1" x14ac:dyDescent="0.2">
      <c r="A319" s="16"/>
      <c r="B319" s="16"/>
      <c r="C319" s="16"/>
      <c r="D319" s="16"/>
      <c r="E319" s="35"/>
      <c r="F319" s="16"/>
      <c r="G319" s="35"/>
      <c r="H319" s="105"/>
      <c r="I319" s="35"/>
      <c r="J319" s="35"/>
      <c r="K319" s="35"/>
      <c r="L319" s="35"/>
      <c r="M319" s="16"/>
      <c r="N319" s="35"/>
      <c r="O319" s="35"/>
      <c r="P319" s="16"/>
      <c r="Q319" s="16"/>
      <c r="R319" s="16"/>
      <c r="S319" s="63"/>
      <c r="T319" s="16"/>
      <c r="U319" s="16"/>
      <c r="V319" s="16"/>
      <c r="W319" s="16"/>
      <c r="X319" s="63"/>
      <c r="Y319" s="42"/>
      <c r="Z319" s="31"/>
      <c r="AA319" s="16"/>
      <c r="AB319" s="16"/>
      <c r="AC319" s="16"/>
      <c r="AD319" s="16"/>
    </row>
    <row r="320" spans="1:30" ht="15" customHeight="1" x14ac:dyDescent="0.2">
      <c r="A320" s="16"/>
      <c r="B320" s="16"/>
      <c r="C320" s="16"/>
      <c r="D320" s="16"/>
      <c r="E320" s="35"/>
      <c r="F320" s="16"/>
      <c r="G320" s="35"/>
      <c r="H320" s="105"/>
      <c r="I320" s="35"/>
      <c r="J320" s="35"/>
      <c r="K320" s="35"/>
      <c r="L320" s="35"/>
      <c r="M320" s="16"/>
      <c r="N320" s="35"/>
      <c r="O320" s="35"/>
      <c r="P320" s="16"/>
      <c r="Q320" s="16"/>
      <c r="R320" s="16"/>
      <c r="S320" s="63"/>
      <c r="T320" s="16"/>
      <c r="U320" s="16"/>
      <c r="V320" s="16"/>
      <c r="W320" s="16"/>
      <c r="X320" s="63"/>
      <c r="Y320" s="42"/>
      <c r="Z320" s="31"/>
      <c r="AA320" s="16"/>
      <c r="AB320" s="16"/>
      <c r="AC320" s="16"/>
      <c r="AD320" s="16"/>
    </row>
    <row r="321" spans="1:30" ht="15" customHeight="1" x14ac:dyDescent="0.2">
      <c r="A321" s="16"/>
      <c r="B321" s="16"/>
      <c r="C321" s="16"/>
      <c r="D321" s="16"/>
      <c r="E321" s="35"/>
      <c r="F321" s="16"/>
      <c r="G321" s="35"/>
      <c r="H321" s="105"/>
      <c r="I321" s="35"/>
      <c r="J321" s="35"/>
      <c r="K321" s="35"/>
      <c r="L321" s="35"/>
      <c r="M321" s="16"/>
      <c r="N321" s="35"/>
      <c r="O321" s="35"/>
      <c r="P321" s="16"/>
      <c r="Q321" s="16"/>
      <c r="R321" s="16"/>
      <c r="S321" s="63"/>
      <c r="T321" s="16"/>
      <c r="U321" s="16"/>
      <c r="V321" s="16"/>
      <c r="W321" s="16"/>
      <c r="X321" s="63"/>
      <c r="Y321" s="42"/>
      <c r="Z321" s="31"/>
      <c r="AA321" s="16"/>
      <c r="AB321" s="16"/>
      <c r="AC321" s="16"/>
      <c r="AD321" s="16"/>
    </row>
    <row r="322" spans="1:30" ht="15" customHeight="1" x14ac:dyDescent="0.2">
      <c r="A322" s="16"/>
      <c r="B322" s="16"/>
      <c r="C322" s="16"/>
      <c r="D322" s="16"/>
      <c r="E322" s="35"/>
      <c r="F322" s="16"/>
      <c r="G322" s="35"/>
      <c r="H322" s="105"/>
      <c r="I322" s="35"/>
      <c r="J322" s="35"/>
      <c r="K322" s="35"/>
      <c r="L322" s="35"/>
      <c r="M322" s="16"/>
      <c r="N322" s="35"/>
      <c r="O322" s="35"/>
      <c r="P322" s="16"/>
      <c r="Q322" s="16"/>
      <c r="R322" s="16"/>
      <c r="S322" s="63"/>
      <c r="T322" s="16"/>
      <c r="U322" s="16"/>
      <c r="V322" s="16"/>
      <c r="W322" s="16"/>
      <c r="X322" s="63"/>
      <c r="Y322" s="42"/>
      <c r="Z322" s="31"/>
      <c r="AA322" s="16"/>
      <c r="AB322" s="16"/>
      <c r="AC322" s="16"/>
      <c r="AD322" s="16"/>
    </row>
    <row r="323" spans="1:30" ht="15" customHeight="1" x14ac:dyDescent="0.2">
      <c r="A323" s="16"/>
      <c r="B323" s="16"/>
      <c r="C323" s="16"/>
      <c r="D323" s="16"/>
      <c r="E323" s="35"/>
      <c r="F323" s="16"/>
      <c r="G323" s="35"/>
      <c r="H323" s="105"/>
      <c r="I323" s="35"/>
      <c r="J323" s="35"/>
      <c r="K323" s="35"/>
      <c r="L323" s="35"/>
      <c r="M323" s="16"/>
      <c r="N323" s="35"/>
      <c r="O323" s="35"/>
      <c r="P323" s="16"/>
      <c r="Q323" s="16"/>
      <c r="R323" s="16"/>
      <c r="S323" s="63"/>
      <c r="T323" s="16"/>
      <c r="U323" s="16"/>
      <c r="V323" s="16"/>
      <c r="W323" s="16"/>
      <c r="X323" s="63"/>
      <c r="Y323" s="42"/>
      <c r="Z323" s="31"/>
      <c r="AA323" s="16"/>
      <c r="AB323" s="16"/>
      <c r="AC323" s="16"/>
      <c r="AD323" s="16"/>
    </row>
    <row r="324" spans="1:30" ht="15" customHeight="1" x14ac:dyDescent="0.2">
      <c r="A324" s="16"/>
      <c r="B324" s="16"/>
      <c r="C324" s="16"/>
      <c r="D324" s="16"/>
      <c r="E324" s="35"/>
      <c r="F324" s="16"/>
      <c r="G324" s="35"/>
      <c r="H324" s="105"/>
      <c r="I324" s="35"/>
      <c r="J324" s="35"/>
      <c r="K324" s="35"/>
      <c r="L324" s="35"/>
      <c r="M324" s="16"/>
      <c r="N324" s="35"/>
      <c r="O324" s="35"/>
      <c r="P324" s="16"/>
      <c r="Q324" s="16"/>
      <c r="R324" s="16"/>
      <c r="S324" s="63"/>
      <c r="T324" s="16"/>
      <c r="U324" s="16"/>
      <c r="V324" s="16"/>
      <c r="W324" s="16"/>
      <c r="X324" s="63"/>
      <c r="Y324" s="42"/>
      <c r="Z324" s="31"/>
      <c r="AA324" s="16"/>
      <c r="AB324" s="16"/>
      <c r="AC324" s="16"/>
      <c r="AD324" s="16"/>
    </row>
    <row r="325" spans="1:30" ht="15" customHeight="1" x14ac:dyDescent="0.2">
      <c r="A325" s="16"/>
      <c r="B325" s="16"/>
      <c r="C325" s="16"/>
      <c r="D325" s="16"/>
      <c r="E325" s="35"/>
      <c r="F325" s="16"/>
      <c r="G325" s="35"/>
      <c r="H325" s="105"/>
      <c r="I325" s="35"/>
      <c r="J325" s="35"/>
      <c r="K325" s="35"/>
      <c r="L325" s="35"/>
      <c r="M325" s="16"/>
      <c r="N325" s="35"/>
      <c r="O325" s="35"/>
      <c r="P325" s="16"/>
      <c r="Q325" s="16"/>
      <c r="R325" s="16"/>
      <c r="S325" s="63"/>
      <c r="T325" s="16"/>
      <c r="U325" s="16"/>
      <c r="V325" s="16"/>
      <c r="W325" s="16"/>
      <c r="X325" s="63"/>
      <c r="Y325" s="42"/>
      <c r="Z325" s="31"/>
      <c r="AA325" s="16"/>
      <c r="AB325" s="16"/>
      <c r="AC325" s="16"/>
      <c r="AD325" s="16"/>
    </row>
    <row r="326" spans="1:30" ht="15" customHeight="1" x14ac:dyDescent="0.2">
      <c r="A326" s="16"/>
      <c r="B326" s="16"/>
      <c r="C326" s="16"/>
      <c r="D326" s="16"/>
      <c r="E326" s="35"/>
      <c r="F326" s="16"/>
      <c r="G326" s="35"/>
      <c r="H326" s="105"/>
      <c r="I326" s="35"/>
      <c r="J326" s="35"/>
      <c r="K326" s="35"/>
      <c r="L326" s="35"/>
      <c r="M326" s="16"/>
      <c r="N326" s="35"/>
      <c r="O326" s="35"/>
      <c r="P326" s="16"/>
      <c r="Q326" s="16"/>
      <c r="R326" s="16"/>
      <c r="S326" s="63"/>
      <c r="T326" s="16"/>
      <c r="U326" s="16"/>
      <c r="V326" s="16"/>
      <c r="W326" s="16"/>
      <c r="X326" s="63"/>
      <c r="Y326" s="42"/>
      <c r="Z326" s="31"/>
      <c r="AA326" s="16"/>
      <c r="AB326" s="16"/>
      <c r="AC326" s="16"/>
      <c r="AD326" s="16"/>
    </row>
    <row r="327" spans="1:30" ht="15" customHeight="1" x14ac:dyDescent="0.2">
      <c r="A327" s="16"/>
      <c r="B327" s="16"/>
      <c r="C327" s="16"/>
      <c r="D327" s="16"/>
      <c r="E327" s="35"/>
      <c r="F327" s="16"/>
      <c r="G327" s="35"/>
      <c r="H327" s="105"/>
      <c r="I327" s="35"/>
      <c r="J327" s="35"/>
      <c r="K327" s="35"/>
      <c r="L327" s="35"/>
      <c r="M327" s="16"/>
      <c r="N327" s="35"/>
      <c r="O327" s="35"/>
      <c r="P327" s="16"/>
      <c r="Q327" s="16"/>
      <c r="R327" s="16"/>
      <c r="S327" s="63"/>
      <c r="T327" s="16"/>
      <c r="U327" s="16"/>
      <c r="V327" s="16"/>
      <c r="W327" s="16"/>
      <c r="X327" s="63"/>
      <c r="Y327" s="42"/>
      <c r="Z327" s="31"/>
      <c r="AA327" s="16"/>
      <c r="AB327" s="16"/>
      <c r="AC327" s="16"/>
      <c r="AD327" s="16"/>
    </row>
    <row r="328" spans="1:30" ht="15" customHeight="1" x14ac:dyDescent="0.2">
      <c r="A328" s="16"/>
      <c r="B328" s="16"/>
      <c r="C328" s="16"/>
      <c r="D328" s="16"/>
      <c r="E328" s="35"/>
      <c r="F328" s="16"/>
      <c r="G328" s="35"/>
      <c r="H328" s="105"/>
      <c r="I328" s="35"/>
      <c r="J328" s="35"/>
      <c r="K328" s="35"/>
      <c r="L328" s="35"/>
      <c r="M328" s="16"/>
      <c r="N328" s="35"/>
      <c r="O328" s="35"/>
      <c r="P328" s="16"/>
      <c r="Q328" s="16"/>
      <c r="R328" s="16"/>
      <c r="S328" s="63"/>
      <c r="T328" s="16"/>
      <c r="U328" s="16"/>
      <c r="V328" s="16"/>
      <c r="W328" s="16"/>
      <c r="X328" s="63"/>
      <c r="Y328" s="42"/>
      <c r="Z328" s="31"/>
      <c r="AA328" s="16"/>
      <c r="AB328" s="16"/>
      <c r="AC328" s="16"/>
      <c r="AD328" s="16"/>
    </row>
    <row r="329" spans="1:30" ht="15" customHeight="1" x14ac:dyDescent="0.2">
      <c r="A329" s="16"/>
      <c r="B329" s="16"/>
      <c r="C329" s="16"/>
      <c r="D329" s="16"/>
      <c r="E329" s="35"/>
      <c r="F329" s="16"/>
      <c r="G329" s="35"/>
      <c r="H329" s="105"/>
      <c r="I329" s="35"/>
      <c r="J329" s="35"/>
      <c r="K329" s="35"/>
      <c r="L329" s="35"/>
      <c r="M329" s="16"/>
      <c r="N329" s="35"/>
      <c r="O329" s="35"/>
      <c r="P329" s="16"/>
      <c r="Q329" s="16"/>
      <c r="R329" s="16"/>
      <c r="S329" s="63"/>
      <c r="T329" s="16"/>
      <c r="U329" s="16"/>
      <c r="V329" s="16"/>
      <c r="W329" s="16"/>
      <c r="X329" s="63"/>
      <c r="Y329" s="42"/>
      <c r="Z329" s="31"/>
      <c r="AA329" s="16"/>
      <c r="AB329" s="16"/>
      <c r="AC329" s="16"/>
      <c r="AD329" s="16"/>
    </row>
    <row r="330" spans="1:30" ht="15" customHeight="1" x14ac:dyDescent="0.2">
      <c r="A330" s="16"/>
      <c r="B330" s="16"/>
      <c r="C330" s="16"/>
      <c r="D330" s="16"/>
      <c r="E330" s="35"/>
      <c r="F330" s="16"/>
      <c r="G330" s="35"/>
      <c r="H330" s="105"/>
      <c r="I330" s="35"/>
      <c r="J330" s="35"/>
      <c r="K330" s="35"/>
      <c r="L330" s="35"/>
      <c r="M330" s="16"/>
      <c r="N330" s="35"/>
      <c r="O330" s="35"/>
      <c r="P330" s="16"/>
      <c r="Q330" s="16"/>
      <c r="R330" s="16"/>
      <c r="S330" s="63"/>
      <c r="T330" s="16"/>
      <c r="U330" s="16"/>
      <c r="V330" s="16"/>
      <c r="W330" s="16"/>
      <c r="X330" s="63"/>
      <c r="Y330" s="42"/>
      <c r="Z330" s="31"/>
      <c r="AA330" s="16"/>
      <c r="AB330" s="16"/>
      <c r="AC330" s="16"/>
      <c r="AD330" s="16"/>
    </row>
    <row r="331" spans="1:30" ht="15" customHeight="1" x14ac:dyDescent="0.2">
      <c r="A331" s="16"/>
      <c r="B331" s="16"/>
      <c r="C331" s="16"/>
      <c r="D331" s="16"/>
      <c r="E331" s="35"/>
      <c r="F331" s="16"/>
      <c r="G331" s="35"/>
      <c r="H331" s="105"/>
      <c r="I331" s="35"/>
      <c r="J331" s="35"/>
      <c r="K331" s="35"/>
      <c r="L331" s="35"/>
      <c r="M331" s="16"/>
      <c r="N331" s="35"/>
      <c r="O331" s="35"/>
      <c r="P331" s="16"/>
      <c r="Q331" s="16"/>
      <c r="R331" s="16"/>
      <c r="S331" s="63"/>
      <c r="T331" s="16"/>
      <c r="U331" s="16"/>
      <c r="V331" s="16"/>
      <c r="W331" s="16"/>
      <c r="X331" s="63"/>
      <c r="Y331" s="42"/>
      <c r="Z331" s="31"/>
      <c r="AA331" s="16"/>
      <c r="AB331" s="16"/>
      <c r="AC331" s="16"/>
      <c r="AD331" s="16"/>
    </row>
    <row r="332" spans="1:30" ht="15" customHeight="1" x14ac:dyDescent="0.2">
      <c r="A332" s="16"/>
      <c r="B332" s="16"/>
      <c r="C332" s="16"/>
      <c r="D332" s="16"/>
      <c r="E332" s="35"/>
      <c r="F332" s="16"/>
      <c r="G332" s="35"/>
      <c r="H332" s="105"/>
      <c r="I332" s="35"/>
      <c r="J332" s="35"/>
      <c r="K332" s="35"/>
      <c r="L332" s="35"/>
      <c r="M332" s="16"/>
      <c r="N332" s="35"/>
      <c r="O332" s="35"/>
      <c r="P332" s="16"/>
      <c r="Q332" s="16"/>
      <c r="R332" s="16"/>
      <c r="S332" s="63"/>
      <c r="T332" s="16"/>
      <c r="U332" s="16"/>
      <c r="V332" s="16"/>
      <c r="W332" s="16"/>
      <c r="X332" s="63"/>
      <c r="Y332" s="42"/>
      <c r="Z332" s="31"/>
      <c r="AA332" s="16"/>
      <c r="AB332" s="16"/>
      <c r="AC332" s="16"/>
      <c r="AD332" s="16"/>
    </row>
    <row r="333" spans="1:30" ht="15" customHeight="1" x14ac:dyDescent="0.2">
      <c r="A333" s="16"/>
      <c r="B333" s="16"/>
      <c r="C333" s="16"/>
      <c r="D333" s="16"/>
      <c r="E333" s="35"/>
      <c r="F333" s="16"/>
      <c r="G333" s="35"/>
      <c r="H333" s="105"/>
      <c r="I333" s="35"/>
      <c r="J333" s="35"/>
      <c r="K333" s="35"/>
      <c r="L333" s="35"/>
      <c r="M333" s="16"/>
      <c r="N333" s="35"/>
      <c r="O333" s="35"/>
      <c r="P333" s="16"/>
      <c r="Q333" s="16"/>
      <c r="R333" s="16"/>
      <c r="S333" s="63"/>
      <c r="T333" s="16"/>
      <c r="U333" s="16"/>
      <c r="V333" s="16"/>
      <c r="W333" s="16"/>
      <c r="X333" s="63"/>
      <c r="Y333" s="42"/>
      <c r="Z333" s="31"/>
      <c r="AA333" s="16"/>
      <c r="AB333" s="16"/>
      <c r="AC333" s="16"/>
      <c r="AD333" s="16"/>
    </row>
    <row r="334" spans="1:30" ht="15" customHeight="1" x14ac:dyDescent="0.2">
      <c r="A334" s="16"/>
      <c r="B334" s="16"/>
      <c r="C334" s="16"/>
      <c r="D334" s="16"/>
      <c r="E334" s="35"/>
      <c r="F334" s="16"/>
      <c r="G334" s="35"/>
      <c r="H334" s="105"/>
      <c r="I334" s="35"/>
      <c r="J334" s="35"/>
      <c r="K334" s="35"/>
      <c r="L334" s="35"/>
      <c r="M334" s="16"/>
      <c r="N334" s="35"/>
      <c r="O334" s="35"/>
      <c r="P334" s="16"/>
      <c r="Q334" s="16"/>
      <c r="R334" s="16"/>
      <c r="S334" s="63"/>
      <c r="T334" s="16"/>
      <c r="U334" s="16"/>
      <c r="V334" s="16"/>
      <c r="W334" s="16"/>
      <c r="X334" s="63"/>
      <c r="Y334" s="42"/>
      <c r="Z334" s="31"/>
      <c r="AA334" s="16"/>
      <c r="AB334" s="16"/>
      <c r="AC334" s="16"/>
      <c r="AD334" s="16"/>
    </row>
    <row r="335" spans="1:30" ht="15" customHeight="1" x14ac:dyDescent="0.2">
      <c r="A335" s="16"/>
      <c r="B335" s="16"/>
      <c r="C335" s="16"/>
      <c r="D335" s="16"/>
      <c r="E335" s="35"/>
      <c r="F335" s="16"/>
      <c r="G335" s="35"/>
      <c r="H335" s="105"/>
      <c r="I335" s="35"/>
      <c r="J335" s="35"/>
      <c r="K335" s="35"/>
      <c r="L335" s="35"/>
      <c r="M335" s="16"/>
      <c r="N335" s="35"/>
      <c r="O335" s="35"/>
      <c r="P335" s="16"/>
      <c r="Q335" s="16"/>
      <c r="R335" s="16"/>
      <c r="S335" s="63"/>
      <c r="T335" s="16"/>
      <c r="U335" s="16"/>
      <c r="V335" s="16"/>
      <c r="W335" s="16"/>
      <c r="X335" s="63"/>
      <c r="Y335" s="42"/>
      <c r="Z335" s="31"/>
      <c r="AA335" s="16"/>
      <c r="AB335" s="16"/>
      <c r="AC335" s="16"/>
      <c r="AD335" s="16"/>
    </row>
    <row r="336" spans="1:30" ht="15" customHeight="1" x14ac:dyDescent="0.2">
      <c r="A336" s="16"/>
      <c r="B336" s="16"/>
      <c r="C336" s="16"/>
      <c r="D336" s="16"/>
      <c r="E336" s="35"/>
      <c r="F336" s="16"/>
      <c r="G336" s="35"/>
      <c r="H336" s="105"/>
      <c r="I336" s="35"/>
      <c r="J336" s="35"/>
      <c r="K336" s="35"/>
      <c r="L336" s="35"/>
      <c r="M336" s="16"/>
      <c r="N336" s="35"/>
      <c r="O336" s="35"/>
      <c r="P336" s="16"/>
      <c r="Q336" s="16"/>
      <c r="R336" s="16"/>
      <c r="S336" s="63"/>
      <c r="T336" s="16"/>
      <c r="U336" s="16"/>
      <c r="V336" s="16"/>
      <c r="W336" s="16"/>
      <c r="X336" s="63"/>
      <c r="Y336" s="42"/>
      <c r="Z336" s="31"/>
      <c r="AA336" s="16"/>
      <c r="AB336" s="16"/>
      <c r="AC336" s="16"/>
      <c r="AD336" s="16"/>
    </row>
    <row r="337" spans="1:30" ht="15" customHeight="1" x14ac:dyDescent="0.2">
      <c r="A337" s="16"/>
      <c r="B337" s="16"/>
      <c r="C337" s="16"/>
      <c r="D337" s="16"/>
      <c r="E337" s="35"/>
      <c r="F337" s="16"/>
      <c r="G337" s="35"/>
      <c r="H337" s="105"/>
      <c r="I337" s="35"/>
      <c r="J337" s="35"/>
      <c r="K337" s="35"/>
      <c r="L337" s="35"/>
      <c r="M337" s="16"/>
      <c r="N337" s="35"/>
      <c r="O337" s="35"/>
      <c r="P337" s="16"/>
      <c r="Q337" s="16"/>
      <c r="R337" s="16"/>
      <c r="S337" s="63"/>
      <c r="T337" s="16"/>
      <c r="U337" s="16"/>
      <c r="V337" s="16"/>
      <c r="W337" s="16"/>
      <c r="X337" s="63"/>
      <c r="Y337" s="42"/>
      <c r="Z337" s="31"/>
      <c r="AA337" s="16"/>
      <c r="AB337" s="16"/>
      <c r="AC337" s="16"/>
      <c r="AD337" s="16"/>
    </row>
    <row r="338" spans="1:30" ht="15" customHeight="1" x14ac:dyDescent="0.2">
      <c r="A338" s="16"/>
      <c r="B338" s="16"/>
      <c r="C338" s="16"/>
      <c r="D338" s="16"/>
      <c r="E338" s="35"/>
      <c r="F338" s="16"/>
      <c r="G338" s="35"/>
      <c r="H338" s="105"/>
      <c r="I338" s="35"/>
      <c r="J338" s="35"/>
      <c r="K338" s="35"/>
      <c r="L338" s="35"/>
      <c r="M338" s="16"/>
      <c r="N338" s="35"/>
      <c r="O338" s="35"/>
      <c r="P338" s="16"/>
      <c r="Q338" s="16"/>
      <c r="R338" s="16"/>
      <c r="S338" s="63"/>
      <c r="T338" s="16"/>
      <c r="U338" s="16"/>
      <c r="V338" s="16"/>
      <c r="W338" s="16"/>
      <c r="X338" s="63"/>
      <c r="Y338" s="42"/>
      <c r="Z338" s="31"/>
      <c r="AA338" s="16"/>
      <c r="AB338" s="16"/>
      <c r="AC338" s="16"/>
      <c r="AD338" s="16"/>
    </row>
    <row r="339" spans="1:30" ht="15" customHeight="1" x14ac:dyDescent="0.2">
      <c r="A339" s="16"/>
      <c r="B339" s="16"/>
      <c r="C339" s="16"/>
      <c r="D339" s="16"/>
      <c r="E339" s="35"/>
      <c r="F339" s="16"/>
      <c r="G339" s="35"/>
      <c r="H339" s="105"/>
      <c r="I339" s="35"/>
      <c r="J339" s="35"/>
      <c r="K339" s="35"/>
      <c r="L339" s="35"/>
      <c r="M339" s="16"/>
      <c r="N339" s="35"/>
      <c r="O339" s="35"/>
      <c r="P339" s="16"/>
      <c r="Q339" s="16"/>
      <c r="R339" s="16"/>
      <c r="S339" s="63"/>
      <c r="T339" s="16"/>
      <c r="U339" s="16"/>
      <c r="V339" s="16"/>
      <c r="W339" s="16"/>
      <c r="X339" s="63"/>
      <c r="Y339" s="42"/>
      <c r="Z339" s="31"/>
      <c r="AA339" s="16"/>
      <c r="AB339" s="16"/>
      <c r="AC339" s="16"/>
      <c r="AD339" s="16"/>
    </row>
    <row r="340" spans="1:30" ht="15" customHeight="1" x14ac:dyDescent="0.2">
      <c r="A340" s="16"/>
      <c r="B340" s="16"/>
      <c r="C340" s="16"/>
      <c r="D340" s="16"/>
      <c r="E340" s="35"/>
      <c r="F340" s="16"/>
      <c r="G340" s="35"/>
      <c r="H340" s="105"/>
      <c r="I340" s="35"/>
      <c r="J340" s="35"/>
      <c r="K340" s="35"/>
      <c r="L340" s="35"/>
      <c r="M340" s="16"/>
      <c r="N340" s="35"/>
      <c r="O340" s="35"/>
      <c r="P340" s="16"/>
      <c r="Q340" s="16"/>
      <c r="R340" s="16"/>
      <c r="S340" s="63"/>
      <c r="T340" s="16"/>
      <c r="U340" s="16"/>
      <c r="V340" s="16"/>
      <c r="W340" s="16"/>
      <c r="X340" s="63"/>
      <c r="Y340" s="42"/>
      <c r="Z340" s="31"/>
      <c r="AA340" s="16"/>
      <c r="AB340" s="16"/>
      <c r="AC340" s="16"/>
      <c r="AD340" s="16"/>
    </row>
    <row r="341" spans="1:30" ht="15" customHeight="1" x14ac:dyDescent="0.2">
      <c r="A341" s="16"/>
      <c r="B341" s="16"/>
      <c r="C341" s="16"/>
      <c r="D341" s="16"/>
      <c r="E341" s="35"/>
      <c r="F341" s="16"/>
      <c r="G341" s="35"/>
      <c r="H341" s="105"/>
      <c r="I341" s="35"/>
      <c r="J341" s="35"/>
      <c r="K341" s="35"/>
      <c r="L341" s="35"/>
      <c r="M341" s="16"/>
      <c r="N341" s="35"/>
      <c r="O341" s="35"/>
      <c r="P341" s="16"/>
      <c r="Q341" s="16"/>
      <c r="R341" s="16"/>
      <c r="S341" s="63"/>
      <c r="T341" s="16"/>
      <c r="U341" s="16"/>
      <c r="V341" s="16"/>
      <c r="W341" s="16"/>
      <c r="X341" s="63"/>
      <c r="Y341" s="42"/>
      <c r="Z341" s="31"/>
      <c r="AA341" s="16"/>
      <c r="AB341" s="16"/>
      <c r="AC341" s="16"/>
      <c r="AD341" s="16"/>
    </row>
    <row r="342" spans="1:30" ht="15" customHeight="1" x14ac:dyDescent="0.2">
      <c r="A342" s="16"/>
      <c r="B342" s="16"/>
      <c r="C342" s="16"/>
      <c r="D342" s="16"/>
      <c r="E342" s="35"/>
      <c r="F342" s="16"/>
      <c r="G342" s="35"/>
      <c r="H342" s="105"/>
      <c r="I342" s="35"/>
      <c r="J342" s="35"/>
      <c r="K342" s="35"/>
      <c r="L342" s="35"/>
      <c r="M342" s="16"/>
      <c r="N342" s="35"/>
      <c r="O342" s="35"/>
      <c r="P342" s="16"/>
      <c r="Q342" s="16"/>
      <c r="R342" s="16"/>
      <c r="S342" s="63"/>
      <c r="T342" s="16"/>
      <c r="U342" s="16"/>
      <c r="V342" s="16"/>
      <c r="W342" s="16"/>
      <c r="X342" s="63"/>
      <c r="Y342" s="42"/>
      <c r="Z342" s="31"/>
      <c r="AA342" s="16"/>
      <c r="AB342" s="16"/>
      <c r="AC342" s="16"/>
      <c r="AD342" s="16"/>
    </row>
    <row r="343" spans="1:30" ht="15" customHeight="1" x14ac:dyDescent="0.2">
      <c r="A343" s="16"/>
      <c r="B343" s="16"/>
      <c r="C343" s="16"/>
      <c r="D343" s="16"/>
      <c r="E343" s="35"/>
      <c r="F343" s="16"/>
      <c r="G343" s="35"/>
      <c r="H343" s="105"/>
      <c r="I343" s="35"/>
      <c r="J343" s="35"/>
      <c r="K343" s="35"/>
      <c r="L343" s="35"/>
      <c r="M343" s="16"/>
      <c r="N343" s="35"/>
      <c r="O343" s="35"/>
      <c r="P343" s="16"/>
      <c r="Q343" s="16"/>
      <c r="R343" s="16"/>
      <c r="S343" s="63"/>
      <c r="T343" s="16"/>
      <c r="U343" s="16"/>
      <c r="V343" s="16"/>
      <c r="W343" s="16"/>
      <c r="X343" s="63"/>
      <c r="Y343" s="42"/>
      <c r="Z343" s="31"/>
      <c r="AA343" s="16"/>
      <c r="AB343" s="16"/>
      <c r="AC343" s="16"/>
      <c r="AD343" s="16"/>
    </row>
    <row r="344" spans="1:30" ht="15" customHeight="1" x14ac:dyDescent="0.2">
      <c r="A344" s="16"/>
      <c r="B344" s="16"/>
      <c r="C344" s="16"/>
      <c r="D344" s="16"/>
      <c r="E344" s="35"/>
      <c r="F344" s="16"/>
      <c r="G344" s="35"/>
      <c r="H344" s="105"/>
      <c r="I344" s="35"/>
      <c r="J344" s="35"/>
      <c r="K344" s="35"/>
      <c r="L344" s="35"/>
      <c r="M344" s="16"/>
      <c r="N344" s="35"/>
      <c r="O344" s="35"/>
      <c r="P344" s="16"/>
      <c r="Q344" s="16"/>
      <c r="R344" s="16"/>
      <c r="S344" s="63"/>
      <c r="T344" s="16"/>
      <c r="U344" s="16"/>
      <c r="V344" s="16"/>
      <c r="W344" s="16"/>
      <c r="X344" s="63"/>
      <c r="Y344" s="42"/>
      <c r="Z344" s="31"/>
      <c r="AA344" s="16"/>
      <c r="AB344" s="16"/>
      <c r="AC344" s="16"/>
      <c r="AD344" s="16"/>
    </row>
    <row r="345" spans="1:30" ht="15" customHeight="1" x14ac:dyDescent="0.2">
      <c r="A345" s="16"/>
      <c r="B345" s="16"/>
      <c r="C345" s="16"/>
      <c r="D345" s="16"/>
      <c r="E345" s="35"/>
      <c r="F345" s="16"/>
      <c r="G345" s="35"/>
      <c r="H345" s="105"/>
      <c r="I345" s="35"/>
      <c r="J345" s="35"/>
      <c r="K345" s="35"/>
      <c r="L345" s="35"/>
      <c r="M345" s="16"/>
      <c r="N345" s="35"/>
      <c r="O345" s="35"/>
      <c r="P345" s="16"/>
      <c r="Q345" s="16"/>
      <c r="R345" s="16"/>
      <c r="S345" s="63"/>
      <c r="T345" s="16"/>
      <c r="U345" s="16"/>
      <c r="V345" s="16"/>
      <c r="W345" s="16"/>
      <c r="X345" s="63"/>
      <c r="Y345" s="42"/>
      <c r="Z345" s="31"/>
      <c r="AA345" s="16"/>
      <c r="AB345" s="16"/>
      <c r="AC345" s="16"/>
      <c r="AD345" s="16"/>
    </row>
    <row r="346" spans="1:30" ht="15" customHeight="1" x14ac:dyDescent="0.2">
      <c r="A346" s="16"/>
      <c r="B346" s="16"/>
      <c r="C346" s="16"/>
      <c r="D346" s="16"/>
      <c r="E346" s="35"/>
      <c r="F346" s="16"/>
      <c r="G346" s="35"/>
      <c r="H346" s="105"/>
      <c r="I346" s="35"/>
      <c r="J346" s="35"/>
      <c r="K346" s="35"/>
      <c r="L346" s="35"/>
      <c r="M346" s="16"/>
      <c r="N346" s="35"/>
      <c r="O346" s="35"/>
      <c r="P346" s="16"/>
      <c r="Q346" s="16"/>
      <c r="R346" s="16"/>
      <c r="S346" s="63"/>
      <c r="T346" s="16"/>
      <c r="U346" s="16"/>
      <c r="V346" s="16"/>
      <c r="W346" s="16"/>
      <c r="X346" s="63"/>
      <c r="Y346" s="42"/>
      <c r="Z346" s="31"/>
      <c r="AA346" s="16"/>
      <c r="AB346" s="16"/>
      <c r="AC346" s="16"/>
      <c r="AD346" s="16"/>
    </row>
    <row r="347" spans="1:30" ht="15" customHeight="1" x14ac:dyDescent="0.2">
      <c r="A347" s="16"/>
      <c r="B347" s="16"/>
      <c r="C347" s="16"/>
      <c r="D347" s="16"/>
      <c r="E347" s="35"/>
      <c r="F347" s="16"/>
      <c r="G347" s="35"/>
      <c r="H347" s="105"/>
      <c r="I347" s="35"/>
      <c r="J347" s="35"/>
      <c r="K347" s="35"/>
      <c r="L347" s="35"/>
      <c r="M347" s="16"/>
      <c r="N347" s="35"/>
      <c r="O347" s="35"/>
      <c r="P347" s="16"/>
      <c r="Q347" s="16"/>
      <c r="R347" s="16"/>
      <c r="S347" s="63"/>
      <c r="T347" s="16"/>
      <c r="U347" s="16"/>
      <c r="V347" s="16"/>
      <c r="W347" s="16"/>
      <c r="X347" s="63"/>
      <c r="Y347" s="42"/>
      <c r="Z347" s="31"/>
      <c r="AA347" s="16"/>
      <c r="AB347" s="16"/>
      <c r="AC347" s="16"/>
      <c r="AD347" s="16"/>
    </row>
    <row r="348" spans="1:30" ht="15" customHeight="1" x14ac:dyDescent="0.2">
      <c r="A348" s="16"/>
      <c r="B348" s="16"/>
      <c r="C348" s="16"/>
      <c r="D348" s="16"/>
      <c r="E348" s="35"/>
      <c r="F348" s="16"/>
      <c r="G348" s="35"/>
      <c r="H348" s="105"/>
      <c r="I348" s="35"/>
      <c r="J348" s="35"/>
      <c r="K348" s="35"/>
      <c r="L348" s="35"/>
      <c r="M348" s="16"/>
      <c r="N348" s="35"/>
      <c r="O348" s="35"/>
      <c r="P348" s="16"/>
      <c r="Q348" s="16"/>
      <c r="R348" s="16"/>
      <c r="S348" s="63"/>
      <c r="T348" s="16"/>
      <c r="U348" s="16"/>
      <c r="V348" s="16"/>
      <c r="W348" s="16"/>
      <c r="X348" s="63"/>
      <c r="Y348" s="42"/>
      <c r="Z348" s="31"/>
      <c r="AA348" s="16"/>
      <c r="AB348" s="16"/>
      <c r="AC348" s="16"/>
      <c r="AD348" s="16"/>
    </row>
    <row r="349" spans="1:30" ht="15" customHeight="1" x14ac:dyDescent="0.2">
      <c r="A349" s="16"/>
      <c r="B349" s="16"/>
      <c r="C349" s="16"/>
      <c r="D349" s="16"/>
      <c r="E349" s="35"/>
      <c r="F349" s="16"/>
      <c r="G349" s="35"/>
      <c r="H349" s="105"/>
      <c r="I349" s="35"/>
      <c r="J349" s="35"/>
      <c r="K349" s="35"/>
      <c r="L349" s="35"/>
      <c r="M349" s="16"/>
      <c r="N349" s="35"/>
      <c r="O349" s="35"/>
      <c r="P349" s="16"/>
      <c r="Q349" s="16"/>
      <c r="R349" s="16"/>
      <c r="S349" s="63"/>
      <c r="T349" s="16"/>
      <c r="U349" s="16"/>
      <c r="V349" s="16"/>
      <c r="W349" s="16"/>
      <c r="X349" s="63"/>
      <c r="Y349" s="42"/>
      <c r="Z349" s="31"/>
      <c r="AA349" s="16"/>
      <c r="AB349" s="16"/>
      <c r="AC349" s="16"/>
      <c r="AD349" s="16"/>
    </row>
    <row r="350" spans="1:30" ht="15" customHeight="1" x14ac:dyDescent="0.2">
      <c r="A350" s="16"/>
      <c r="B350" s="16"/>
      <c r="C350" s="16"/>
      <c r="D350" s="16"/>
      <c r="E350" s="35"/>
      <c r="F350" s="16"/>
      <c r="G350" s="35"/>
      <c r="H350" s="105"/>
      <c r="I350" s="35"/>
      <c r="J350" s="35"/>
      <c r="K350" s="35"/>
      <c r="L350" s="35"/>
      <c r="M350" s="16"/>
      <c r="N350" s="35"/>
      <c r="O350" s="35"/>
      <c r="P350" s="16"/>
      <c r="Q350" s="16"/>
      <c r="R350" s="16"/>
      <c r="S350" s="63"/>
      <c r="T350" s="16"/>
      <c r="U350" s="16"/>
      <c r="V350" s="16"/>
      <c r="W350" s="16"/>
      <c r="X350" s="63"/>
      <c r="Y350" s="42"/>
      <c r="Z350" s="31"/>
      <c r="AA350" s="16"/>
      <c r="AB350" s="16"/>
      <c r="AC350" s="16"/>
      <c r="AD350" s="16"/>
    </row>
    <row r="351" spans="1:30" ht="15" customHeight="1" x14ac:dyDescent="0.2">
      <c r="A351" s="16"/>
      <c r="B351" s="16"/>
      <c r="C351" s="16"/>
      <c r="D351" s="16"/>
      <c r="E351" s="35"/>
      <c r="F351" s="16"/>
      <c r="G351" s="35"/>
      <c r="H351" s="105"/>
      <c r="I351" s="35"/>
      <c r="J351" s="35"/>
      <c r="K351" s="35"/>
      <c r="L351" s="35"/>
      <c r="M351" s="16"/>
      <c r="N351" s="35"/>
      <c r="O351" s="35"/>
      <c r="P351" s="16"/>
      <c r="Q351" s="16"/>
      <c r="R351" s="16"/>
      <c r="S351" s="63"/>
      <c r="T351" s="16"/>
      <c r="U351" s="16"/>
      <c r="V351" s="16"/>
      <c r="W351" s="16"/>
      <c r="X351" s="63"/>
      <c r="Y351" s="42"/>
      <c r="Z351" s="31"/>
      <c r="AA351" s="16"/>
      <c r="AB351" s="16"/>
      <c r="AC351" s="16"/>
      <c r="AD351" s="16"/>
    </row>
    <row r="352" spans="1:30" ht="15" customHeight="1" x14ac:dyDescent="0.2">
      <c r="A352" s="16"/>
      <c r="B352" s="16"/>
      <c r="C352" s="16"/>
      <c r="D352" s="16"/>
      <c r="E352" s="35"/>
      <c r="F352" s="16"/>
      <c r="G352" s="35"/>
      <c r="H352" s="105"/>
      <c r="I352" s="35"/>
      <c r="J352" s="35"/>
      <c r="K352" s="35"/>
      <c r="L352" s="35"/>
      <c r="M352" s="16"/>
      <c r="N352" s="35"/>
      <c r="O352" s="35"/>
      <c r="P352" s="16"/>
      <c r="Q352" s="16"/>
      <c r="R352" s="16"/>
      <c r="S352" s="63"/>
      <c r="T352" s="16"/>
      <c r="U352" s="16"/>
      <c r="V352" s="16"/>
      <c r="W352" s="16"/>
      <c r="X352" s="63"/>
      <c r="Y352" s="42"/>
      <c r="Z352" s="31"/>
      <c r="AA352" s="16"/>
      <c r="AB352" s="16"/>
      <c r="AC352" s="16"/>
      <c r="AD352" s="16"/>
    </row>
    <row r="353" spans="1:30" ht="15" customHeight="1" x14ac:dyDescent="0.2">
      <c r="A353" s="16"/>
      <c r="B353" s="16"/>
      <c r="C353" s="16"/>
      <c r="D353" s="16"/>
      <c r="E353" s="35"/>
      <c r="F353" s="16"/>
      <c r="G353" s="35"/>
      <c r="H353" s="105"/>
      <c r="I353" s="35"/>
      <c r="J353" s="35"/>
      <c r="K353" s="35"/>
      <c r="L353" s="35"/>
      <c r="M353" s="16"/>
      <c r="N353" s="35"/>
      <c r="O353" s="35"/>
      <c r="P353" s="16"/>
      <c r="Q353" s="16"/>
      <c r="R353" s="16"/>
      <c r="S353" s="63"/>
      <c r="T353" s="16"/>
      <c r="U353" s="16"/>
      <c r="V353" s="16"/>
      <c r="W353" s="16"/>
      <c r="X353" s="63"/>
      <c r="Y353" s="42"/>
      <c r="Z353" s="31"/>
      <c r="AA353" s="16"/>
      <c r="AB353" s="16"/>
      <c r="AC353" s="16"/>
      <c r="AD353" s="16"/>
    </row>
    <row r="354" spans="1:30" ht="15" customHeight="1" x14ac:dyDescent="0.2">
      <c r="A354" s="16"/>
      <c r="B354" s="16"/>
      <c r="C354" s="16"/>
      <c r="D354" s="16"/>
      <c r="E354" s="35"/>
      <c r="F354" s="16"/>
      <c r="G354" s="35"/>
      <c r="H354" s="105"/>
      <c r="I354" s="35"/>
      <c r="J354" s="35"/>
      <c r="K354" s="35"/>
      <c r="L354" s="35"/>
      <c r="M354" s="16"/>
      <c r="N354" s="35"/>
      <c r="O354" s="35"/>
      <c r="P354" s="16"/>
      <c r="Q354" s="16"/>
      <c r="R354" s="16"/>
      <c r="S354" s="63"/>
      <c r="T354" s="16"/>
      <c r="U354" s="16"/>
      <c r="V354" s="16"/>
      <c r="W354" s="16"/>
      <c r="X354" s="63"/>
      <c r="Y354" s="42"/>
      <c r="Z354" s="31"/>
      <c r="AA354" s="16"/>
      <c r="AB354" s="16"/>
      <c r="AC354" s="16"/>
      <c r="AD354" s="16"/>
    </row>
    <row r="355" spans="1:30" ht="15" customHeight="1" x14ac:dyDescent="0.2">
      <c r="A355" s="16"/>
      <c r="B355" s="16"/>
      <c r="C355" s="16"/>
      <c r="D355" s="16"/>
      <c r="E355" s="35"/>
      <c r="F355" s="16"/>
      <c r="G355" s="35"/>
      <c r="H355" s="105"/>
      <c r="I355" s="35"/>
      <c r="J355" s="35"/>
      <c r="K355" s="35"/>
      <c r="L355" s="35"/>
      <c r="M355" s="16"/>
      <c r="N355" s="35"/>
      <c r="O355" s="35"/>
      <c r="P355" s="16"/>
      <c r="Q355" s="16"/>
      <c r="R355" s="16"/>
      <c r="S355" s="63"/>
      <c r="T355" s="16"/>
      <c r="U355" s="16"/>
      <c r="V355" s="16"/>
      <c r="W355" s="16"/>
      <c r="X355" s="63"/>
      <c r="Y355" s="42"/>
      <c r="Z355" s="31"/>
      <c r="AA355" s="16"/>
      <c r="AB355" s="16"/>
      <c r="AC355" s="16"/>
      <c r="AD355" s="16"/>
    </row>
    <row r="356" spans="1:30" ht="15" customHeight="1" x14ac:dyDescent="0.2">
      <c r="A356" s="16"/>
      <c r="B356" s="16"/>
      <c r="C356" s="16"/>
      <c r="D356" s="16"/>
      <c r="E356" s="35"/>
      <c r="F356" s="16"/>
      <c r="G356" s="35"/>
      <c r="H356" s="105"/>
      <c r="I356" s="35"/>
      <c r="J356" s="35"/>
      <c r="K356" s="35"/>
      <c r="L356" s="35"/>
      <c r="M356" s="16"/>
      <c r="N356" s="35"/>
      <c r="O356" s="35"/>
      <c r="P356" s="16"/>
      <c r="Q356" s="16"/>
      <c r="R356" s="16"/>
      <c r="S356" s="63"/>
      <c r="T356" s="16"/>
      <c r="U356" s="16"/>
      <c r="V356" s="16"/>
      <c r="W356" s="16"/>
      <c r="X356" s="63"/>
      <c r="Y356" s="42"/>
      <c r="Z356" s="31"/>
      <c r="AA356" s="16"/>
      <c r="AB356" s="16"/>
      <c r="AC356" s="16"/>
      <c r="AD356" s="16"/>
    </row>
    <row r="357" spans="1:30" ht="15" customHeight="1" x14ac:dyDescent="0.2">
      <c r="A357" s="16"/>
      <c r="B357" s="16"/>
      <c r="C357" s="16"/>
      <c r="D357" s="16"/>
      <c r="E357" s="35"/>
      <c r="F357" s="16"/>
      <c r="G357" s="35"/>
      <c r="H357" s="105"/>
      <c r="I357" s="35"/>
      <c r="J357" s="35"/>
      <c r="K357" s="35"/>
      <c r="L357" s="35"/>
      <c r="M357" s="16"/>
      <c r="N357" s="35"/>
      <c r="O357" s="35"/>
      <c r="P357" s="16"/>
      <c r="Q357" s="16"/>
      <c r="R357" s="16"/>
      <c r="S357" s="63"/>
      <c r="T357" s="16"/>
      <c r="U357" s="16"/>
      <c r="V357" s="16"/>
      <c r="W357" s="16"/>
      <c r="X357" s="63"/>
      <c r="Y357" s="42"/>
      <c r="Z357" s="31"/>
      <c r="AA357" s="16"/>
      <c r="AB357" s="16"/>
      <c r="AC357" s="16"/>
      <c r="AD357" s="16"/>
    </row>
    <row r="358" spans="1:30" ht="15" customHeight="1" x14ac:dyDescent="0.2">
      <c r="A358" s="16"/>
      <c r="B358" s="16"/>
      <c r="C358" s="16"/>
      <c r="D358" s="16"/>
      <c r="E358" s="35"/>
      <c r="F358" s="16"/>
      <c r="G358" s="35"/>
      <c r="H358" s="105"/>
      <c r="I358" s="35"/>
      <c r="J358" s="35"/>
      <c r="K358" s="35"/>
      <c r="L358" s="35"/>
      <c r="M358" s="16"/>
      <c r="N358" s="35"/>
      <c r="O358" s="35"/>
      <c r="P358" s="16"/>
      <c r="Q358" s="16"/>
      <c r="R358" s="16"/>
      <c r="S358" s="63"/>
      <c r="T358" s="16"/>
      <c r="U358" s="16"/>
      <c r="V358" s="16"/>
      <c r="W358" s="16"/>
      <c r="X358" s="63"/>
      <c r="Y358" s="42"/>
      <c r="Z358" s="31"/>
      <c r="AA358" s="16"/>
      <c r="AB358" s="16"/>
      <c r="AC358" s="16"/>
      <c r="AD358" s="16"/>
    </row>
    <row r="359" spans="1:30" ht="15" customHeight="1" x14ac:dyDescent="0.2">
      <c r="A359" s="16"/>
      <c r="B359" s="16"/>
      <c r="C359" s="16"/>
      <c r="D359" s="16"/>
      <c r="E359" s="35"/>
      <c r="F359" s="16"/>
      <c r="G359" s="35"/>
      <c r="H359" s="105"/>
      <c r="I359" s="35"/>
      <c r="J359" s="35"/>
      <c r="K359" s="35"/>
      <c r="L359" s="35"/>
      <c r="M359" s="16"/>
      <c r="N359" s="35"/>
      <c r="O359" s="35"/>
      <c r="P359" s="16"/>
      <c r="Q359" s="16"/>
      <c r="R359" s="16"/>
      <c r="S359" s="63"/>
      <c r="T359" s="16"/>
      <c r="U359" s="16"/>
      <c r="V359" s="16"/>
      <c r="W359" s="16"/>
      <c r="X359" s="63"/>
      <c r="Y359" s="42"/>
      <c r="Z359" s="31"/>
      <c r="AA359" s="16"/>
      <c r="AB359" s="16"/>
      <c r="AC359" s="16"/>
      <c r="AD359" s="16"/>
    </row>
    <row r="360" spans="1:30" ht="15" customHeight="1" x14ac:dyDescent="0.2">
      <c r="A360" s="16"/>
      <c r="B360" s="16"/>
      <c r="C360" s="16"/>
      <c r="D360" s="16"/>
      <c r="E360" s="35"/>
      <c r="F360" s="16"/>
      <c r="G360" s="35"/>
      <c r="H360" s="105"/>
      <c r="I360" s="35"/>
      <c r="J360" s="35"/>
      <c r="K360" s="35"/>
      <c r="L360" s="35"/>
      <c r="M360" s="16"/>
      <c r="N360" s="35"/>
      <c r="O360" s="35"/>
      <c r="P360" s="16"/>
      <c r="Q360" s="16"/>
      <c r="R360" s="16"/>
      <c r="S360" s="63"/>
      <c r="T360" s="16"/>
      <c r="U360" s="16"/>
      <c r="V360" s="16"/>
      <c r="W360" s="16"/>
      <c r="X360" s="63"/>
      <c r="Y360" s="42"/>
      <c r="Z360" s="31"/>
      <c r="AA360" s="16"/>
      <c r="AB360" s="16"/>
      <c r="AC360" s="16"/>
      <c r="AD360" s="16"/>
    </row>
    <row r="361" spans="1:30" ht="15" customHeight="1" x14ac:dyDescent="0.2">
      <c r="A361" s="16"/>
      <c r="B361" s="16"/>
      <c r="C361" s="16"/>
      <c r="D361" s="16"/>
      <c r="E361" s="35"/>
      <c r="F361" s="16"/>
      <c r="G361" s="35"/>
      <c r="H361" s="105"/>
      <c r="I361" s="35"/>
      <c r="J361" s="35"/>
      <c r="K361" s="35"/>
      <c r="L361" s="35"/>
      <c r="M361" s="16"/>
      <c r="N361" s="35"/>
      <c r="O361" s="35"/>
      <c r="P361" s="16"/>
      <c r="Q361" s="16"/>
      <c r="R361" s="16"/>
      <c r="S361" s="63"/>
      <c r="T361" s="16"/>
      <c r="U361" s="16"/>
      <c r="V361" s="16"/>
      <c r="W361" s="16"/>
      <c r="X361" s="63"/>
      <c r="Y361" s="42"/>
      <c r="Z361" s="31"/>
      <c r="AA361" s="16"/>
      <c r="AB361" s="16"/>
      <c r="AC361" s="16"/>
      <c r="AD361" s="16"/>
    </row>
    <row r="362" spans="1:30" ht="15" customHeight="1" x14ac:dyDescent="0.2">
      <c r="A362" s="16"/>
      <c r="B362" s="16"/>
      <c r="C362" s="16"/>
      <c r="D362" s="16"/>
      <c r="E362" s="35"/>
      <c r="F362" s="16"/>
      <c r="G362" s="35"/>
      <c r="H362" s="105"/>
      <c r="I362" s="35"/>
      <c r="J362" s="35"/>
      <c r="K362" s="35"/>
      <c r="L362" s="35"/>
      <c r="M362" s="16"/>
      <c r="N362" s="35"/>
      <c r="O362" s="35"/>
      <c r="P362" s="16"/>
      <c r="Q362" s="16"/>
      <c r="R362" s="16"/>
      <c r="S362" s="63"/>
      <c r="T362" s="16"/>
      <c r="U362" s="16"/>
      <c r="V362" s="16"/>
      <c r="W362" s="16"/>
      <c r="X362" s="63"/>
      <c r="Y362" s="42"/>
      <c r="Z362" s="31"/>
      <c r="AA362" s="16"/>
      <c r="AB362" s="16"/>
      <c r="AC362" s="16"/>
      <c r="AD362" s="16"/>
    </row>
    <row r="363" spans="1:30" ht="15" customHeight="1" x14ac:dyDescent="0.2">
      <c r="A363" s="16"/>
      <c r="B363" s="16"/>
      <c r="C363" s="16"/>
      <c r="D363" s="16"/>
      <c r="E363" s="35"/>
      <c r="F363" s="16"/>
      <c r="G363" s="35"/>
      <c r="H363" s="105"/>
      <c r="I363" s="35"/>
      <c r="J363" s="35"/>
      <c r="K363" s="35"/>
      <c r="L363" s="35"/>
      <c r="M363" s="16"/>
      <c r="N363" s="35"/>
      <c r="O363" s="35"/>
      <c r="P363" s="16"/>
      <c r="Q363" s="16"/>
      <c r="R363" s="16"/>
      <c r="S363" s="63"/>
      <c r="T363" s="16"/>
      <c r="U363" s="16"/>
      <c r="V363" s="16"/>
      <c r="W363" s="16"/>
      <c r="X363" s="63"/>
      <c r="Y363" s="42"/>
      <c r="Z363" s="31"/>
      <c r="AA363" s="16"/>
      <c r="AB363" s="16"/>
      <c r="AC363" s="16"/>
      <c r="AD363" s="16"/>
    </row>
    <row r="364" spans="1:30" ht="15" customHeight="1" x14ac:dyDescent="0.2">
      <c r="A364" s="16"/>
      <c r="B364" s="16"/>
      <c r="C364" s="16"/>
      <c r="D364" s="16"/>
      <c r="E364" s="35"/>
      <c r="F364" s="16"/>
      <c r="G364" s="35"/>
      <c r="H364" s="105"/>
      <c r="I364" s="35"/>
      <c r="J364" s="35"/>
      <c r="K364" s="35"/>
      <c r="L364" s="35"/>
      <c r="M364" s="16"/>
      <c r="N364" s="35"/>
      <c r="O364" s="35"/>
      <c r="P364" s="16"/>
      <c r="Q364" s="16"/>
      <c r="R364" s="16"/>
      <c r="S364" s="63"/>
      <c r="T364" s="16"/>
      <c r="U364" s="16"/>
      <c r="V364" s="16"/>
      <c r="W364" s="16"/>
      <c r="X364" s="63"/>
      <c r="Y364" s="42"/>
      <c r="Z364" s="31"/>
      <c r="AA364" s="16"/>
      <c r="AB364" s="16"/>
      <c r="AC364" s="16"/>
      <c r="AD364" s="16"/>
    </row>
    <row r="365" spans="1:30" ht="15" customHeight="1" x14ac:dyDescent="0.2">
      <c r="A365" s="16"/>
      <c r="B365" s="16"/>
      <c r="C365" s="16"/>
      <c r="D365" s="16"/>
      <c r="E365" s="35"/>
      <c r="F365" s="16"/>
      <c r="G365" s="35"/>
      <c r="H365" s="105"/>
      <c r="I365" s="35"/>
      <c r="J365" s="35"/>
      <c r="K365" s="35"/>
      <c r="L365" s="35"/>
      <c r="M365" s="16"/>
      <c r="N365" s="35"/>
      <c r="O365" s="35"/>
      <c r="P365" s="16"/>
      <c r="Q365" s="16"/>
      <c r="R365" s="16"/>
      <c r="S365" s="63"/>
      <c r="T365" s="16"/>
      <c r="U365" s="16"/>
      <c r="V365" s="16"/>
      <c r="W365" s="16"/>
      <c r="X365" s="63"/>
      <c r="Y365" s="42"/>
      <c r="Z365" s="31"/>
      <c r="AA365" s="16"/>
      <c r="AB365" s="16"/>
      <c r="AC365" s="16"/>
      <c r="AD365" s="16"/>
    </row>
    <row r="366" spans="1:30" ht="15" customHeight="1" x14ac:dyDescent="0.2">
      <c r="A366" s="16"/>
      <c r="B366" s="16"/>
      <c r="C366" s="16"/>
      <c r="D366" s="16"/>
      <c r="E366" s="35"/>
      <c r="F366" s="16"/>
      <c r="G366" s="35"/>
      <c r="H366" s="105"/>
      <c r="I366" s="35"/>
      <c r="J366" s="35"/>
      <c r="K366" s="35"/>
      <c r="L366" s="35"/>
      <c r="M366" s="16"/>
      <c r="N366" s="35"/>
      <c r="O366" s="35"/>
      <c r="P366" s="16"/>
      <c r="Q366" s="16"/>
      <c r="R366" s="16"/>
      <c r="S366" s="63"/>
      <c r="T366" s="16"/>
      <c r="U366" s="16"/>
      <c r="V366" s="16"/>
      <c r="W366" s="16"/>
      <c r="X366" s="63"/>
      <c r="Y366" s="42"/>
      <c r="Z366" s="31"/>
      <c r="AA366" s="16"/>
      <c r="AB366" s="16"/>
      <c r="AC366" s="16"/>
      <c r="AD366" s="16"/>
    </row>
    <row r="367" spans="1:30" ht="15" customHeight="1" x14ac:dyDescent="0.2">
      <c r="A367" s="16"/>
      <c r="B367" s="16"/>
      <c r="C367" s="16"/>
      <c r="D367" s="16"/>
      <c r="E367" s="35"/>
      <c r="F367" s="16"/>
      <c r="G367" s="35"/>
      <c r="H367" s="105"/>
      <c r="I367" s="35"/>
      <c r="J367" s="35"/>
      <c r="K367" s="35"/>
      <c r="L367" s="35"/>
      <c r="M367" s="16"/>
      <c r="N367" s="35"/>
      <c r="O367" s="35"/>
      <c r="P367" s="16"/>
      <c r="Q367" s="16"/>
      <c r="R367" s="16"/>
      <c r="S367" s="63"/>
      <c r="T367" s="16"/>
      <c r="U367" s="16"/>
      <c r="V367" s="16"/>
      <c r="W367" s="16"/>
      <c r="X367" s="63"/>
      <c r="Y367" s="42"/>
      <c r="Z367" s="31"/>
      <c r="AA367" s="16"/>
      <c r="AB367" s="16"/>
      <c r="AC367" s="16"/>
      <c r="AD367" s="16"/>
    </row>
    <row r="368" spans="1:30" ht="15" customHeight="1" x14ac:dyDescent="0.2">
      <c r="A368" s="16"/>
      <c r="B368" s="16"/>
      <c r="C368" s="16"/>
      <c r="D368" s="16"/>
      <c r="E368" s="35"/>
      <c r="F368" s="16"/>
      <c r="G368" s="35"/>
      <c r="H368" s="105"/>
      <c r="I368" s="35"/>
      <c r="J368" s="35"/>
      <c r="K368" s="35"/>
      <c r="L368" s="35"/>
      <c r="M368" s="16"/>
      <c r="N368" s="35"/>
      <c r="O368" s="35"/>
      <c r="P368" s="16"/>
      <c r="Q368" s="16"/>
      <c r="R368" s="16"/>
      <c r="S368" s="63"/>
      <c r="T368" s="16"/>
      <c r="U368" s="16"/>
      <c r="V368" s="16"/>
      <c r="W368" s="16"/>
      <c r="X368" s="63"/>
      <c r="Y368" s="42"/>
      <c r="Z368" s="31"/>
      <c r="AA368" s="16"/>
      <c r="AB368" s="16"/>
      <c r="AC368" s="16"/>
      <c r="AD368" s="16"/>
    </row>
    <row r="369" spans="1:30" ht="15" customHeight="1" x14ac:dyDescent="0.2">
      <c r="A369" s="16"/>
      <c r="B369" s="16"/>
      <c r="C369" s="16"/>
      <c r="D369" s="16"/>
      <c r="E369" s="35"/>
      <c r="F369" s="16"/>
      <c r="G369" s="35"/>
      <c r="H369" s="105"/>
      <c r="I369" s="35"/>
      <c r="J369" s="35"/>
      <c r="K369" s="35"/>
      <c r="L369" s="35"/>
      <c r="M369" s="16"/>
      <c r="N369" s="35"/>
      <c r="O369" s="35"/>
      <c r="P369" s="16"/>
      <c r="Q369" s="16"/>
      <c r="R369" s="16"/>
      <c r="S369" s="63"/>
      <c r="T369" s="16"/>
      <c r="U369" s="16"/>
      <c r="V369" s="16"/>
      <c r="W369" s="16"/>
      <c r="X369" s="63"/>
      <c r="Y369" s="42"/>
      <c r="Z369" s="31"/>
      <c r="AA369" s="16"/>
      <c r="AB369" s="16"/>
      <c r="AC369" s="16"/>
      <c r="AD369" s="16"/>
    </row>
    <row r="370" spans="1:30" ht="15" customHeight="1" x14ac:dyDescent="0.2">
      <c r="A370" s="16"/>
      <c r="B370" s="16"/>
      <c r="C370" s="16"/>
      <c r="D370" s="16"/>
      <c r="E370" s="35"/>
      <c r="F370" s="16"/>
      <c r="G370" s="35"/>
      <c r="H370" s="105"/>
      <c r="I370" s="35"/>
      <c r="J370" s="35"/>
      <c r="K370" s="35"/>
      <c r="L370" s="35"/>
      <c r="M370" s="16"/>
      <c r="N370" s="35"/>
      <c r="O370" s="35"/>
      <c r="P370" s="16"/>
      <c r="Q370" s="16"/>
      <c r="R370" s="16"/>
      <c r="S370" s="63"/>
      <c r="T370" s="16"/>
      <c r="U370" s="16"/>
      <c r="V370" s="16"/>
      <c r="W370" s="16"/>
      <c r="X370" s="63"/>
      <c r="Y370" s="42"/>
      <c r="Z370" s="31"/>
      <c r="AA370" s="16"/>
      <c r="AB370" s="16"/>
      <c r="AC370" s="16"/>
      <c r="AD370" s="16"/>
    </row>
    <row r="371" spans="1:30" ht="15" customHeight="1" x14ac:dyDescent="0.2">
      <c r="A371" s="16"/>
      <c r="B371" s="16"/>
      <c r="C371" s="16"/>
      <c r="D371" s="16"/>
      <c r="E371" s="35"/>
      <c r="F371" s="16"/>
      <c r="G371" s="35"/>
      <c r="H371" s="105"/>
      <c r="I371" s="35"/>
      <c r="J371" s="35"/>
      <c r="K371" s="35"/>
      <c r="L371" s="35"/>
      <c r="M371" s="16"/>
      <c r="N371" s="35"/>
      <c r="O371" s="35"/>
      <c r="P371" s="16"/>
      <c r="Q371" s="16"/>
      <c r="R371" s="16"/>
      <c r="S371" s="63"/>
      <c r="T371" s="16"/>
      <c r="U371" s="16"/>
      <c r="V371" s="16"/>
      <c r="W371" s="16"/>
      <c r="X371" s="63"/>
      <c r="Y371" s="42"/>
      <c r="Z371" s="31"/>
      <c r="AA371" s="16"/>
      <c r="AB371" s="16"/>
      <c r="AC371" s="16"/>
      <c r="AD371" s="16"/>
    </row>
    <row r="372" spans="1:30" ht="15" customHeight="1" x14ac:dyDescent="0.2">
      <c r="A372" s="16"/>
      <c r="B372" s="16"/>
      <c r="C372" s="16"/>
      <c r="D372" s="16"/>
      <c r="E372" s="35"/>
      <c r="F372" s="16"/>
      <c r="G372" s="35"/>
      <c r="H372" s="105"/>
      <c r="I372" s="35"/>
      <c r="J372" s="35"/>
      <c r="K372" s="35"/>
      <c r="L372" s="35"/>
      <c r="M372" s="16"/>
      <c r="N372" s="35"/>
      <c r="O372" s="35"/>
      <c r="P372" s="16"/>
      <c r="Q372" s="16"/>
      <c r="R372" s="16"/>
      <c r="S372" s="63"/>
      <c r="T372" s="16"/>
      <c r="U372" s="16"/>
      <c r="V372" s="16"/>
      <c r="W372" s="16"/>
      <c r="X372" s="63"/>
      <c r="Y372" s="42"/>
      <c r="Z372" s="31"/>
      <c r="AA372" s="16"/>
      <c r="AB372" s="16"/>
      <c r="AC372" s="16"/>
      <c r="AD372" s="16"/>
    </row>
    <row r="373" spans="1:30" ht="15" customHeight="1" x14ac:dyDescent="0.2">
      <c r="A373" s="16"/>
      <c r="B373" s="16"/>
      <c r="C373" s="16"/>
      <c r="D373" s="16"/>
      <c r="E373" s="35"/>
      <c r="F373" s="16"/>
      <c r="G373" s="35"/>
      <c r="H373" s="105"/>
      <c r="I373" s="35"/>
      <c r="J373" s="35"/>
      <c r="K373" s="35"/>
      <c r="L373" s="35"/>
      <c r="M373" s="16"/>
      <c r="N373" s="35"/>
      <c r="O373" s="35"/>
      <c r="P373" s="16"/>
      <c r="Q373" s="16"/>
      <c r="R373" s="16"/>
      <c r="S373" s="63"/>
      <c r="T373" s="16"/>
      <c r="U373" s="16"/>
      <c r="V373" s="16"/>
      <c r="W373" s="16"/>
      <c r="X373" s="63"/>
      <c r="Y373" s="42"/>
      <c r="Z373" s="31"/>
      <c r="AA373" s="16"/>
      <c r="AB373" s="16"/>
      <c r="AC373" s="16"/>
      <c r="AD373" s="16"/>
    </row>
    <row r="374" spans="1:30" ht="15" customHeight="1" x14ac:dyDescent="0.2">
      <c r="A374" s="16"/>
      <c r="B374" s="16"/>
      <c r="C374" s="16"/>
      <c r="D374" s="16"/>
      <c r="E374" s="35"/>
      <c r="F374" s="16"/>
      <c r="G374" s="35"/>
      <c r="H374" s="105"/>
      <c r="I374" s="35"/>
      <c r="J374" s="35"/>
      <c r="K374" s="35"/>
      <c r="L374" s="35"/>
      <c r="M374" s="16"/>
      <c r="N374" s="35"/>
      <c r="O374" s="35"/>
      <c r="P374" s="16"/>
      <c r="Q374" s="16"/>
      <c r="R374" s="16"/>
      <c r="S374" s="63"/>
      <c r="T374" s="16"/>
      <c r="U374" s="16"/>
      <c r="V374" s="16"/>
      <c r="W374" s="16"/>
      <c r="X374" s="63"/>
      <c r="Y374" s="42"/>
      <c r="Z374" s="31"/>
      <c r="AA374" s="16"/>
      <c r="AB374" s="16"/>
      <c r="AC374" s="16"/>
      <c r="AD374" s="16"/>
    </row>
    <row r="375" spans="1:30" ht="15" customHeight="1" x14ac:dyDescent="0.2">
      <c r="A375" s="16"/>
      <c r="B375" s="16"/>
      <c r="C375" s="16"/>
      <c r="D375" s="16"/>
      <c r="E375" s="35"/>
      <c r="F375" s="16"/>
      <c r="G375" s="35"/>
      <c r="H375" s="105"/>
      <c r="I375" s="35"/>
      <c r="J375" s="35"/>
      <c r="K375" s="35"/>
      <c r="L375" s="35"/>
      <c r="M375" s="16"/>
      <c r="N375" s="35"/>
      <c r="O375" s="35"/>
      <c r="P375" s="16"/>
      <c r="Q375" s="16"/>
      <c r="R375" s="16"/>
      <c r="S375" s="63"/>
      <c r="T375" s="16"/>
      <c r="U375" s="16"/>
      <c r="V375" s="16"/>
      <c r="W375" s="16"/>
      <c r="X375" s="63"/>
      <c r="Y375" s="42"/>
      <c r="Z375" s="31"/>
      <c r="AA375" s="16"/>
      <c r="AB375" s="16"/>
      <c r="AC375" s="16"/>
      <c r="AD375" s="16"/>
    </row>
    <row r="376" spans="1:30" ht="15" customHeight="1" x14ac:dyDescent="0.2">
      <c r="A376" s="16"/>
      <c r="B376" s="16"/>
      <c r="C376" s="16"/>
      <c r="D376" s="16"/>
      <c r="E376" s="35"/>
      <c r="F376" s="16"/>
      <c r="G376" s="35"/>
      <c r="H376" s="105"/>
      <c r="I376" s="35"/>
      <c r="J376" s="35"/>
      <c r="K376" s="35"/>
      <c r="L376" s="35"/>
      <c r="M376" s="16"/>
      <c r="N376" s="35"/>
      <c r="O376" s="35"/>
      <c r="P376" s="16"/>
      <c r="Q376" s="16"/>
      <c r="R376" s="16"/>
      <c r="S376" s="63"/>
      <c r="T376" s="16"/>
      <c r="U376" s="16"/>
      <c r="V376" s="16"/>
      <c r="W376" s="16"/>
      <c r="X376" s="63"/>
      <c r="Y376" s="42"/>
      <c r="Z376" s="31"/>
      <c r="AA376" s="16"/>
      <c r="AB376" s="16"/>
      <c r="AC376" s="16"/>
      <c r="AD376" s="16"/>
    </row>
    <row r="377" spans="1:30" ht="15" customHeight="1" x14ac:dyDescent="0.2">
      <c r="A377" s="16"/>
      <c r="B377" s="16"/>
      <c r="C377" s="16"/>
      <c r="D377" s="16"/>
      <c r="E377" s="35"/>
      <c r="F377" s="16"/>
      <c r="G377" s="35"/>
      <c r="H377" s="105"/>
      <c r="I377" s="35"/>
      <c r="J377" s="35"/>
      <c r="K377" s="35"/>
      <c r="L377" s="35"/>
      <c r="M377" s="16"/>
      <c r="N377" s="35"/>
      <c r="O377" s="35"/>
      <c r="P377" s="16"/>
      <c r="Q377" s="16"/>
      <c r="R377" s="16"/>
      <c r="S377" s="63"/>
      <c r="T377" s="16"/>
      <c r="U377" s="16"/>
      <c r="V377" s="16"/>
      <c r="W377" s="16"/>
      <c r="X377" s="63"/>
      <c r="Y377" s="42"/>
      <c r="Z377" s="31"/>
      <c r="AA377" s="16"/>
      <c r="AB377" s="16"/>
      <c r="AC377" s="16"/>
      <c r="AD377" s="16"/>
    </row>
    <row r="378" spans="1:30" ht="15" customHeight="1" x14ac:dyDescent="0.2">
      <c r="A378" s="16"/>
      <c r="B378" s="16"/>
      <c r="C378" s="16"/>
      <c r="D378" s="16"/>
      <c r="E378" s="35"/>
      <c r="F378" s="16"/>
      <c r="G378" s="35"/>
      <c r="H378" s="105"/>
      <c r="I378" s="35"/>
      <c r="J378" s="35"/>
      <c r="K378" s="35"/>
      <c r="L378" s="35"/>
      <c r="M378" s="16"/>
      <c r="N378" s="35"/>
      <c r="O378" s="35"/>
      <c r="P378" s="16"/>
      <c r="Q378" s="16"/>
      <c r="R378" s="16"/>
      <c r="S378" s="63"/>
      <c r="T378" s="16"/>
      <c r="U378" s="16"/>
      <c r="V378" s="16"/>
      <c r="W378" s="16"/>
      <c r="X378" s="63"/>
      <c r="Y378" s="42"/>
      <c r="Z378" s="31"/>
      <c r="AA378" s="16"/>
      <c r="AB378" s="16"/>
      <c r="AC378" s="16"/>
      <c r="AD378" s="16"/>
    </row>
    <row r="379" spans="1:30" ht="15" customHeight="1" x14ac:dyDescent="0.2">
      <c r="A379" s="16"/>
      <c r="B379" s="16"/>
      <c r="C379" s="16"/>
      <c r="D379" s="16"/>
      <c r="E379" s="35"/>
      <c r="F379" s="16"/>
      <c r="G379" s="35"/>
      <c r="H379" s="105"/>
      <c r="I379" s="35"/>
      <c r="J379" s="35"/>
      <c r="K379" s="35"/>
      <c r="L379" s="35"/>
      <c r="M379" s="16"/>
      <c r="N379" s="35"/>
      <c r="O379" s="35"/>
      <c r="P379" s="16"/>
      <c r="Q379" s="16"/>
      <c r="R379" s="16"/>
      <c r="S379" s="63"/>
      <c r="T379" s="16"/>
      <c r="U379" s="16"/>
      <c r="V379" s="16"/>
      <c r="W379" s="16"/>
      <c r="X379" s="63"/>
      <c r="Y379" s="42"/>
      <c r="Z379" s="31"/>
      <c r="AA379" s="16"/>
      <c r="AB379" s="16"/>
      <c r="AC379" s="16"/>
      <c r="AD379" s="16"/>
    </row>
    <row r="380" spans="1:30" ht="15" customHeight="1" x14ac:dyDescent="0.2">
      <c r="A380" s="16"/>
      <c r="B380" s="16"/>
      <c r="C380" s="16"/>
      <c r="D380" s="16"/>
      <c r="E380" s="35"/>
      <c r="F380" s="16"/>
      <c r="G380" s="35"/>
      <c r="H380" s="105"/>
      <c r="I380" s="35"/>
      <c r="J380" s="35"/>
      <c r="K380" s="35"/>
      <c r="L380" s="35"/>
      <c r="M380" s="16"/>
      <c r="N380" s="35"/>
      <c r="O380" s="35"/>
      <c r="P380" s="16"/>
      <c r="Q380" s="16"/>
      <c r="R380" s="16"/>
      <c r="S380" s="63"/>
      <c r="T380" s="16"/>
      <c r="U380" s="16"/>
      <c r="V380" s="16"/>
      <c r="W380" s="16"/>
      <c r="X380" s="63"/>
      <c r="Y380" s="42"/>
      <c r="Z380" s="31"/>
      <c r="AA380" s="16"/>
      <c r="AB380" s="16"/>
      <c r="AC380" s="16"/>
      <c r="AD380" s="16"/>
    </row>
    <row r="381" spans="1:30" ht="15" customHeight="1" x14ac:dyDescent="0.2">
      <c r="A381" s="16"/>
      <c r="B381" s="16"/>
      <c r="C381" s="16"/>
      <c r="D381" s="16"/>
      <c r="E381" s="35"/>
      <c r="F381" s="16"/>
      <c r="G381" s="35"/>
      <c r="H381" s="105"/>
      <c r="I381" s="35"/>
      <c r="J381" s="35"/>
      <c r="K381" s="35"/>
      <c r="L381" s="35"/>
      <c r="M381" s="16"/>
      <c r="N381" s="35"/>
      <c r="O381" s="35"/>
      <c r="P381" s="16"/>
      <c r="Q381" s="16"/>
      <c r="R381" s="16"/>
      <c r="S381" s="63"/>
      <c r="T381" s="16"/>
      <c r="U381" s="16"/>
      <c r="V381" s="16"/>
      <c r="W381" s="16"/>
      <c r="X381" s="63"/>
      <c r="Y381" s="42"/>
      <c r="Z381" s="31"/>
      <c r="AA381" s="16"/>
      <c r="AB381" s="16"/>
      <c r="AC381" s="16"/>
      <c r="AD381" s="16"/>
    </row>
    <row r="382" spans="1:30" ht="15" customHeight="1" x14ac:dyDescent="0.2">
      <c r="A382" s="16"/>
      <c r="B382" s="16"/>
      <c r="C382" s="16"/>
      <c r="D382" s="16"/>
      <c r="E382" s="35"/>
      <c r="F382" s="16"/>
      <c r="G382" s="35"/>
      <c r="H382" s="105"/>
      <c r="I382" s="35"/>
      <c r="J382" s="35"/>
      <c r="K382" s="35"/>
      <c r="L382" s="35"/>
      <c r="M382" s="16"/>
      <c r="N382" s="35"/>
      <c r="O382" s="35"/>
      <c r="P382" s="16"/>
      <c r="Q382" s="16"/>
      <c r="R382" s="16"/>
      <c r="S382" s="63"/>
      <c r="T382" s="16"/>
      <c r="U382" s="16"/>
      <c r="V382" s="16"/>
      <c r="W382" s="16"/>
      <c r="X382" s="63"/>
      <c r="Y382" s="42"/>
      <c r="Z382" s="31"/>
      <c r="AA382" s="16"/>
      <c r="AB382" s="16"/>
      <c r="AC382" s="16"/>
      <c r="AD382" s="16"/>
    </row>
    <row r="383" spans="1:30" ht="15" customHeight="1" x14ac:dyDescent="0.2">
      <c r="A383" s="16"/>
      <c r="B383" s="16"/>
      <c r="C383" s="16"/>
      <c r="D383" s="16"/>
      <c r="E383" s="35"/>
      <c r="F383" s="16"/>
      <c r="G383" s="35"/>
      <c r="H383" s="105"/>
      <c r="I383" s="35"/>
      <c r="J383" s="35"/>
      <c r="K383" s="35"/>
      <c r="L383" s="35"/>
      <c r="M383" s="16"/>
      <c r="N383" s="35"/>
      <c r="O383" s="35"/>
      <c r="P383" s="16"/>
      <c r="Q383" s="16"/>
      <c r="R383" s="16"/>
      <c r="S383" s="63"/>
      <c r="T383" s="16"/>
      <c r="U383" s="16"/>
      <c r="V383" s="16"/>
      <c r="W383" s="16"/>
      <c r="X383" s="63"/>
      <c r="Y383" s="42"/>
      <c r="Z383" s="31"/>
      <c r="AA383" s="16"/>
      <c r="AB383" s="16"/>
      <c r="AC383" s="16"/>
      <c r="AD383" s="16"/>
    </row>
    <row r="384" spans="1:30" ht="15" customHeight="1" x14ac:dyDescent="0.2">
      <c r="A384" s="16"/>
      <c r="B384" s="16"/>
      <c r="C384" s="16"/>
      <c r="D384" s="16"/>
      <c r="E384" s="35"/>
      <c r="F384" s="16"/>
      <c r="G384" s="35"/>
      <c r="H384" s="105"/>
      <c r="I384" s="35"/>
      <c r="J384" s="35"/>
      <c r="K384" s="35"/>
      <c r="L384" s="35"/>
      <c r="M384" s="16"/>
      <c r="N384" s="35"/>
      <c r="O384" s="35"/>
      <c r="P384" s="16"/>
      <c r="Q384" s="16"/>
      <c r="R384" s="16"/>
      <c r="S384" s="63"/>
      <c r="T384" s="16"/>
      <c r="U384" s="16"/>
      <c r="V384" s="16"/>
      <c r="W384" s="16"/>
      <c r="X384" s="63"/>
      <c r="Y384" s="42"/>
      <c r="Z384" s="31"/>
      <c r="AA384" s="16"/>
      <c r="AB384" s="16"/>
      <c r="AC384" s="16"/>
      <c r="AD384" s="16"/>
    </row>
    <row r="385" spans="1:30" ht="15" customHeight="1" x14ac:dyDescent="0.2">
      <c r="A385" s="16"/>
      <c r="B385" s="16"/>
      <c r="C385" s="16"/>
      <c r="D385" s="16"/>
      <c r="E385" s="35"/>
      <c r="F385" s="16"/>
      <c r="G385" s="35"/>
      <c r="H385" s="105"/>
      <c r="I385" s="35"/>
      <c r="J385" s="35"/>
      <c r="K385" s="35"/>
      <c r="L385" s="35"/>
      <c r="M385" s="16"/>
      <c r="N385" s="35"/>
      <c r="O385" s="35"/>
      <c r="P385" s="16"/>
      <c r="Q385" s="16"/>
      <c r="R385" s="16"/>
      <c r="S385" s="63"/>
      <c r="T385" s="16"/>
      <c r="U385" s="16"/>
      <c r="V385" s="16"/>
      <c r="W385" s="16"/>
      <c r="X385" s="63"/>
      <c r="Y385" s="42"/>
      <c r="Z385" s="31"/>
      <c r="AA385" s="16"/>
      <c r="AB385" s="16"/>
      <c r="AC385" s="16"/>
      <c r="AD385" s="16"/>
    </row>
    <row r="386" spans="1:30" ht="15" customHeight="1" x14ac:dyDescent="0.2">
      <c r="A386" s="16"/>
      <c r="B386" s="16"/>
      <c r="C386" s="16"/>
      <c r="D386" s="16"/>
      <c r="E386" s="35"/>
      <c r="F386" s="16"/>
      <c r="G386" s="35"/>
      <c r="H386" s="105"/>
      <c r="I386" s="35"/>
      <c r="J386" s="35"/>
      <c r="K386" s="35"/>
      <c r="L386" s="35"/>
      <c r="M386" s="16"/>
      <c r="N386" s="35"/>
      <c r="O386" s="35"/>
      <c r="P386" s="16"/>
      <c r="Q386" s="16"/>
      <c r="R386" s="16"/>
      <c r="S386" s="63"/>
      <c r="T386" s="16"/>
      <c r="U386" s="16"/>
      <c r="V386" s="16"/>
      <c r="W386" s="16"/>
      <c r="X386" s="63"/>
      <c r="Y386" s="42"/>
      <c r="Z386" s="31"/>
      <c r="AA386" s="16"/>
      <c r="AB386" s="16"/>
      <c r="AC386" s="16"/>
      <c r="AD386" s="16"/>
    </row>
    <row r="387" spans="1:30" ht="15" customHeight="1" x14ac:dyDescent="0.2">
      <c r="A387" s="16"/>
      <c r="B387" s="16"/>
      <c r="C387" s="16"/>
      <c r="D387" s="16"/>
      <c r="E387" s="35"/>
      <c r="F387" s="16"/>
      <c r="G387" s="35"/>
      <c r="H387" s="105"/>
      <c r="I387" s="35"/>
      <c r="J387" s="35"/>
      <c r="K387" s="35"/>
      <c r="L387" s="35"/>
      <c r="M387" s="16"/>
      <c r="N387" s="35"/>
      <c r="O387" s="35"/>
      <c r="P387" s="16"/>
      <c r="Q387" s="16"/>
      <c r="R387" s="16"/>
      <c r="S387" s="63"/>
      <c r="T387" s="16"/>
      <c r="U387" s="16"/>
      <c r="V387" s="16"/>
      <c r="W387" s="16"/>
      <c r="X387" s="63"/>
      <c r="Y387" s="42"/>
      <c r="Z387" s="31"/>
      <c r="AA387" s="16"/>
      <c r="AB387" s="16"/>
      <c r="AC387" s="16"/>
      <c r="AD387" s="16"/>
    </row>
    <row r="388" spans="1:30" ht="15" customHeight="1" x14ac:dyDescent="0.2">
      <c r="A388" s="16"/>
      <c r="B388" s="16"/>
      <c r="C388" s="16"/>
      <c r="D388" s="16"/>
      <c r="E388" s="35"/>
      <c r="F388" s="16"/>
      <c r="G388" s="35"/>
      <c r="H388" s="105"/>
      <c r="I388" s="35"/>
      <c r="J388" s="35"/>
      <c r="K388" s="35"/>
      <c r="L388" s="35"/>
      <c r="M388" s="16"/>
      <c r="N388" s="35"/>
      <c r="O388" s="35"/>
      <c r="P388" s="16"/>
      <c r="Q388" s="16"/>
      <c r="R388" s="16"/>
      <c r="S388" s="63"/>
      <c r="T388" s="16"/>
      <c r="U388" s="16"/>
      <c r="V388" s="16"/>
      <c r="W388" s="16"/>
      <c r="X388" s="63"/>
      <c r="Y388" s="42"/>
      <c r="Z388" s="31"/>
      <c r="AA388" s="16"/>
      <c r="AB388" s="16"/>
      <c r="AC388" s="16"/>
      <c r="AD388" s="16"/>
    </row>
    <row r="389" spans="1:30" ht="15" customHeight="1" x14ac:dyDescent="0.2">
      <c r="A389" s="16"/>
      <c r="B389" s="16"/>
      <c r="C389" s="16"/>
      <c r="D389" s="16"/>
      <c r="E389" s="35"/>
      <c r="F389" s="16"/>
      <c r="G389" s="35"/>
      <c r="H389" s="105"/>
      <c r="I389" s="35"/>
      <c r="J389" s="35"/>
      <c r="K389" s="35"/>
      <c r="L389" s="35"/>
      <c r="M389" s="16"/>
      <c r="N389" s="35"/>
      <c r="O389" s="35"/>
      <c r="P389" s="16"/>
      <c r="Q389" s="16"/>
      <c r="R389" s="16"/>
      <c r="S389" s="63"/>
      <c r="T389" s="16"/>
      <c r="U389" s="16"/>
      <c r="V389" s="16"/>
      <c r="W389" s="16"/>
      <c r="X389" s="63"/>
      <c r="Y389" s="42"/>
      <c r="Z389" s="31"/>
      <c r="AA389" s="16"/>
      <c r="AB389" s="16"/>
      <c r="AC389" s="16"/>
      <c r="AD389" s="16"/>
    </row>
    <row r="390" spans="1:30" ht="15" customHeight="1" x14ac:dyDescent="0.2">
      <c r="A390" s="16"/>
      <c r="B390" s="16"/>
      <c r="C390" s="16"/>
      <c r="D390" s="16"/>
      <c r="E390" s="35"/>
      <c r="F390" s="16"/>
      <c r="G390" s="35"/>
      <c r="H390" s="105"/>
      <c r="I390" s="35"/>
      <c r="J390" s="35"/>
      <c r="K390" s="35"/>
      <c r="L390" s="35"/>
      <c r="M390" s="16"/>
      <c r="N390" s="35"/>
      <c r="O390" s="35"/>
      <c r="P390" s="16"/>
      <c r="Q390" s="16"/>
      <c r="R390" s="16"/>
      <c r="S390" s="63"/>
      <c r="T390" s="16"/>
      <c r="U390" s="16"/>
      <c r="V390" s="16"/>
      <c r="W390" s="16"/>
      <c r="X390" s="63"/>
      <c r="Y390" s="42"/>
      <c r="Z390" s="31"/>
      <c r="AA390" s="16"/>
      <c r="AB390" s="16"/>
      <c r="AC390" s="16"/>
      <c r="AD390" s="16"/>
    </row>
    <row r="391" spans="1:30" ht="15" customHeight="1" x14ac:dyDescent="0.2">
      <c r="A391" s="16"/>
      <c r="B391" s="16"/>
      <c r="C391" s="16"/>
      <c r="D391" s="16"/>
      <c r="E391" s="35"/>
      <c r="F391" s="16"/>
      <c r="G391" s="35"/>
      <c r="H391" s="105"/>
      <c r="I391" s="35"/>
      <c r="J391" s="35"/>
      <c r="K391" s="35"/>
      <c r="L391" s="35"/>
      <c r="M391" s="16"/>
      <c r="N391" s="35"/>
      <c r="O391" s="35"/>
      <c r="P391" s="16"/>
      <c r="Q391" s="16"/>
      <c r="R391" s="16"/>
      <c r="S391" s="63"/>
      <c r="T391" s="16"/>
      <c r="U391" s="16"/>
      <c r="V391" s="16"/>
      <c r="W391" s="16"/>
      <c r="X391" s="63"/>
      <c r="Y391" s="42"/>
      <c r="Z391" s="31"/>
      <c r="AA391" s="16"/>
      <c r="AB391" s="16"/>
      <c r="AC391" s="16"/>
      <c r="AD391" s="16"/>
    </row>
    <row r="392" spans="1:30" ht="15" customHeight="1" x14ac:dyDescent="0.2">
      <c r="A392" s="16"/>
      <c r="B392" s="16"/>
      <c r="C392" s="16"/>
      <c r="D392" s="16"/>
      <c r="E392" s="35"/>
      <c r="F392" s="16"/>
      <c r="G392" s="35"/>
      <c r="H392" s="105"/>
      <c r="I392" s="35"/>
      <c r="J392" s="35"/>
      <c r="K392" s="35"/>
      <c r="L392" s="35"/>
      <c r="M392" s="16"/>
      <c r="N392" s="35"/>
      <c r="O392" s="35"/>
      <c r="P392" s="16"/>
      <c r="Q392" s="16"/>
      <c r="R392" s="16"/>
      <c r="S392" s="63"/>
      <c r="T392" s="16"/>
      <c r="U392" s="16"/>
      <c r="V392" s="16"/>
      <c r="W392" s="16"/>
      <c r="X392" s="63"/>
      <c r="Y392" s="42"/>
      <c r="Z392" s="31"/>
      <c r="AA392" s="16"/>
      <c r="AB392" s="16"/>
      <c r="AC392" s="16"/>
      <c r="AD392" s="16"/>
    </row>
    <row r="393" spans="1:30" ht="15" customHeight="1" x14ac:dyDescent="0.2">
      <c r="A393" s="16"/>
      <c r="B393" s="16"/>
      <c r="C393" s="16"/>
      <c r="D393" s="16"/>
      <c r="E393" s="35"/>
      <c r="F393" s="16"/>
      <c r="G393" s="35"/>
      <c r="H393" s="105"/>
      <c r="I393" s="35"/>
      <c r="J393" s="35"/>
      <c r="K393" s="35"/>
      <c r="L393" s="35"/>
      <c r="M393" s="16"/>
      <c r="N393" s="35"/>
      <c r="O393" s="35"/>
      <c r="P393" s="16"/>
      <c r="Q393" s="16"/>
      <c r="R393" s="16"/>
      <c r="S393" s="63"/>
      <c r="T393" s="16"/>
      <c r="U393" s="16"/>
      <c r="V393" s="16"/>
      <c r="W393" s="16"/>
      <c r="X393" s="63"/>
      <c r="Y393" s="42"/>
      <c r="Z393" s="31"/>
      <c r="AA393" s="16"/>
      <c r="AB393" s="16"/>
      <c r="AC393" s="16"/>
      <c r="AD393" s="16"/>
    </row>
    <row r="394" spans="1:30" ht="15" customHeight="1" x14ac:dyDescent="0.2">
      <c r="A394" s="16"/>
      <c r="B394" s="16"/>
      <c r="C394" s="16"/>
      <c r="D394" s="16"/>
      <c r="E394" s="35"/>
      <c r="F394" s="16"/>
      <c r="G394" s="35"/>
      <c r="H394" s="105"/>
      <c r="I394" s="35"/>
      <c r="J394" s="35"/>
      <c r="K394" s="35"/>
      <c r="L394" s="35"/>
      <c r="M394" s="16"/>
      <c r="N394" s="35"/>
      <c r="O394" s="35"/>
      <c r="P394" s="16"/>
      <c r="Q394" s="16"/>
      <c r="R394" s="16"/>
      <c r="S394" s="63"/>
      <c r="T394" s="16"/>
      <c r="U394" s="16"/>
      <c r="V394" s="16"/>
      <c r="W394" s="16"/>
      <c r="X394" s="63"/>
      <c r="Y394" s="42"/>
      <c r="Z394" s="31"/>
      <c r="AA394" s="16"/>
      <c r="AB394" s="16"/>
      <c r="AC394" s="16"/>
      <c r="AD394" s="16"/>
    </row>
    <row r="395" spans="1:30" ht="15" customHeight="1" x14ac:dyDescent="0.2">
      <c r="A395" s="16"/>
      <c r="B395" s="16"/>
      <c r="C395" s="16"/>
      <c r="D395" s="16"/>
      <c r="E395" s="35"/>
      <c r="F395" s="16"/>
      <c r="G395" s="35"/>
      <c r="H395" s="105"/>
      <c r="I395" s="35"/>
      <c r="J395" s="35"/>
      <c r="K395" s="35"/>
      <c r="L395" s="35"/>
      <c r="M395" s="16"/>
      <c r="N395" s="35"/>
      <c r="O395" s="35"/>
      <c r="P395" s="16"/>
      <c r="Q395" s="16"/>
      <c r="R395" s="16"/>
      <c r="S395" s="63"/>
      <c r="T395" s="16"/>
      <c r="U395" s="16"/>
      <c r="V395" s="16"/>
      <c r="W395" s="16"/>
      <c r="X395" s="63"/>
      <c r="Y395" s="42"/>
      <c r="Z395" s="31"/>
      <c r="AA395" s="16"/>
      <c r="AB395" s="16"/>
      <c r="AC395" s="16"/>
      <c r="AD395" s="16"/>
    </row>
    <row r="396" spans="1:30" ht="15" customHeight="1" x14ac:dyDescent="0.2">
      <c r="A396" s="16"/>
      <c r="B396" s="16"/>
      <c r="C396" s="16"/>
      <c r="D396" s="16"/>
      <c r="E396" s="35"/>
      <c r="F396" s="16"/>
      <c r="G396" s="35"/>
      <c r="H396" s="105"/>
      <c r="I396" s="35"/>
      <c r="J396" s="35"/>
      <c r="K396" s="35"/>
      <c r="L396" s="35"/>
      <c r="M396" s="16"/>
      <c r="N396" s="35"/>
      <c r="O396" s="35"/>
      <c r="P396" s="16"/>
      <c r="Q396" s="16"/>
      <c r="R396" s="16"/>
      <c r="S396" s="63"/>
      <c r="T396" s="16"/>
      <c r="U396" s="16"/>
      <c r="V396" s="16"/>
      <c r="W396" s="16"/>
      <c r="X396" s="63"/>
      <c r="Y396" s="42"/>
      <c r="Z396" s="31"/>
      <c r="AA396" s="16"/>
      <c r="AB396" s="16"/>
      <c r="AC396" s="16"/>
      <c r="AD396" s="16"/>
    </row>
    <row r="397" spans="1:30" ht="15" customHeight="1" x14ac:dyDescent="0.2">
      <c r="A397" s="16"/>
      <c r="B397" s="16"/>
      <c r="C397" s="16"/>
      <c r="D397" s="16"/>
      <c r="E397" s="35"/>
      <c r="F397" s="16"/>
      <c r="G397" s="35"/>
      <c r="H397" s="105"/>
      <c r="I397" s="35"/>
      <c r="J397" s="35"/>
      <c r="K397" s="35"/>
      <c r="L397" s="35"/>
      <c r="M397" s="16"/>
      <c r="N397" s="35"/>
      <c r="O397" s="35"/>
      <c r="P397" s="16"/>
      <c r="Q397" s="16"/>
      <c r="R397" s="16"/>
      <c r="S397" s="63"/>
      <c r="T397" s="16"/>
      <c r="U397" s="16"/>
      <c r="V397" s="16"/>
      <c r="W397" s="16"/>
      <c r="X397" s="63"/>
      <c r="Y397" s="42"/>
      <c r="Z397" s="31"/>
      <c r="AA397" s="16"/>
      <c r="AB397" s="16"/>
      <c r="AC397" s="16"/>
      <c r="AD397" s="16"/>
    </row>
    <row r="398" spans="1:30" ht="15" customHeight="1" x14ac:dyDescent="0.2">
      <c r="A398" s="16"/>
      <c r="B398" s="16"/>
      <c r="C398" s="16"/>
      <c r="D398" s="16"/>
      <c r="E398" s="35"/>
      <c r="F398" s="16"/>
      <c r="G398" s="35"/>
      <c r="H398" s="105"/>
      <c r="I398" s="35"/>
      <c r="J398" s="35"/>
      <c r="K398" s="35"/>
      <c r="L398" s="35"/>
      <c r="M398" s="16"/>
      <c r="N398" s="35"/>
      <c r="O398" s="35"/>
      <c r="P398" s="16"/>
      <c r="Q398" s="16"/>
      <c r="R398" s="16"/>
      <c r="S398" s="63"/>
      <c r="T398" s="16"/>
      <c r="U398" s="16"/>
      <c r="V398" s="16"/>
      <c r="W398" s="16"/>
      <c r="X398" s="63"/>
      <c r="Y398" s="42"/>
      <c r="Z398" s="31"/>
      <c r="AA398" s="16"/>
      <c r="AB398" s="16"/>
      <c r="AC398" s="16"/>
      <c r="AD398" s="16"/>
    </row>
    <row r="399" spans="1:30" ht="15" customHeight="1" x14ac:dyDescent="0.2">
      <c r="A399" s="16"/>
      <c r="B399" s="16"/>
      <c r="C399" s="16"/>
      <c r="D399" s="16"/>
      <c r="E399" s="35"/>
      <c r="F399" s="16"/>
      <c r="G399" s="35"/>
      <c r="H399" s="105"/>
      <c r="I399" s="35"/>
      <c r="J399" s="35"/>
      <c r="K399" s="35"/>
      <c r="L399" s="35"/>
      <c r="M399" s="16"/>
      <c r="N399" s="35"/>
      <c r="O399" s="35"/>
      <c r="P399" s="16"/>
      <c r="Q399" s="16"/>
      <c r="R399" s="16"/>
      <c r="S399" s="63"/>
      <c r="T399" s="16"/>
      <c r="U399" s="16"/>
      <c r="V399" s="16"/>
      <c r="W399" s="16"/>
      <c r="X399" s="63"/>
      <c r="Y399" s="42"/>
      <c r="Z399" s="31"/>
      <c r="AA399" s="16"/>
      <c r="AB399" s="16"/>
      <c r="AC399" s="16"/>
      <c r="AD399" s="16"/>
    </row>
    <row r="400" spans="1:30" ht="15" customHeight="1" x14ac:dyDescent="0.2">
      <c r="A400" s="16"/>
      <c r="B400" s="16"/>
      <c r="C400" s="16"/>
      <c r="D400" s="16"/>
      <c r="E400" s="35"/>
      <c r="F400" s="16"/>
      <c r="G400" s="35"/>
      <c r="H400" s="105"/>
      <c r="I400" s="35"/>
      <c r="J400" s="35"/>
      <c r="K400" s="35"/>
      <c r="L400" s="35"/>
      <c r="M400" s="16"/>
      <c r="N400" s="35"/>
      <c r="O400" s="35"/>
      <c r="P400" s="16"/>
      <c r="Q400" s="16"/>
      <c r="R400" s="16"/>
      <c r="S400" s="63"/>
      <c r="T400" s="16"/>
      <c r="U400" s="16"/>
      <c r="V400" s="16"/>
      <c r="W400" s="16"/>
      <c r="X400" s="63"/>
      <c r="Y400" s="42"/>
      <c r="Z400" s="31"/>
      <c r="AA400" s="16"/>
      <c r="AB400" s="16"/>
      <c r="AC400" s="16"/>
      <c r="AD400" s="16"/>
    </row>
    <row r="401" spans="1:30" ht="15" customHeight="1" x14ac:dyDescent="0.2">
      <c r="A401" s="16"/>
      <c r="B401" s="16"/>
      <c r="C401" s="16"/>
      <c r="D401" s="16"/>
      <c r="E401" s="35"/>
      <c r="F401" s="16"/>
      <c r="G401" s="35"/>
      <c r="H401" s="105"/>
      <c r="I401" s="35"/>
      <c r="J401" s="35"/>
      <c r="K401" s="35"/>
      <c r="L401" s="35"/>
      <c r="M401" s="16"/>
      <c r="N401" s="35"/>
      <c r="O401" s="35"/>
      <c r="P401" s="16"/>
      <c r="Q401" s="16"/>
      <c r="R401" s="16"/>
      <c r="S401" s="63"/>
      <c r="T401" s="16"/>
      <c r="U401" s="16"/>
      <c r="V401" s="16"/>
      <c r="W401" s="16"/>
      <c r="X401" s="63"/>
      <c r="Y401" s="42"/>
      <c r="Z401" s="31"/>
      <c r="AA401" s="16"/>
      <c r="AB401" s="16"/>
      <c r="AC401" s="16"/>
      <c r="AD401" s="16"/>
    </row>
    <row r="402" spans="1:30" ht="15" customHeight="1" x14ac:dyDescent="0.2">
      <c r="A402" s="16"/>
      <c r="B402" s="16"/>
      <c r="C402" s="16"/>
      <c r="D402" s="16"/>
      <c r="E402" s="35"/>
      <c r="F402" s="16"/>
      <c r="G402" s="35"/>
      <c r="H402" s="105"/>
      <c r="I402" s="35"/>
      <c r="J402" s="35"/>
      <c r="K402" s="35"/>
      <c r="L402" s="35"/>
      <c r="M402" s="16"/>
      <c r="N402" s="35"/>
      <c r="O402" s="35"/>
      <c r="P402" s="16"/>
      <c r="Q402" s="16"/>
      <c r="R402" s="16"/>
      <c r="S402" s="63"/>
      <c r="T402" s="16"/>
      <c r="U402" s="16"/>
      <c r="V402" s="16"/>
      <c r="W402" s="16"/>
      <c r="X402" s="63"/>
      <c r="Y402" s="42"/>
      <c r="Z402" s="31"/>
      <c r="AA402" s="16"/>
      <c r="AB402" s="16"/>
      <c r="AC402" s="16"/>
      <c r="AD402" s="16"/>
    </row>
    <row r="403" spans="1:30" ht="15" customHeight="1" x14ac:dyDescent="0.2">
      <c r="A403" s="16"/>
      <c r="B403" s="16"/>
      <c r="C403" s="16"/>
      <c r="D403" s="16"/>
      <c r="E403" s="35"/>
      <c r="F403" s="16"/>
      <c r="G403" s="35"/>
      <c r="H403" s="105"/>
      <c r="I403" s="35"/>
      <c r="J403" s="35"/>
      <c r="K403" s="35"/>
      <c r="L403" s="35"/>
      <c r="M403" s="16"/>
      <c r="N403" s="35"/>
      <c r="O403" s="35"/>
      <c r="P403" s="16"/>
      <c r="Q403" s="16"/>
      <c r="R403" s="16"/>
      <c r="S403" s="63"/>
      <c r="T403" s="16"/>
      <c r="U403" s="16"/>
      <c r="V403" s="16"/>
      <c r="W403" s="16"/>
      <c r="X403" s="63"/>
      <c r="Y403" s="42"/>
      <c r="Z403" s="31"/>
      <c r="AA403" s="16"/>
      <c r="AB403" s="16"/>
      <c r="AC403" s="16"/>
      <c r="AD403" s="16"/>
    </row>
    <row r="404" spans="1:30" ht="15" customHeight="1" x14ac:dyDescent="0.2">
      <c r="A404" s="16"/>
      <c r="B404" s="16"/>
      <c r="C404" s="16"/>
      <c r="D404" s="16"/>
      <c r="E404" s="35"/>
      <c r="F404" s="16"/>
      <c r="G404" s="35"/>
      <c r="H404" s="105"/>
      <c r="I404" s="35"/>
      <c r="J404" s="35"/>
      <c r="K404" s="35"/>
      <c r="L404" s="35"/>
      <c r="M404" s="16"/>
      <c r="N404" s="35"/>
      <c r="O404" s="35"/>
      <c r="P404" s="16"/>
      <c r="Q404" s="16"/>
      <c r="R404" s="16"/>
      <c r="S404" s="63"/>
      <c r="T404" s="16"/>
      <c r="U404" s="16"/>
      <c r="V404" s="16"/>
      <c r="W404" s="16"/>
      <c r="X404" s="63"/>
      <c r="Y404" s="42"/>
      <c r="Z404" s="31"/>
      <c r="AA404" s="16"/>
      <c r="AB404" s="16"/>
      <c r="AC404" s="16"/>
      <c r="AD404" s="16"/>
    </row>
    <row r="405" spans="1:30" ht="15" customHeight="1" x14ac:dyDescent="0.2">
      <c r="A405" s="16"/>
      <c r="B405" s="16"/>
      <c r="C405" s="16"/>
      <c r="D405" s="16"/>
      <c r="E405" s="35"/>
      <c r="F405" s="16"/>
      <c r="G405" s="35"/>
      <c r="H405" s="105"/>
      <c r="I405" s="35"/>
      <c r="J405" s="35"/>
      <c r="K405" s="35"/>
      <c r="L405" s="35"/>
      <c r="M405" s="16"/>
      <c r="N405" s="35"/>
      <c r="O405" s="35"/>
      <c r="P405" s="16"/>
      <c r="Q405" s="16"/>
      <c r="R405" s="16"/>
      <c r="S405" s="63"/>
      <c r="T405" s="16"/>
      <c r="U405" s="16"/>
      <c r="V405" s="16"/>
      <c r="W405" s="16"/>
      <c r="X405" s="63"/>
      <c r="Y405" s="42"/>
      <c r="Z405" s="31"/>
      <c r="AA405" s="16"/>
      <c r="AB405" s="16"/>
      <c r="AC405" s="16"/>
      <c r="AD405" s="16"/>
    </row>
    <row r="406" spans="1:30" ht="15" customHeight="1" x14ac:dyDescent="0.2">
      <c r="A406" s="16"/>
      <c r="B406" s="16"/>
      <c r="C406" s="16"/>
      <c r="D406" s="16"/>
      <c r="E406" s="35"/>
      <c r="F406" s="16"/>
      <c r="G406" s="35"/>
      <c r="H406" s="105"/>
      <c r="I406" s="35"/>
      <c r="J406" s="35"/>
      <c r="K406" s="35"/>
      <c r="L406" s="35"/>
      <c r="M406" s="16"/>
      <c r="N406" s="35"/>
      <c r="O406" s="35"/>
      <c r="P406" s="16"/>
      <c r="Q406" s="16"/>
      <c r="R406" s="16"/>
      <c r="S406" s="63"/>
      <c r="T406" s="16"/>
      <c r="U406" s="16"/>
      <c r="V406" s="16"/>
      <c r="W406" s="16"/>
      <c r="X406" s="63"/>
      <c r="Y406" s="42"/>
      <c r="Z406" s="31"/>
      <c r="AA406" s="16"/>
      <c r="AB406" s="16"/>
      <c r="AC406" s="16"/>
      <c r="AD406" s="16"/>
    </row>
    <row r="407" spans="1:30" ht="15" customHeight="1" x14ac:dyDescent="0.2">
      <c r="A407" s="16"/>
      <c r="B407" s="16"/>
      <c r="C407" s="16"/>
      <c r="D407" s="16"/>
      <c r="E407" s="35"/>
      <c r="F407" s="16"/>
      <c r="G407" s="35"/>
      <c r="H407" s="105"/>
      <c r="I407" s="35"/>
      <c r="J407" s="35"/>
      <c r="K407" s="35"/>
      <c r="L407" s="35"/>
      <c r="M407" s="16"/>
      <c r="N407" s="35"/>
      <c r="O407" s="35"/>
      <c r="P407" s="16"/>
      <c r="Q407" s="16"/>
      <c r="R407" s="16"/>
      <c r="S407" s="63"/>
      <c r="T407" s="16"/>
      <c r="U407" s="16"/>
      <c r="V407" s="16"/>
      <c r="W407" s="16"/>
      <c r="X407" s="63"/>
      <c r="Y407" s="42"/>
      <c r="Z407" s="31"/>
      <c r="AA407" s="16"/>
      <c r="AB407" s="16"/>
      <c r="AC407" s="16"/>
      <c r="AD407" s="16"/>
    </row>
    <row r="408" spans="1:30" ht="15" customHeight="1" x14ac:dyDescent="0.2">
      <c r="A408" s="16"/>
      <c r="B408" s="16"/>
      <c r="C408" s="16"/>
      <c r="D408" s="16"/>
      <c r="E408" s="35"/>
      <c r="F408" s="16"/>
      <c r="G408" s="35"/>
      <c r="H408" s="105"/>
      <c r="I408" s="35"/>
      <c r="J408" s="35"/>
      <c r="K408" s="35"/>
      <c r="L408" s="35"/>
      <c r="M408" s="16"/>
      <c r="N408" s="35"/>
      <c r="O408" s="35"/>
      <c r="P408" s="16"/>
      <c r="Q408" s="16"/>
      <c r="R408" s="16"/>
      <c r="S408" s="63"/>
      <c r="T408" s="16"/>
      <c r="U408" s="16"/>
      <c r="V408" s="16"/>
      <c r="W408" s="16"/>
      <c r="X408" s="63"/>
      <c r="Y408" s="42"/>
      <c r="Z408" s="31"/>
      <c r="AA408" s="16"/>
      <c r="AB408" s="16"/>
      <c r="AC408" s="16"/>
      <c r="AD408" s="16"/>
    </row>
    <row r="409" spans="1:30" ht="15" customHeight="1" x14ac:dyDescent="0.2">
      <c r="A409" s="16"/>
      <c r="B409" s="16"/>
      <c r="C409" s="16"/>
      <c r="D409" s="16"/>
      <c r="E409" s="35"/>
      <c r="F409" s="16"/>
      <c r="G409" s="35"/>
      <c r="H409" s="105"/>
      <c r="I409" s="35"/>
      <c r="J409" s="35"/>
      <c r="K409" s="35"/>
      <c r="L409" s="35"/>
      <c r="M409" s="16"/>
      <c r="N409" s="35"/>
      <c r="O409" s="35"/>
      <c r="P409" s="16"/>
      <c r="Q409" s="16"/>
      <c r="R409" s="16"/>
      <c r="S409" s="63"/>
      <c r="T409" s="16"/>
      <c r="U409" s="16"/>
      <c r="V409" s="16"/>
      <c r="W409" s="16"/>
      <c r="X409" s="63"/>
      <c r="Y409" s="42"/>
      <c r="Z409" s="31"/>
      <c r="AA409" s="16"/>
      <c r="AB409" s="16"/>
      <c r="AC409" s="16"/>
      <c r="AD409" s="16"/>
    </row>
    <row r="410" spans="1:30" ht="15" customHeight="1" x14ac:dyDescent="0.2">
      <c r="A410" s="16"/>
      <c r="B410" s="16"/>
      <c r="C410" s="16"/>
      <c r="D410" s="16"/>
      <c r="E410" s="35"/>
      <c r="F410" s="16"/>
      <c r="G410" s="35"/>
      <c r="H410" s="105"/>
      <c r="I410" s="35"/>
      <c r="J410" s="35"/>
      <c r="K410" s="35"/>
      <c r="L410" s="35"/>
      <c r="M410" s="16"/>
      <c r="N410" s="35"/>
      <c r="O410" s="35"/>
      <c r="P410" s="16"/>
      <c r="Q410" s="16"/>
      <c r="R410" s="16"/>
      <c r="S410" s="63"/>
      <c r="T410" s="16"/>
      <c r="U410" s="16"/>
      <c r="V410" s="16"/>
      <c r="W410" s="16"/>
      <c r="X410" s="63"/>
      <c r="Y410" s="42"/>
      <c r="Z410" s="31"/>
      <c r="AA410" s="16"/>
      <c r="AB410" s="16"/>
      <c r="AC410" s="16"/>
      <c r="AD410" s="16"/>
    </row>
    <row r="411" spans="1:30" ht="15" customHeight="1" x14ac:dyDescent="0.2">
      <c r="A411" s="16"/>
      <c r="B411" s="16"/>
      <c r="C411" s="16"/>
      <c r="D411" s="16"/>
      <c r="E411" s="35"/>
      <c r="F411" s="16"/>
      <c r="G411" s="35"/>
      <c r="H411" s="105"/>
      <c r="I411" s="35"/>
      <c r="J411" s="35"/>
      <c r="K411" s="35"/>
      <c r="L411" s="35"/>
      <c r="M411" s="16"/>
      <c r="N411" s="35"/>
      <c r="O411" s="35"/>
      <c r="P411" s="16"/>
      <c r="Q411" s="16"/>
      <c r="R411" s="16"/>
      <c r="S411" s="63"/>
      <c r="T411" s="16"/>
      <c r="U411" s="16"/>
      <c r="V411" s="16"/>
      <c r="W411" s="16"/>
      <c r="X411" s="63"/>
      <c r="Y411" s="42"/>
      <c r="Z411" s="31"/>
      <c r="AA411" s="16"/>
      <c r="AB411" s="16"/>
      <c r="AC411" s="16"/>
      <c r="AD411" s="16"/>
    </row>
    <row r="412" spans="1:30" ht="15" customHeight="1" x14ac:dyDescent="0.2">
      <c r="A412" s="16"/>
      <c r="B412" s="16"/>
      <c r="C412" s="16"/>
      <c r="D412" s="16"/>
      <c r="E412" s="35"/>
      <c r="F412" s="16"/>
      <c r="G412" s="35"/>
      <c r="H412" s="105"/>
      <c r="I412" s="35"/>
      <c r="J412" s="35"/>
      <c r="K412" s="35"/>
      <c r="L412" s="35"/>
      <c r="M412" s="16"/>
      <c r="N412" s="35"/>
      <c r="O412" s="35"/>
      <c r="P412" s="16"/>
      <c r="Q412" s="16"/>
      <c r="R412" s="16"/>
      <c r="S412" s="63"/>
      <c r="T412" s="16"/>
      <c r="U412" s="16"/>
      <c r="V412" s="16"/>
      <c r="W412" s="16"/>
      <c r="X412" s="63"/>
      <c r="Y412" s="42"/>
      <c r="Z412" s="31"/>
      <c r="AA412" s="16"/>
      <c r="AB412" s="16"/>
      <c r="AC412" s="16"/>
      <c r="AD412" s="16"/>
    </row>
    <row r="413" spans="1:30" ht="15" customHeight="1" x14ac:dyDescent="0.2">
      <c r="A413" s="16"/>
      <c r="B413" s="16"/>
      <c r="C413" s="16"/>
      <c r="D413" s="16"/>
      <c r="E413" s="35"/>
      <c r="F413" s="16"/>
      <c r="G413" s="35"/>
      <c r="H413" s="105"/>
      <c r="I413" s="35"/>
      <c r="J413" s="35"/>
      <c r="K413" s="35"/>
      <c r="L413" s="35"/>
      <c r="M413" s="16"/>
      <c r="N413" s="35"/>
      <c r="O413" s="35"/>
      <c r="P413" s="16"/>
      <c r="Q413" s="16"/>
      <c r="R413" s="16"/>
      <c r="S413" s="63"/>
      <c r="T413" s="16"/>
      <c r="U413" s="16"/>
      <c r="V413" s="16"/>
      <c r="W413" s="16"/>
      <c r="X413" s="63"/>
      <c r="Y413" s="42"/>
      <c r="Z413" s="31"/>
      <c r="AA413" s="16"/>
      <c r="AB413" s="16"/>
      <c r="AC413" s="16"/>
      <c r="AD413" s="16"/>
    </row>
    <row r="414" spans="1:30" ht="15" customHeight="1" x14ac:dyDescent="0.2">
      <c r="A414" s="16"/>
      <c r="B414" s="16"/>
      <c r="C414" s="16"/>
      <c r="D414" s="16"/>
      <c r="E414" s="35"/>
      <c r="F414" s="16"/>
      <c r="G414" s="35"/>
      <c r="H414" s="105"/>
      <c r="I414" s="35"/>
      <c r="J414" s="35"/>
      <c r="K414" s="35"/>
      <c r="L414" s="35"/>
      <c r="M414" s="16"/>
      <c r="N414" s="35"/>
      <c r="O414" s="35"/>
      <c r="P414" s="16"/>
      <c r="Q414" s="16"/>
      <c r="R414" s="16"/>
      <c r="S414" s="63"/>
      <c r="T414" s="16"/>
      <c r="U414" s="16"/>
      <c r="V414" s="16"/>
      <c r="W414" s="16"/>
      <c r="X414" s="63"/>
      <c r="Y414" s="42"/>
      <c r="Z414" s="31"/>
      <c r="AA414" s="16"/>
      <c r="AB414" s="16"/>
      <c r="AC414" s="16"/>
      <c r="AD414" s="16"/>
    </row>
    <row r="415" spans="1:30" ht="15" customHeight="1" x14ac:dyDescent="0.2">
      <c r="A415" s="16"/>
      <c r="B415" s="16"/>
      <c r="C415" s="16"/>
      <c r="D415" s="16"/>
      <c r="E415" s="35"/>
      <c r="F415" s="16"/>
      <c r="G415" s="35"/>
      <c r="H415" s="105"/>
      <c r="I415" s="35"/>
      <c r="J415" s="35"/>
      <c r="K415" s="35"/>
      <c r="L415" s="35"/>
      <c r="M415" s="16"/>
      <c r="N415" s="35"/>
      <c r="O415" s="35"/>
      <c r="P415" s="16"/>
      <c r="Q415" s="16"/>
      <c r="R415" s="16"/>
      <c r="S415" s="63"/>
      <c r="T415" s="16"/>
      <c r="U415" s="16"/>
      <c r="V415" s="16"/>
      <c r="W415" s="16"/>
      <c r="X415" s="63"/>
      <c r="Y415" s="42"/>
      <c r="Z415" s="31"/>
      <c r="AA415" s="16"/>
      <c r="AB415" s="16"/>
      <c r="AC415" s="16"/>
      <c r="AD415" s="16"/>
    </row>
    <row r="416" spans="1:30" ht="15" customHeight="1" x14ac:dyDescent="0.2">
      <c r="A416" s="16"/>
      <c r="B416" s="16"/>
      <c r="C416" s="16"/>
      <c r="D416" s="16"/>
      <c r="E416" s="35"/>
      <c r="F416" s="16"/>
      <c r="G416" s="35"/>
      <c r="H416" s="105"/>
      <c r="I416" s="35"/>
      <c r="J416" s="35"/>
      <c r="K416" s="35"/>
      <c r="L416" s="35"/>
      <c r="M416" s="16"/>
      <c r="N416" s="35"/>
      <c r="O416" s="35"/>
      <c r="P416" s="16"/>
      <c r="Q416" s="16"/>
      <c r="R416" s="16"/>
      <c r="S416" s="63"/>
      <c r="T416" s="16"/>
      <c r="U416" s="16"/>
      <c r="V416" s="16"/>
      <c r="W416" s="16"/>
      <c r="X416" s="63"/>
      <c r="Y416" s="42"/>
      <c r="Z416" s="31"/>
      <c r="AA416" s="16"/>
      <c r="AB416" s="16"/>
      <c r="AC416" s="16"/>
      <c r="AD416" s="16"/>
    </row>
    <row r="417" spans="1:30" ht="15" customHeight="1" x14ac:dyDescent="0.2">
      <c r="A417" s="16"/>
      <c r="B417" s="16"/>
      <c r="C417" s="16"/>
      <c r="D417" s="16"/>
      <c r="E417" s="35"/>
      <c r="F417" s="16"/>
      <c r="G417" s="35"/>
      <c r="H417" s="105"/>
      <c r="I417" s="35"/>
      <c r="J417" s="35"/>
      <c r="K417" s="35"/>
      <c r="L417" s="35"/>
      <c r="M417" s="16"/>
      <c r="N417" s="35"/>
      <c r="O417" s="35"/>
      <c r="P417" s="16"/>
      <c r="Q417" s="16"/>
      <c r="R417" s="16"/>
      <c r="S417" s="63"/>
      <c r="T417" s="16"/>
      <c r="U417" s="16"/>
      <c r="V417" s="16"/>
      <c r="W417" s="16"/>
      <c r="X417" s="63"/>
      <c r="Y417" s="42"/>
      <c r="Z417" s="31"/>
      <c r="AA417" s="16"/>
      <c r="AB417" s="16"/>
      <c r="AC417" s="16"/>
      <c r="AD417" s="16"/>
    </row>
    <row r="418" spans="1:30" ht="15" customHeight="1" x14ac:dyDescent="0.2">
      <c r="A418" s="16"/>
      <c r="B418" s="16"/>
      <c r="C418" s="16"/>
      <c r="D418" s="16"/>
      <c r="E418" s="35"/>
      <c r="F418" s="16"/>
      <c r="G418" s="35"/>
      <c r="H418" s="105"/>
      <c r="I418" s="35"/>
      <c r="J418" s="35"/>
      <c r="K418" s="35"/>
      <c r="L418" s="35"/>
      <c r="M418" s="16"/>
      <c r="N418" s="35"/>
      <c r="O418" s="35"/>
      <c r="P418" s="16"/>
      <c r="Q418" s="16"/>
      <c r="R418" s="16"/>
      <c r="S418" s="63"/>
      <c r="T418" s="16"/>
      <c r="U418" s="16"/>
      <c r="V418" s="16"/>
      <c r="W418" s="16"/>
      <c r="X418" s="63"/>
      <c r="Y418" s="42"/>
      <c r="Z418" s="31"/>
      <c r="AA418" s="16"/>
      <c r="AB418" s="16"/>
      <c r="AC418" s="16"/>
      <c r="AD418" s="16"/>
    </row>
    <row r="419" spans="1:30" ht="15" customHeight="1" x14ac:dyDescent="0.2">
      <c r="A419" s="16"/>
      <c r="B419" s="16"/>
      <c r="C419" s="16"/>
      <c r="D419" s="16"/>
      <c r="E419" s="35"/>
      <c r="F419" s="16"/>
      <c r="G419" s="35"/>
      <c r="H419" s="105"/>
      <c r="I419" s="35"/>
      <c r="J419" s="35"/>
      <c r="K419" s="35"/>
      <c r="L419" s="35"/>
      <c r="M419" s="16"/>
      <c r="N419" s="35"/>
      <c r="O419" s="35"/>
      <c r="P419" s="16"/>
      <c r="Q419" s="16"/>
      <c r="R419" s="16"/>
      <c r="S419" s="63"/>
      <c r="T419" s="16"/>
      <c r="U419" s="16"/>
      <c r="V419" s="16"/>
      <c r="W419" s="16"/>
      <c r="X419" s="63"/>
      <c r="Y419" s="42"/>
      <c r="Z419" s="31"/>
      <c r="AA419" s="16"/>
      <c r="AB419" s="16"/>
      <c r="AC419" s="16"/>
      <c r="AD419" s="16"/>
    </row>
    <row r="420" spans="1:30" ht="15" customHeight="1" x14ac:dyDescent="0.2">
      <c r="A420" s="16"/>
      <c r="B420" s="16"/>
      <c r="C420" s="16"/>
      <c r="D420" s="16"/>
      <c r="E420" s="35"/>
      <c r="F420" s="16"/>
      <c r="G420" s="35"/>
      <c r="H420" s="105"/>
      <c r="I420" s="35"/>
      <c r="J420" s="35"/>
      <c r="K420" s="35"/>
      <c r="L420" s="35"/>
      <c r="M420" s="16"/>
      <c r="N420" s="35"/>
      <c r="O420" s="35"/>
      <c r="P420" s="16"/>
      <c r="Q420" s="16"/>
      <c r="R420" s="16"/>
      <c r="S420" s="63"/>
      <c r="T420" s="16"/>
      <c r="U420" s="16"/>
      <c r="V420" s="16"/>
      <c r="W420" s="16"/>
      <c r="X420" s="63"/>
      <c r="Y420" s="42"/>
      <c r="Z420" s="31"/>
      <c r="AA420" s="16"/>
      <c r="AB420" s="16"/>
      <c r="AC420" s="16"/>
      <c r="AD420" s="16"/>
    </row>
    <row r="421" spans="1:30" ht="15" customHeight="1" x14ac:dyDescent="0.2">
      <c r="A421" s="16"/>
      <c r="B421" s="16"/>
      <c r="C421" s="16"/>
      <c r="D421" s="16"/>
      <c r="E421" s="35"/>
      <c r="F421" s="16"/>
      <c r="G421" s="35"/>
      <c r="H421" s="105"/>
      <c r="I421" s="35"/>
      <c r="J421" s="35"/>
      <c r="K421" s="35"/>
      <c r="L421" s="35"/>
      <c r="M421" s="16"/>
      <c r="N421" s="35"/>
      <c r="O421" s="35"/>
      <c r="P421" s="16"/>
      <c r="Q421" s="16"/>
      <c r="R421" s="16"/>
      <c r="S421" s="63"/>
      <c r="T421" s="16"/>
      <c r="U421" s="16"/>
      <c r="V421" s="16"/>
      <c r="W421" s="16"/>
      <c r="X421" s="63"/>
      <c r="Y421" s="42"/>
      <c r="Z421" s="31"/>
      <c r="AA421" s="16"/>
      <c r="AB421" s="16"/>
      <c r="AC421" s="16"/>
      <c r="AD421" s="16"/>
    </row>
    <row r="422" spans="1:30" ht="15" customHeight="1" x14ac:dyDescent="0.2">
      <c r="A422" s="16"/>
      <c r="B422" s="16"/>
      <c r="C422" s="16"/>
      <c r="D422" s="16"/>
      <c r="E422" s="35"/>
      <c r="F422" s="16"/>
      <c r="G422" s="35"/>
      <c r="H422" s="105"/>
      <c r="I422" s="35"/>
      <c r="J422" s="35"/>
      <c r="K422" s="35"/>
      <c r="L422" s="35"/>
      <c r="M422" s="16"/>
      <c r="N422" s="35"/>
      <c r="O422" s="35"/>
      <c r="P422" s="16"/>
      <c r="Q422" s="16"/>
      <c r="R422" s="16"/>
      <c r="S422" s="63"/>
      <c r="T422" s="16"/>
      <c r="U422" s="16"/>
      <c r="V422" s="16"/>
      <c r="W422" s="16"/>
      <c r="X422" s="63"/>
      <c r="Y422" s="42"/>
      <c r="Z422" s="31"/>
      <c r="AA422" s="16"/>
      <c r="AB422" s="16"/>
      <c r="AC422" s="16"/>
      <c r="AD422" s="16"/>
    </row>
    <row r="423" spans="1:30" ht="15" customHeight="1" x14ac:dyDescent="0.2">
      <c r="A423" s="16"/>
      <c r="B423" s="16"/>
      <c r="C423" s="16"/>
      <c r="D423" s="16"/>
      <c r="E423" s="35"/>
      <c r="F423" s="16"/>
      <c r="G423" s="35"/>
      <c r="H423" s="105"/>
      <c r="I423" s="35"/>
      <c r="J423" s="35"/>
      <c r="K423" s="35"/>
      <c r="L423" s="35"/>
      <c r="M423" s="16"/>
      <c r="N423" s="35"/>
      <c r="O423" s="35"/>
      <c r="P423" s="16"/>
      <c r="Q423" s="16"/>
      <c r="R423" s="16"/>
      <c r="S423" s="63"/>
      <c r="T423" s="16"/>
      <c r="U423" s="16"/>
      <c r="V423" s="16"/>
      <c r="W423" s="16"/>
      <c r="X423" s="63"/>
      <c r="Y423" s="42"/>
      <c r="Z423" s="31"/>
      <c r="AA423" s="16"/>
      <c r="AB423" s="16"/>
      <c r="AC423" s="16"/>
      <c r="AD423" s="16"/>
    </row>
    <row r="424" spans="1:30" ht="15" customHeight="1" x14ac:dyDescent="0.2">
      <c r="A424" s="16"/>
      <c r="B424" s="16"/>
      <c r="C424" s="16"/>
      <c r="D424" s="16"/>
      <c r="E424" s="35"/>
      <c r="F424" s="16"/>
      <c r="G424" s="35"/>
      <c r="H424" s="105"/>
      <c r="I424" s="35"/>
      <c r="J424" s="35"/>
      <c r="K424" s="35"/>
      <c r="L424" s="35"/>
      <c r="M424" s="16"/>
      <c r="N424" s="35"/>
      <c r="O424" s="35"/>
      <c r="P424" s="16"/>
      <c r="Q424" s="16"/>
      <c r="R424" s="16"/>
      <c r="S424" s="63"/>
      <c r="T424" s="16"/>
      <c r="U424" s="16"/>
      <c r="V424" s="16"/>
      <c r="W424" s="16"/>
      <c r="X424" s="63"/>
      <c r="Y424" s="42"/>
      <c r="Z424" s="31"/>
      <c r="AA424" s="16"/>
      <c r="AB424" s="16"/>
      <c r="AC424" s="16"/>
      <c r="AD424" s="16"/>
    </row>
    <row r="425" spans="1:30" ht="15" customHeight="1" x14ac:dyDescent="0.2">
      <c r="A425" s="16"/>
      <c r="B425" s="16"/>
      <c r="C425" s="16"/>
      <c r="D425" s="16"/>
      <c r="E425" s="35"/>
      <c r="F425" s="16"/>
      <c r="G425" s="35"/>
      <c r="H425" s="105"/>
      <c r="I425" s="35"/>
      <c r="J425" s="35"/>
      <c r="K425" s="35"/>
      <c r="L425" s="35"/>
      <c r="M425" s="16"/>
      <c r="N425" s="35"/>
      <c r="O425" s="35"/>
      <c r="P425" s="16"/>
      <c r="Q425" s="16"/>
      <c r="R425" s="16"/>
      <c r="S425" s="63"/>
      <c r="T425" s="16"/>
      <c r="U425" s="16"/>
      <c r="V425" s="16"/>
      <c r="W425" s="16"/>
      <c r="X425" s="63"/>
      <c r="Y425" s="42"/>
      <c r="Z425" s="31"/>
      <c r="AA425" s="16"/>
      <c r="AB425" s="16"/>
      <c r="AC425" s="16"/>
      <c r="AD425" s="16"/>
    </row>
    <row r="426" spans="1:30" ht="15" customHeight="1" x14ac:dyDescent="0.2">
      <c r="A426" s="16"/>
      <c r="B426" s="16"/>
      <c r="C426" s="16"/>
      <c r="D426" s="16"/>
      <c r="E426" s="35"/>
      <c r="F426" s="16"/>
      <c r="G426" s="35"/>
      <c r="H426" s="105"/>
      <c r="I426" s="35"/>
      <c r="J426" s="35"/>
      <c r="K426" s="35"/>
      <c r="L426" s="35"/>
      <c r="M426" s="16"/>
      <c r="N426" s="35"/>
      <c r="O426" s="35"/>
      <c r="P426" s="16"/>
      <c r="Q426" s="16"/>
      <c r="R426" s="16"/>
      <c r="S426" s="63"/>
      <c r="T426" s="16"/>
      <c r="U426" s="16"/>
      <c r="V426" s="16"/>
      <c r="W426" s="16"/>
      <c r="X426" s="63"/>
      <c r="Y426" s="42"/>
      <c r="Z426" s="31"/>
      <c r="AA426" s="16"/>
      <c r="AB426" s="16"/>
      <c r="AC426" s="16"/>
      <c r="AD426" s="16"/>
    </row>
    <row r="427" spans="1:30" ht="15" customHeight="1" x14ac:dyDescent="0.2">
      <c r="A427" s="16"/>
      <c r="B427" s="16"/>
      <c r="C427" s="16"/>
      <c r="D427" s="16"/>
      <c r="E427" s="35"/>
      <c r="F427" s="16"/>
      <c r="G427" s="35"/>
      <c r="H427" s="105"/>
      <c r="I427" s="35"/>
      <c r="J427" s="35"/>
      <c r="K427" s="35"/>
      <c r="L427" s="35"/>
      <c r="M427" s="16"/>
      <c r="N427" s="35"/>
      <c r="O427" s="35"/>
      <c r="P427" s="16"/>
      <c r="Q427" s="16"/>
      <c r="R427" s="16"/>
      <c r="S427" s="63"/>
      <c r="T427" s="16"/>
      <c r="U427" s="16"/>
      <c r="V427" s="16"/>
      <c r="W427" s="16"/>
      <c r="X427" s="63"/>
      <c r="Y427" s="42"/>
      <c r="Z427" s="31"/>
      <c r="AA427" s="16"/>
      <c r="AB427" s="16"/>
      <c r="AC427" s="16"/>
      <c r="AD427" s="16"/>
    </row>
    <row r="428" spans="1:30" ht="15" customHeight="1" x14ac:dyDescent="0.2">
      <c r="A428" s="16"/>
      <c r="B428" s="16"/>
      <c r="C428" s="16"/>
      <c r="D428" s="16"/>
      <c r="E428" s="35"/>
      <c r="F428" s="16"/>
      <c r="G428" s="35"/>
      <c r="H428" s="105"/>
      <c r="I428" s="35"/>
      <c r="J428" s="35"/>
      <c r="K428" s="35"/>
      <c r="L428" s="35"/>
      <c r="M428" s="16"/>
      <c r="N428" s="35"/>
      <c r="O428" s="35"/>
      <c r="P428" s="16"/>
      <c r="Q428" s="16"/>
      <c r="R428" s="16"/>
      <c r="S428" s="63"/>
      <c r="T428" s="16"/>
      <c r="U428" s="16"/>
      <c r="V428" s="16"/>
      <c r="W428" s="16"/>
      <c r="X428" s="63"/>
      <c r="Y428" s="42"/>
      <c r="Z428" s="31"/>
      <c r="AA428" s="16"/>
      <c r="AB428" s="16"/>
      <c r="AC428" s="16"/>
      <c r="AD428" s="16"/>
    </row>
    <row r="429" spans="1:30" ht="15" customHeight="1" x14ac:dyDescent="0.2">
      <c r="A429" s="16"/>
      <c r="B429" s="16"/>
      <c r="C429" s="16"/>
      <c r="D429" s="16"/>
      <c r="E429" s="35"/>
      <c r="F429" s="16"/>
      <c r="G429" s="35"/>
      <c r="H429" s="105"/>
      <c r="I429" s="35"/>
      <c r="J429" s="35"/>
      <c r="K429" s="35"/>
      <c r="L429" s="35"/>
      <c r="M429" s="16"/>
      <c r="N429" s="35"/>
      <c r="O429" s="35"/>
      <c r="P429" s="16"/>
      <c r="Q429" s="16"/>
      <c r="R429" s="16"/>
      <c r="S429" s="63"/>
      <c r="T429" s="16"/>
      <c r="U429" s="16"/>
      <c r="V429" s="16"/>
      <c r="W429" s="16"/>
      <c r="X429" s="63"/>
      <c r="Y429" s="42"/>
      <c r="Z429" s="31"/>
      <c r="AA429" s="16"/>
      <c r="AB429" s="16"/>
      <c r="AC429" s="16"/>
      <c r="AD429" s="16"/>
    </row>
    <row r="430" spans="1:30" ht="15" customHeight="1" x14ac:dyDescent="0.2">
      <c r="A430" s="16"/>
      <c r="B430" s="16"/>
      <c r="C430" s="16"/>
      <c r="D430" s="16"/>
      <c r="E430" s="35"/>
      <c r="F430" s="16"/>
      <c r="G430" s="35"/>
      <c r="H430" s="105"/>
      <c r="I430" s="35"/>
      <c r="J430" s="35"/>
      <c r="K430" s="35"/>
      <c r="L430" s="35"/>
      <c r="M430" s="16"/>
      <c r="N430" s="35"/>
      <c r="O430" s="35"/>
      <c r="P430" s="16"/>
      <c r="Q430" s="16"/>
      <c r="R430" s="16"/>
      <c r="S430" s="63"/>
      <c r="T430" s="16"/>
      <c r="U430" s="16"/>
      <c r="V430" s="16"/>
      <c r="W430" s="16"/>
      <c r="X430" s="63"/>
      <c r="Y430" s="42"/>
      <c r="Z430" s="31"/>
      <c r="AA430" s="16"/>
      <c r="AB430" s="16"/>
      <c r="AC430" s="16"/>
      <c r="AD430" s="16"/>
    </row>
    <row r="431" spans="1:30" ht="15" customHeight="1" x14ac:dyDescent="0.2">
      <c r="A431" s="16"/>
      <c r="B431" s="16"/>
      <c r="C431" s="16"/>
      <c r="D431" s="16"/>
      <c r="E431" s="35"/>
      <c r="F431" s="16"/>
      <c r="G431" s="35"/>
      <c r="H431" s="105"/>
      <c r="I431" s="35"/>
      <c r="J431" s="35"/>
      <c r="K431" s="35"/>
      <c r="L431" s="35"/>
      <c r="M431" s="16"/>
      <c r="N431" s="35"/>
      <c r="O431" s="35"/>
      <c r="P431" s="16"/>
      <c r="Q431" s="16"/>
      <c r="R431" s="16"/>
      <c r="S431" s="63"/>
      <c r="T431" s="16"/>
      <c r="U431" s="16"/>
      <c r="V431" s="16"/>
      <c r="W431" s="16"/>
      <c r="X431" s="63"/>
      <c r="Y431" s="42"/>
      <c r="Z431" s="31"/>
      <c r="AA431" s="16"/>
      <c r="AB431" s="16"/>
      <c r="AC431" s="16"/>
      <c r="AD431" s="16"/>
    </row>
    <row r="432" spans="1:30" ht="15" customHeight="1" x14ac:dyDescent="0.2">
      <c r="A432" s="16"/>
      <c r="B432" s="16"/>
      <c r="C432" s="16"/>
      <c r="D432" s="16"/>
      <c r="E432" s="35"/>
      <c r="F432" s="16"/>
      <c r="G432" s="35"/>
      <c r="H432" s="105"/>
      <c r="I432" s="35"/>
      <c r="J432" s="35"/>
      <c r="K432" s="35"/>
      <c r="L432" s="35"/>
      <c r="M432" s="16"/>
      <c r="N432" s="35"/>
      <c r="O432" s="35"/>
      <c r="P432" s="16"/>
      <c r="Q432" s="16"/>
      <c r="R432" s="16"/>
      <c r="S432" s="63"/>
      <c r="T432" s="16"/>
      <c r="U432" s="16"/>
      <c r="V432" s="16"/>
      <c r="W432" s="16"/>
      <c r="X432" s="63"/>
      <c r="Y432" s="42"/>
      <c r="Z432" s="31"/>
      <c r="AA432" s="16"/>
      <c r="AB432" s="16"/>
      <c r="AC432" s="16"/>
      <c r="AD432" s="16"/>
    </row>
    <row r="433" spans="1:30" ht="15" customHeight="1" x14ac:dyDescent="0.2">
      <c r="A433" s="16"/>
      <c r="B433" s="16"/>
      <c r="C433" s="16"/>
      <c r="D433" s="16"/>
      <c r="E433" s="35"/>
      <c r="F433" s="16"/>
      <c r="G433" s="35"/>
      <c r="H433" s="105"/>
      <c r="I433" s="35"/>
      <c r="J433" s="35"/>
      <c r="K433" s="35"/>
      <c r="L433" s="35"/>
      <c r="M433" s="16"/>
      <c r="N433" s="35"/>
      <c r="O433" s="35"/>
      <c r="P433" s="16"/>
      <c r="Q433" s="16"/>
      <c r="R433" s="16"/>
      <c r="S433" s="63"/>
      <c r="T433" s="16"/>
      <c r="U433" s="16"/>
      <c r="V433" s="16"/>
      <c r="W433" s="16"/>
      <c r="X433" s="63"/>
      <c r="Y433" s="42"/>
      <c r="Z433" s="31"/>
      <c r="AA433" s="16"/>
      <c r="AB433" s="16"/>
      <c r="AC433" s="16"/>
      <c r="AD433" s="16"/>
    </row>
    <row r="434" spans="1:30" ht="15" customHeight="1" x14ac:dyDescent="0.2">
      <c r="A434" s="16"/>
      <c r="B434" s="16"/>
      <c r="C434" s="16"/>
      <c r="D434" s="16"/>
      <c r="E434" s="35"/>
      <c r="F434" s="16"/>
      <c r="G434" s="35"/>
      <c r="H434" s="105"/>
      <c r="I434" s="35"/>
      <c r="J434" s="35"/>
      <c r="K434" s="35"/>
      <c r="L434" s="35"/>
      <c r="M434" s="16"/>
      <c r="N434" s="35"/>
      <c r="O434" s="35"/>
      <c r="P434" s="16"/>
      <c r="Q434" s="16"/>
      <c r="R434" s="16"/>
      <c r="S434" s="63"/>
      <c r="T434" s="16"/>
      <c r="U434" s="16"/>
      <c r="V434" s="16"/>
      <c r="W434" s="16"/>
      <c r="X434" s="63"/>
      <c r="Y434" s="42"/>
      <c r="Z434" s="31"/>
      <c r="AA434" s="16"/>
      <c r="AB434" s="16"/>
      <c r="AC434" s="16"/>
      <c r="AD434" s="16"/>
    </row>
    <row r="435" spans="1:30" ht="15" customHeight="1" x14ac:dyDescent="0.2">
      <c r="A435" s="16"/>
      <c r="B435" s="16"/>
      <c r="C435" s="16"/>
      <c r="D435" s="16"/>
      <c r="E435" s="35"/>
      <c r="F435" s="16"/>
      <c r="G435" s="35"/>
      <c r="H435" s="105"/>
      <c r="I435" s="35"/>
      <c r="J435" s="35"/>
      <c r="K435" s="35"/>
      <c r="L435" s="35"/>
      <c r="M435" s="16"/>
      <c r="N435" s="35"/>
      <c r="O435" s="35"/>
      <c r="P435" s="16"/>
      <c r="Q435" s="16"/>
      <c r="R435" s="16"/>
      <c r="S435" s="63"/>
      <c r="T435" s="16"/>
      <c r="U435" s="16"/>
      <c r="V435" s="16"/>
      <c r="W435" s="16"/>
      <c r="X435" s="63"/>
      <c r="Y435" s="42"/>
      <c r="Z435" s="31"/>
      <c r="AA435" s="16"/>
      <c r="AB435" s="16"/>
      <c r="AC435" s="16"/>
      <c r="AD435" s="16"/>
    </row>
    <row r="436" spans="1:30" ht="15" customHeight="1" x14ac:dyDescent="0.2">
      <c r="A436" s="16"/>
      <c r="B436" s="16"/>
      <c r="C436" s="16"/>
      <c r="D436" s="16"/>
      <c r="E436" s="35"/>
      <c r="F436" s="16"/>
      <c r="G436" s="35"/>
      <c r="H436" s="105"/>
      <c r="I436" s="35"/>
      <c r="J436" s="35"/>
      <c r="K436" s="35"/>
      <c r="L436" s="35"/>
      <c r="M436" s="16"/>
      <c r="N436" s="35"/>
      <c r="O436" s="35"/>
      <c r="P436" s="16"/>
      <c r="Q436" s="16"/>
      <c r="R436" s="16"/>
      <c r="S436" s="63"/>
      <c r="T436" s="16"/>
      <c r="U436" s="16"/>
      <c r="V436" s="16"/>
      <c r="W436" s="16"/>
      <c r="X436" s="63"/>
      <c r="Y436" s="42"/>
      <c r="Z436" s="31"/>
      <c r="AA436" s="16"/>
      <c r="AB436" s="16"/>
      <c r="AC436" s="16"/>
      <c r="AD436" s="16"/>
    </row>
    <row r="437" spans="1:30" ht="15" customHeight="1" x14ac:dyDescent="0.2">
      <c r="A437" s="16"/>
      <c r="B437" s="16"/>
      <c r="C437" s="16"/>
      <c r="D437" s="16"/>
      <c r="E437" s="35"/>
      <c r="F437" s="16"/>
      <c r="G437" s="35"/>
      <c r="H437" s="105"/>
      <c r="I437" s="35"/>
      <c r="J437" s="35"/>
      <c r="K437" s="35"/>
      <c r="L437" s="35"/>
      <c r="M437" s="16"/>
      <c r="N437" s="35"/>
      <c r="O437" s="35"/>
      <c r="P437" s="16"/>
      <c r="Q437" s="16"/>
      <c r="R437" s="16"/>
      <c r="S437" s="63"/>
      <c r="T437" s="16"/>
      <c r="U437" s="16"/>
      <c r="V437" s="16"/>
      <c r="W437" s="16"/>
      <c r="X437" s="63"/>
      <c r="Y437" s="42"/>
      <c r="Z437" s="31"/>
      <c r="AA437" s="16"/>
      <c r="AB437" s="16"/>
      <c r="AC437" s="16"/>
      <c r="AD437" s="16"/>
    </row>
    <row r="438" spans="1:30" ht="15" customHeight="1" x14ac:dyDescent="0.2">
      <c r="A438" s="16"/>
      <c r="B438" s="16"/>
      <c r="C438" s="16"/>
      <c r="D438" s="16"/>
      <c r="E438" s="35"/>
      <c r="F438" s="16"/>
      <c r="G438" s="35"/>
      <c r="H438" s="105"/>
      <c r="I438" s="35"/>
      <c r="J438" s="35"/>
      <c r="K438" s="35"/>
      <c r="L438" s="35"/>
      <c r="M438" s="16"/>
      <c r="N438" s="35"/>
      <c r="O438" s="35"/>
      <c r="P438" s="16"/>
      <c r="Q438" s="16"/>
      <c r="R438" s="16"/>
      <c r="S438" s="63"/>
      <c r="T438" s="16"/>
      <c r="U438" s="16"/>
      <c r="V438" s="16"/>
      <c r="W438" s="16"/>
      <c r="X438" s="63"/>
      <c r="Y438" s="42"/>
      <c r="Z438" s="31"/>
      <c r="AA438" s="16"/>
      <c r="AB438" s="16"/>
      <c r="AC438" s="16"/>
      <c r="AD438" s="16"/>
    </row>
    <row r="439" spans="1:30" ht="15" customHeight="1" x14ac:dyDescent="0.2">
      <c r="A439" s="16"/>
      <c r="B439" s="16"/>
      <c r="C439" s="16"/>
      <c r="D439" s="16"/>
      <c r="E439" s="35"/>
      <c r="F439" s="16"/>
      <c r="G439" s="35"/>
      <c r="H439" s="105"/>
      <c r="I439" s="35"/>
      <c r="J439" s="35"/>
      <c r="K439" s="35"/>
      <c r="L439" s="35"/>
      <c r="M439" s="16"/>
      <c r="N439" s="35"/>
      <c r="O439" s="35"/>
      <c r="P439" s="16"/>
      <c r="Q439" s="16"/>
      <c r="R439" s="16"/>
      <c r="S439" s="63"/>
      <c r="T439" s="16"/>
      <c r="U439" s="16"/>
      <c r="V439" s="16"/>
      <c r="W439" s="16"/>
      <c r="X439" s="63"/>
      <c r="Y439" s="42"/>
      <c r="Z439" s="31"/>
      <c r="AA439" s="16"/>
      <c r="AB439" s="16"/>
      <c r="AC439" s="16"/>
      <c r="AD439" s="16"/>
    </row>
    <row r="440" spans="1:30" ht="15" customHeight="1" x14ac:dyDescent="0.2">
      <c r="A440" s="16"/>
      <c r="B440" s="16"/>
      <c r="C440" s="16"/>
      <c r="D440" s="16"/>
      <c r="E440" s="35"/>
      <c r="F440" s="16"/>
      <c r="G440" s="35"/>
      <c r="H440" s="105"/>
      <c r="I440" s="35"/>
      <c r="J440" s="35"/>
      <c r="K440" s="35"/>
      <c r="L440" s="35"/>
      <c r="M440" s="16"/>
      <c r="N440" s="35"/>
      <c r="O440" s="35"/>
      <c r="P440" s="16"/>
      <c r="Q440" s="16"/>
      <c r="R440" s="16"/>
      <c r="S440" s="63"/>
      <c r="T440" s="16"/>
      <c r="U440" s="16"/>
      <c r="V440" s="16"/>
      <c r="W440" s="16"/>
      <c r="X440" s="63"/>
      <c r="Y440" s="42"/>
      <c r="Z440" s="31"/>
      <c r="AA440" s="16"/>
      <c r="AB440" s="16"/>
      <c r="AC440" s="16"/>
      <c r="AD440" s="16"/>
    </row>
    <row r="441" spans="1:30" ht="15" customHeight="1" x14ac:dyDescent="0.2">
      <c r="A441" s="16"/>
      <c r="B441" s="16"/>
      <c r="C441" s="16"/>
      <c r="D441" s="16"/>
      <c r="E441" s="35"/>
      <c r="F441" s="16"/>
      <c r="G441" s="35"/>
      <c r="H441" s="105"/>
      <c r="I441" s="35"/>
      <c r="J441" s="35"/>
      <c r="K441" s="35"/>
      <c r="L441" s="35"/>
      <c r="M441" s="16"/>
      <c r="N441" s="35"/>
      <c r="O441" s="35"/>
      <c r="P441" s="16"/>
      <c r="Q441" s="16"/>
      <c r="R441" s="16"/>
      <c r="S441" s="63"/>
      <c r="T441" s="16"/>
      <c r="U441" s="16"/>
      <c r="V441" s="16"/>
      <c r="W441" s="16"/>
      <c r="X441" s="63"/>
      <c r="Y441" s="42"/>
      <c r="Z441" s="31"/>
      <c r="AA441" s="16"/>
      <c r="AB441" s="16"/>
      <c r="AC441" s="16"/>
      <c r="AD441" s="16"/>
    </row>
    <row r="442" spans="1:30" ht="15" customHeight="1" x14ac:dyDescent="0.2">
      <c r="A442" s="16"/>
      <c r="B442" s="16"/>
      <c r="C442" s="16"/>
      <c r="D442" s="16"/>
      <c r="E442" s="35"/>
      <c r="F442" s="16"/>
      <c r="G442" s="35"/>
      <c r="H442" s="105"/>
      <c r="I442" s="35"/>
      <c r="J442" s="35"/>
      <c r="K442" s="35"/>
      <c r="L442" s="35"/>
      <c r="M442" s="16"/>
      <c r="N442" s="35"/>
      <c r="O442" s="35"/>
      <c r="P442" s="16"/>
      <c r="Q442" s="16"/>
      <c r="R442" s="16"/>
      <c r="S442" s="63"/>
      <c r="T442" s="16"/>
      <c r="U442" s="16"/>
      <c r="V442" s="16"/>
      <c r="W442" s="16"/>
      <c r="X442" s="63"/>
      <c r="Y442" s="42"/>
      <c r="Z442" s="31"/>
      <c r="AA442" s="16"/>
      <c r="AB442" s="16"/>
      <c r="AC442" s="16"/>
      <c r="AD442" s="16"/>
    </row>
    <row r="443" spans="1:30" ht="15" customHeight="1" x14ac:dyDescent="0.2">
      <c r="A443" s="16"/>
      <c r="B443" s="16"/>
      <c r="C443" s="16"/>
      <c r="D443" s="16"/>
      <c r="E443" s="35"/>
      <c r="F443" s="16"/>
      <c r="G443" s="35"/>
      <c r="H443" s="105"/>
      <c r="I443" s="35"/>
      <c r="J443" s="35"/>
      <c r="K443" s="35"/>
      <c r="L443" s="35"/>
      <c r="M443" s="16"/>
      <c r="N443" s="35"/>
      <c r="O443" s="35"/>
      <c r="P443" s="16"/>
      <c r="Q443" s="16"/>
      <c r="R443" s="16"/>
      <c r="S443" s="63"/>
      <c r="T443" s="16"/>
      <c r="U443" s="16"/>
      <c r="V443" s="16"/>
      <c r="W443" s="16"/>
      <c r="X443" s="63"/>
      <c r="Y443" s="42"/>
      <c r="Z443" s="31"/>
      <c r="AA443" s="16"/>
      <c r="AB443" s="16"/>
      <c r="AC443" s="16"/>
      <c r="AD443" s="16"/>
    </row>
    <row r="444" spans="1:30" ht="15" customHeight="1" x14ac:dyDescent="0.2">
      <c r="A444" s="16"/>
      <c r="B444" s="16"/>
      <c r="C444" s="16"/>
      <c r="D444" s="16"/>
      <c r="E444" s="35"/>
      <c r="F444" s="16"/>
      <c r="G444" s="35"/>
      <c r="H444" s="105"/>
      <c r="I444" s="35"/>
      <c r="J444" s="35"/>
      <c r="K444" s="35"/>
      <c r="L444" s="35"/>
      <c r="M444" s="16"/>
      <c r="N444" s="35"/>
      <c r="O444" s="35"/>
      <c r="P444" s="16"/>
      <c r="Q444" s="16"/>
      <c r="R444" s="16"/>
      <c r="S444" s="63"/>
      <c r="T444" s="16"/>
      <c r="U444" s="16"/>
      <c r="V444" s="16"/>
      <c r="W444" s="16"/>
      <c r="X444" s="63"/>
      <c r="Y444" s="42"/>
      <c r="Z444" s="31"/>
      <c r="AA444" s="16"/>
      <c r="AB444" s="16"/>
      <c r="AC444" s="16"/>
      <c r="AD444" s="16"/>
    </row>
    <row r="445" spans="1:30" ht="15" customHeight="1" x14ac:dyDescent="0.2">
      <c r="A445" s="16"/>
      <c r="B445" s="16"/>
      <c r="C445" s="16"/>
      <c r="D445" s="16"/>
      <c r="E445" s="35"/>
      <c r="F445" s="16"/>
      <c r="G445" s="35"/>
      <c r="H445" s="105"/>
      <c r="I445" s="35"/>
      <c r="J445" s="35"/>
      <c r="K445" s="35"/>
      <c r="L445" s="35"/>
      <c r="M445" s="16"/>
      <c r="N445" s="35"/>
      <c r="O445" s="35"/>
      <c r="P445" s="16"/>
      <c r="Q445" s="16"/>
      <c r="R445" s="16"/>
      <c r="S445" s="63"/>
      <c r="T445" s="16"/>
      <c r="U445" s="16"/>
      <c r="V445" s="16"/>
      <c r="W445" s="16"/>
      <c r="X445" s="63"/>
      <c r="Y445" s="42"/>
      <c r="Z445" s="31"/>
      <c r="AA445" s="16"/>
      <c r="AB445" s="16"/>
      <c r="AC445" s="16"/>
      <c r="AD445" s="16"/>
    </row>
    <row r="446" spans="1:30" ht="15" customHeight="1" x14ac:dyDescent="0.2">
      <c r="A446" s="16"/>
      <c r="B446" s="16"/>
      <c r="C446" s="16"/>
      <c r="D446" s="16"/>
      <c r="E446" s="35"/>
      <c r="F446" s="16"/>
      <c r="G446" s="35"/>
      <c r="H446" s="105"/>
      <c r="I446" s="35"/>
      <c r="J446" s="35"/>
      <c r="K446" s="35"/>
      <c r="L446" s="35"/>
      <c r="M446" s="16"/>
      <c r="N446" s="35"/>
      <c r="O446" s="35"/>
      <c r="P446" s="16"/>
      <c r="Q446" s="16"/>
      <c r="R446" s="16"/>
      <c r="S446" s="63"/>
      <c r="T446" s="16"/>
      <c r="U446" s="16"/>
      <c r="V446" s="16"/>
      <c r="W446" s="16"/>
      <c r="X446" s="63"/>
      <c r="Y446" s="42"/>
      <c r="Z446" s="31"/>
      <c r="AA446" s="16"/>
      <c r="AB446" s="16"/>
      <c r="AC446" s="16"/>
      <c r="AD446" s="16"/>
    </row>
    <row r="447" spans="1:30" ht="15" customHeight="1" x14ac:dyDescent="0.2">
      <c r="A447" s="16"/>
      <c r="B447" s="16"/>
      <c r="C447" s="16"/>
      <c r="D447" s="16"/>
      <c r="E447" s="35"/>
      <c r="F447" s="16"/>
      <c r="G447" s="35"/>
      <c r="H447" s="105"/>
      <c r="I447" s="35"/>
      <c r="J447" s="35"/>
      <c r="K447" s="35"/>
      <c r="L447" s="35"/>
      <c r="M447" s="16"/>
      <c r="N447" s="35"/>
      <c r="O447" s="35"/>
      <c r="P447" s="16"/>
      <c r="Q447" s="16"/>
      <c r="R447" s="16"/>
      <c r="S447" s="63"/>
      <c r="T447" s="16"/>
      <c r="U447" s="16"/>
      <c r="V447" s="16"/>
      <c r="W447" s="16"/>
      <c r="X447" s="63"/>
      <c r="Y447" s="42"/>
      <c r="Z447" s="31"/>
      <c r="AA447" s="16"/>
      <c r="AB447" s="16"/>
      <c r="AC447" s="16"/>
      <c r="AD447" s="16"/>
    </row>
    <row r="448" spans="1:30" ht="15" customHeight="1" x14ac:dyDescent="0.2">
      <c r="A448" s="16"/>
      <c r="B448" s="16"/>
      <c r="C448" s="16"/>
      <c r="D448" s="16"/>
      <c r="E448" s="35"/>
      <c r="F448" s="16"/>
      <c r="G448" s="35"/>
      <c r="H448" s="105"/>
      <c r="I448" s="35"/>
      <c r="J448" s="35"/>
      <c r="K448" s="35"/>
      <c r="L448" s="35"/>
      <c r="M448" s="16"/>
      <c r="N448" s="35"/>
      <c r="O448" s="35"/>
      <c r="P448" s="16"/>
      <c r="Q448" s="16"/>
      <c r="R448" s="16"/>
      <c r="S448" s="63"/>
      <c r="T448" s="16"/>
      <c r="U448" s="16"/>
      <c r="V448" s="16"/>
      <c r="W448" s="16"/>
      <c r="X448" s="63"/>
      <c r="Y448" s="42"/>
      <c r="Z448" s="31"/>
      <c r="AA448" s="16"/>
      <c r="AB448" s="16"/>
      <c r="AC448" s="16"/>
      <c r="AD448" s="16"/>
    </row>
    <row r="449" spans="1:30" ht="15" customHeight="1" x14ac:dyDescent="0.2">
      <c r="A449" s="16"/>
      <c r="B449" s="16"/>
      <c r="C449" s="16"/>
      <c r="D449" s="16"/>
      <c r="E449" s="35"/>
      <c r="F449" s="16"/>
      <c r="G449" s="35"/>
      <c r="H449" s="105"/>
      <c r="I449" s="35"/>
      <c r="J449" s="35"/>
      <c r="K449" s="35"/>
      <c r="L449" s="35"/>
      <c r="M449" s="16"/>
      <c r="N449" s="35"/>
      <c r="O449" s="35"/>
      <c r="P449" s="16"/>
      <c r="Q449" s="16"/>
      <c r="R449" s="16"/>
      <c r="S449" s="63"/>
      <c r="T449" s="16"/>
      <c r="U449" s="16"/>
      <c r="V449" s="16"/>
      <c r="W449" s="16"/>
      <c r="X449" s="63"/>
      <c r="Y449" s="42"/>
      <c r="Z449" s="31"/>
      <c r="AA449" s="16"/>
      <c r="AB449" s="16"/>
      <c r="AC449" s="16"/>
      <c r="AD449" s="16"/>
    </row>
    <row r="450" spans="1:30" ht="15" customHeight="1" x14ac:dyDescent="0.2">
      <c r="A450" s="16"/>
      <c r="B450" s="16"/>
      <c r="C450" s="16"/>
      <c r="D450" s="16"/>
      <c r="E450" s="35"/>
      <c r="F450" s="16"/>
      <c r="G450" s="35"/>
      <c r="H450" s="105"/>
      <c r="I450" s="35"/>
      <c r="J450" s="35"/>
      <c r="K450" s="35"/>
      <c r="L450" s="35"/>
      <c r="M450" s="16"/>
      <c r="N450" s="35"/>
      <c r="O450" s="35"/>
      <c r="P450" s="16"/>
      <c r="Q450" s="16"/>
      <c r="R450" s="16"/>
      <c r="S450" s="63"/>
      <c r="T450" s="16"/>
      <c r="U450" s="16"/>
      <c r="V450" s="16"/>
      <c r="W450" s="16"/>
      <c r="X450" s="63"/>
      <c r="Y450" s="42"/>
      <c r="Z450" s="31"/>
      <c r="AA450" s="16"/>
      <c r="AB450" s="16"/>
      <c r="AC450" s="16"/>
      <c r="AD450" s="16"/>
    </row>
    <row r="451" spans="1:30" ht="15" customHeight="1" x14ac:dyDescent="0.2">
      <c r="A451" s="16"/>
      <c r="B451" s="16"/>
      <c r="C451" s="16"/>
      <c r="D451" s="16"/>
      <c r="E451" s="35"/>
      <c r="F451" s="16"/>
      <c r="G451" s="35"/>
      <c r="H451" s="105"/>
      <c r="I451" s="35"/>
      <c r="J451" s="35"/>
      <c r="K451" s="35"/>
      <c r="L451" s="35"/>
      <c r="M451" s="16"/>
      <c r="N451" s="35"/>
      <c r="O451" s="35"/>
      <c r="P451" s="16"/>
      <c r="Q451" s="16"/>
      <c r="R451" s="16"/>
      <c r="S451" s="63"/>
      <c r="T451" s="16"/>
      <c r="U451" s="16"/>
      <c r="V451" s="16"/>
      <c r="W451" s="16"/>
      <c r="X451" s="63"/>
      <c r="Y451" s="42"/>
      <c r="Z451" s="31"/>
      <c r="AA451" s="16"/>
      <c r="AB451" s="16"/>
      <c r="AC451" s="16"/>
      <c r="AD451" s="16"/>
    </row>
    <row r="452" spans="1:30" ht="15" customHeight="1" x14ac:dyDescent="0.2">
      <c r="A452" s="16"/>
      <c r="B452" s="16"/>
      <c r="C452" s="16"/>
      <c r="D452" s="16"/>
      <c r="E452" s="35"/>
      <c r="F452" s="16"/>
      <c r="G452" s="35"/>
      <c r="H452" s="105"/>
      <c r="I452" s="35"/>
      <c r="J452" s="35"/>
      <c r="K452" s="35"/>
      <c r="L452" s="35"/>
      <c r="M452" s="16"/>
      <c r="N452" s="35"/>
      <c r="O452" s="35"/>
      <c r="P452" s="16"/>
      <c r="Q452" s="16"/>
      <c r="R452" s="16"/>
      <c r="S452" s="63"/>
      <c r="T452" s="16"/>
      <c r="U452" s="16"/>
      <c r="V452" s="16"/>
      <c r="W452" s="16"/>
      <c r="X452" s="63"/>
      <c r="Y452" s="42"/>
      <c r="Z452" s="31"/>
      <c r="AA452" s="16"/>
      <c r="AB452" s="16"/>
      <c r="AC452" s="16"/>
      <c r="AD452" s="16"/>
    </row>
    <row r="453" spans="1:30" ht="15" customHeight="1" x14ac:dyDescent="0.2">
      <c r="A453" s="16"/>
      <c r="B453" s="16"/>
      <c r="C453" s="16"/>
      <c r="D453" s="16"/>
      <c r="E453" s="35"/>
      <c r="F453" s="16"/>
      <c r="G453" s="35"/>
      <c r="H453" s="105"/>
      <c r="I453" s="35"/>
      <c r="J453" s="35"/>
      <c r="K453" s="35"/>
      <c r="L453" s="35"/>
      <c r="M453" s="16"/>
      <c r="N453" s="35"/>
      <c r="O453" s="35"/>
      <c r="P453" s="16"/>
      <c r="Q453" s="16"/>
      <c r="R453" s="16"/>
      <c r="S453" s="63"/>
      <c r="T453" s="16"/>
      <c r="U453" s="16"/>
      <c r="V453" s="16"/>
      <c r="W453" s="16"/>
      <c r="X453" s="63"/>
      <c r="Y453" s="42"/>
      <c r="Z453" s="31"/>
      <c r="AA453" s="16"/>
      <c r="AB453" s="16"/>
      <c r="AC453" s="16"/>
      <c r="AD453" s="16"/>
    </row>
    <row r="454" spans="1:30" ht="15" customHeight="1" x14ac:dyDescent="0.2">
      <c r="A454" s="16"/>
      <c r="B454" s="16"/>
      <c r="C454" s="16"/>
      <c r="D454" s="16"/>
      <c r="E454" s="35"/>
      <c r="F454" s="16"/>
      <c r="G454" s="35"/>
      <c r="H454" s="105"/>
      <c r="I454" s="35"/>
      <c r="J454" s="35"/>
      <c r="K454" s="35"/>
      <c r="L454" s="35"/>
      <c r="M454" s="16"/>
      <c r="N454" s="35"/>
      <c r="O454" s="35"/>
      <c r="P454" s="16"/>
      <c r="Q454" s="16"/>
      <c r="R454" s="16"/>
      <c r="S454" s="63"/>
      <c r="T454" s="16"/>
      <c r="U454" s="16"/>
      <c r="V454" s="16"/>
      <c r="W454" s="16"/>
      <c r="X454" s="63"/>
      <c r="Y454" s="42"/>
      <c r="Z454" s="31"/>
      <c r="AA454" s="16"/>
      <c r="AB454" s="16"/>
      <c r="AC454" s="16"/>
      <c r="AD454" s="16"/>
    </row>
    <row r="455" spans="1:30" ht="15" customHeight="1" x14ac:dyDescent="0.2">
      <c r="A455" s="16"/>
      <c r="B455" s="16"/>
      <c r="C455" s="16"/>
      <c r="D455" s="16"/>
      <c r="E455" s="35"/>
      <c r="F455" s="16"/>
      <c r="G455" s="35"/>
      <c r="H455" s="105"/>
      <c r="I455" s="35"/>
      <c r="J455" s="35"/>
      <c r="K455" s="35"/>
      <c r="L455" s="35"/>
      <c r="M455" s="16"/>
      <c r="N455" s="35"/>
      <c r="O455" s="35"/>
      <c r="P455" s="16"/>
      <c r="Q455" s="16"/>
      <c r="R455" s="16"/>
      <c r="S455" s="63"/>
      <c r="T455" s="16"/>
      <c r="U455" s="16"/>
      <c r="V455" s="16"/>
      <c r="W455" s="16"/>
      <c r="X455" s="63"/>
      <c r="Y455" s="42"/>
      <c r="Z455" s="31"/>
      <c r="AA455" s="16"/>
      <c r="AB455" s="16"/>
      <c r="AC455" s="16"/>
      <c r="AD455" s="16"/>
    </row>
    <row r="456" spans="1:30" ht="15" customHeight="1" x14ac:dyDescent="0.2">
      <c r="A456" s="16"/>
      <c r="B456" s="16"/>
      <c r="C456" s="16"/>
      <c r="D456" s="16"/>
      <c r="E456" s="35"/>
      <c r="F456" s="16"/>
      <c r="G456" s="35"/>
      <c r="H456" s="105"/>
      <c r="I456" s="35"/>
      <c r="J456" s="35"/>
      <c r="K456" s="35"/>
      <c r="L456" s="35"/>
      <c r="M456" s="16"/>
      <c r="N456" s="35"/>
      <c r="O456" s="35"/>
      <c r="P456" s="16"/>
      <c r="Q456" s="16"/>
      <c r="R456" s="16"/>
      <c r="S456" s="63"/>
      <c r="T456" s="16"/>
      <c r="U456" s="16"/>
      <c r="V456" s="16"/>
      <c r="W456" s="16"/>
      <c r="X456" s="63"/>
      <c r="Y456" s="42"/>
      <c r="Z456" s="31"/>
      <c r="AA456" s="16"/>
      <c r="AB456" s="16"/>
      <c r="AC456" s="16"/>
      <c r="AD456" s="16"/>
    </row>
    <row r="457" spans="1:30" ht="15" customHeight="1" x14ac:dyDescent="0.2">
      <c r="A457" s="16"/>
      <c r="B457" s="16"/>
      <c r="C457" s="16"/>
      <c r="D457" s="16"/>
      <c r="E457" s="35"/>
      <c r="F457" s="16"/>
      <c r="G457" s="35"/>
      <c r="H457" s="105"/>
      <c r="I457" s="35"/>
      <c r="J457" s="35"/>
      <c r="K457" s="35"/>
      <c r="L457" s="35"/>
      <c r="M457" s="16"/>
      <c r="N457" s="35"/>
      <c r="O457" s="35"/>
      <c r="P457" s="16"/>
      <c r="Q457" s="16"/>
      <c r="R457" s="16"/>
      <c r="S457" s="63"/>
      <c r="T457" s="16"/>
      <c r="U457" s="16"/>
      <c r="V457" s="16"/>
      <c r="W457" s="16"/>
      <c r="X457" s="63"/>
      <c r="Y457" s="42"/>
      <c r="Z457" s="31"/>
      <c r="AA457" s="16"/>
      <c r="AB457" s="16"/>
      <c r="AC457" s="16"/>
      <c r="AD457" s="16"/>
    </row>
    <row r="458" spans="1:30" ht="15" customHeight="1" x14ac:dyDescent="0.2">
      <c r="A458" s="16"/>
      <c r="B458" s="16"/>
      <c r="C458" s="16"/>
      <c r="D458" s="16"/>
      <c r="E458" s="35"/>
      <c r="F458" s="16"/>
      <c r="G458" s="35"/>
      <c r="H458" s="105"/>
      <c r="I458" s="35"/>
      <c r="J458" s="35"/>
      <c r="K458" s="35"/>
      <c r="L458" s="35"/>
      <c r="M458" s="16"/>
      <c r="N458" s="35"/>
      <c r="O458" s="35"/>
      <c r="P458" s="16"/>
      <c r="Q458" s="16"/>
      <c r="R458" s="16"/>
      <c r="S458" s="63"/>
      <c r="T458" s="16"/>
      <c r="U458" s="16"/>
      <c r="V458" s="16"/>
      <c r="W458" s="16"/>
      <c r="X458" s="63"/>
      <c r="Y458" s="42"/>
      <c r="Z458" s="31"/>
      <c r="AA458" s="16"/>
      <c r="AB458" s="16"/>
      <c r="AC458" s="16"/>
      <c r="AD458" s="16"/>
    </row>
    <row r="459" spans="1:30" ht="15" customHeight="1" x14ac:dyDescent="0.2">
      <c r="A459" s="16"/>
      <c r="B459" s="16"/>
      <c r="C459" s="16"/>
      <c r="D459" s="16"/>
      <c r="E459" s="35"/>
      <c r="F459" s="16"/>
      <c r="G459" s="35"/>
      <c r="H459" s="105"/>
      <c r="I459" s="35"/>
      <c r="J459" s="35"/>
      <c r="K459" s="35"/>
      <c r="L459" s="35"/>
      <c r="M459" s="16"/>
      <c r="N459" s="35"/>
      <c r="O459" s="35"/>
      <c r="P459" s="16"/>
      <c r="Q459" s="16"/>
      <c r="R459" s="16"/>
      <c r="S459" s="63"/>
      <c r="T459" s="16"/>
      <c r="U459" s="16"/>
      <c r="V459" s="16"/>
      <c r="W459" s="16"/>
      <c r="X459" s="63"/>
      <c r="Y459" s="42"/>
      <c r="Z459" s="31"/>
      <c r="AA459" s="16"/>
      <c r="AB459" s="16"/>
      <c r="AC459" s="16"/>
      <c r="AD459" s="16"/>
    </row>
    <row r="460" spans="1:30" ht="15" customHeight="1" x14ac:dyDescent="0.2">
      <c r="A460" s="16"/>
      <c r="B460" s="16"/>
      <c r="C460" s="16"/>
      <c r="D460" s="16"/>
      <c r="E460" s="35"/>
      <c r="F460" s="16"/>
      <c r="G460" s="35"/>
      <c r="H460" s="105"/>
      <c r="I460" s="35"/>
      <c r="J460" s="35"/>
      <c r="K460" s="35"/>
      <c r="L460" s="35"/>
      <c r="M460" s="16"/>
      <c r="N460" s="35"/>
      <c r="O460" s="35"/>
      <c r="P460" s="16"/>
      <c r="Q460" s="16"/>
      <c r="R460" s="16"/>
      <c r="S460" s="63"/>
      <c r="T460" s="16"/>
      <c r="U460" s="16"/>
      <c r="V460" s="16"/>
      <c r="W460" s="16"/>
      <c r="X460" s="63"/>
      <c r="Y460" s="42"/>
      <c r="Z460" s="31"/>
      <c r="AA460" s="16"/>
      <c r="AB460" s="16"/>
      <c r="AC460" s="16"/>
      <c r="AD460" s="16"/>
    </row>
    <row r="461" spans="1:30" ht="15" customHeight="1" x14ac:dyDescent="0.2">
      <c r="A461" s="16"/>
      <c r="B461" s="16"/>
      <c r="C461" s="16"/>
      <c r="D461" s="16"/>
      <c r="E461" s="35"/>
      <c r="F461" s="16"/>
      <c r="G461" s="35"/>
      <c r="H461" s="105"/>
      <c r="I461" s="35"/>
      <c r="J461" s="35"/>
      <c r="K461" s="35"/>
      <c r="L461" s="35"/>
      <c r="M461" s="16"/>
      <c r="N461" s="35"/>
      <c r="O461" s="35"/>
      <c r="P461" s="16"/>
      <c r="Q461" s="16"/>
      <c r="R461" s="16"/>
      <c r="S461" s="63"/>
      <c r="T461" s="16"/>
      <c r="U461" s="16"/>
      <c r="V461" s="16"/>
      <c r="W461" s="16"/>
      <c r="X461" s="63"/>
      <c r="Y461" s="42"/>
      <c r="Z461" s="31"/>
      <c r="AA461" s="16"/>
      <c r="AB461" s="16"/>
      <c r="AC461" s="16"/>
      <c r="AD461" s="16"/>
    </row>
    <row r="462" spans="1:30" ht="15" customHeight="1" x14ac:dyDescent="0.2">
      <c r="A462" s="16"/>
      <c r="B462" s="16"/>
      <c r="C462" s="16"/>
      <c r="D462" s="16"/>
      <c r="E462" s="35"/>
      <c r="F462" s="16"/>
      <c r="G462" s="35"/>
      <c r="H462" s="105"/>
      <c r="I462" s="35"/>
      <c r="J462" s="35"/>
      <c r="K462" s="35"/>
      <c r="L462" s="35"/>
      <c r="M462" s="16"/>
      <c r="N462" s="35"/>
      <c r="O462" s="35"/>
      <c r="P462" s="16"/>
      <c r="Q462" s="16"/>
      <c r="R462" s="16"/>
      <c r="S462" s="63"/>
      <c r="T462" s="16"/>
      <c r="U462" s="16"/>
      <c r="V462" s="16"/>
      <c r="W462" s="16"/>
      <c r="X462" s="63"/>
      <c r="Y462" s="42"/>
      <c r="Z462" s="31"/>
      <c r="AA462" s="16"/>
      <c r="AB462" s="16"/>
      <c r="AC462" s="16"/>
      <c r="AD462" s="16"/>
    </row>
    <row r="463" spans="1:30" ht="15" customHeight="1" x14ac:dyDescent="0.2">
      <c r="A463" s="16"/>
      <c r="B463" s="16"/>
      <c r="C463" s="16"/>
      <c r="D463" s="16"/>
      <c r="E463" s="35"/>
      <c r="F463" s="16"/>
      <c r="G463" s="35"/>
      <c r="H463" s="105"/>
      <c r="I463" s="35"/>
      <c r="J463" s="35"/>
      <c r="K463" s="35"/>
      <c r="L463" s="35"/>
      <c r="M463" s="16"/>
      <c r="N463" s="35"/>
      <c r="O463" s="35"/>
      <c r="P463" s="16"/>
      <c r="Q463" s="16"/>
      <c r="R463" s="16"/>
      <c r="S463" s="63"/>
      <c r="T463" s="16"/>
      <c r="U463" s="16"/>
      <c r="V463" s="16"/>
      <c r="W463" s="16"/>
      <c r="X463" s="63"/>
      <c r="Y463" s="42"/>
      <c r="Z463" s="31"/>
      <c r="AA463" s="16"/>
      <c r="AB463" s="16"/>
      <c r="AC463" s="16"/>
      <c r="AD463" s="16"/>
    </row>
    <row r="464" spans="1:30" ht="15" customHeight="1" x14ac:dyDescent="0.2">
      <c r="A464" s="16"/>
      <c r="B464" s="16"/>
      <c r="C464" s="16"/>
      <c r="D464" s="16"/>
      <c r="E464" s="35"/>
      <c r="F464" s="16"/>
      <c r="G464" s="35"/>
      <c r="H464" s="105"/>
      <c r="I464" s="35"/>
      <c r="J464" s="35"/>
      <c r="K464" s="35"/>
      <c r="L464" s="35"/>
      <c r="M464" s="16"/>
      <c r="N464" s="35"/>
      <c r="O464" s="35"/>
      <c r="P464" s="16"/>
      <c r="Q464" s="16"/>
      <c r="R464" s="16"/>
      <c r="S464" s="63"/>
      <c r="T464" s="16"/>
      <c r="U464" s="16"/>
      <c r="V464" s="16"/>
      <c r="W464" s="16"/>
      <c r="X464" s="63"/>
      <c r="Y464" s="42"/>
      <c r="Z464" s="31"/>
      <c r="AA464" s="16"/>
      <c r="AB464" s="16"/>
      <c r="AC464" s="16"/>
      <c r="AD464" s="16"/>
    </row>
    <row r="465" spans="1:30" ht="15" customHeight="1" x14ac:dyDescent="0.2">
      <c r="A465" s="16"/>
      <c r="B465" s="16"/>
      <c r="C465" s="16"/>
      <c r="D465" s="16"/>
      <c r="E465" s="35"/>
      <c r="F465" s="16"/>
      <c r="G465" s="35"/>
      <c r="H465" s="105"/>
      <c r="I465" s="35"/>
      <c r="J465" s="35"/>
      <c r="K465" s="35"/>
      <c r="L465" s="35"/>
      <c r="M465" s="16"/>
      <c r="N465" s="35"/>
      <c r="O465" s="35"/>
      <c r="P465" s="16"/>
      <c r="Q465" s="16"/>
      <c r="R465" s="16"/>
      <c r="S465" s="63"/>
      <c r="T465" s="16"/>
      <c r="U465" s="16"/>
      <c r="V465" s="16"/>
      <c r="W465" s="16"/>
      <c r="X465" s="63"/>
      <c r="Y465" s="42"/>
      <c r="Z465" s="31"/>
      <c r="AA465" s="16"/>
      <c r="AB465" s="16"/>
      <c r="AC465" s="16"/>
      <c r="AD465" s="16"/>
    </row>
    <row r="466" spans="1:30" ht="15" customHeight="1" x14ac:dyDescent="0.2">
      <c r="A466" s="16"/>
      <c r="B466" s="16"/>
      <c r="C466" s="16"/>
      <c r="D466" s="16"/>
      <c r="E466" s="35"/>
      <c r="F466" s="16"/>
      <c r="G466" s="35"/>
      <c r="H466" s="105"/>
      <c r="I466" s="35"/>
      <c r="J466" s="35"/>
      <c r="K466" s="35"/>
      <c r="L466" s="35"/>
      <c r="M466" s="16"/>
      <c r="N466" s="35"/>
      <c r="O466" s="35"/>
      <c r="P466" s="16"/>
      <c r="Q466" s="16"/>
      <c r="R466" s="16"/>
      <c r="S466" s="63"/>
      <c r="T466" s="16"/>
      <c r="U466" s="16"/>
      <c r="V466" s="16"/>
      <c r="W466" s="16"/>
      <c r="X466" s="63"/>
      <c r="Y466" s="42"/>
      <c r="Z466" s="31"/>
      <c r="AA466" s="16"/>
      <c r="AB466" s="16"/>
      <c r="AC466" s="16"/>
      <c r="AD466" s="16"/>
    </row>
    <row r="467" spans="1:30" ht="15" customHeight="1" x14ac:dyDescent="0.2">
      <c r="A467" s="16"/>
      <c r="B467" s="16"/>
      <c r="C467" s="16"/>
      <c r="D467" s="16"/>
      <c r="E467" s="35"/>
      <c r="F467" s="16"/>
      <c r="G467" s="35"/>
      <c r="H467" s="105"/>
      <c r="I467" s="35"/>
      <c r="J467" s="35"/>
      <c r="K467" s="35"/>
      <c r="L467" s="35"/>
      <c r="M467" s="16"/>
      <c r="N467" s="35"/>
      <c r="O467" s="35"/>
      <c r="P467" s="16"/>
      <c r="Q467" s="16"/>
      <c r="R467" s="16"/>
      <c r="S467" s="63"/>
      <c r="T467" s="16"/>
      <c r="U467" s="16"/>
      <c r="V467" s="16"/>
      <c r="W467" s="16"/>
      <c r="X467" s="63"/>
      <c r="Y467" s="42"/>
      <c r="Z467" s="31"/>
      <c r="AA467" s="16"/>
      <c r="AB467" s="16"/>
      <c r="AC467" s="16"/>
      <c r="AD467" s="16"/>
    </row>
    <row r="468" spans="1:30" ht="15" customHeight="1" x14ac:dyDescent="0.2">
      <c r="A468" s="16"/>
      <c r="B468" s="16"/>
      <c r="C468" s="16"/>
      <c r="D468" s="16"/>
      <c r="E468" s="35"/>
      <c r="F468" s="16"/>
      <c r="G468" s="35"/>
      <c r="H468" s="105"/>
      <c r="I468" s="35"/>
      <c r="J468" s="35"/>
      <c r="K468" s="35"/>
      <c r="L468" s="35"/>
      <c r="M468" s="16"/>
      <c r="N468" s="35"/>
      <c r="O468" s="35"/>
      <c r="P468" s="16"/>
      <c r="Q468" s="16"/>
      <c r="R468" s="16"/>
      <c r="S468" s="63"/>
      <c r="T468" s="16"/>
      <c r="U468" s="16"/>
      <c r="V468" s="16"/>
      <c r="W468" s="16"/>
      <c r="X468" s="63"/>
      <c r="Y468" s="42"/>
      <c r="Z468" s="31"/>
      <c r="AA468" s="16"/>
      <c r="AB468" s="16"/>
      <c r="AC468" s="16"/>
      <c r="AD468" s="16"/>
    </row>
    <row r="469" spans="1:30" ht="15" customHeight="1" x14ac:dyDescent="0.2">
      <c r="A469" s="16"/>
      <c r="B469" s="16"/>
      <c r="C469" s="16"/>
      <c r="D469" s="16"/>
      <c r="E469" s="35"/>
      <c r="F469" s="16"/>
      <c r="G469" s="35"/>
      <c r="H469" s="105"/>
      <c r="I469" s="35"/>
      <c r="J469" s="35"/>
      <c r="K469" s="35"/>
      <c r="L469" s="35"/>
      <c r="M469" s="16"/>
      <c r="N469" s="35"/>
      <c r="O469" s="35"/>
      <c r="P469" s="16"/>
      <c r="Q469" s="16"/>
      <c r="R469" s="16"/>
      <c r="S469" s="63"/>
      <c r="T469" s="16"/>
      <c r="U469" s="16"/>
      <c r="V469" s="16"/>
      <c r="W469" s="16"/>
      <c r="X469" s="63"/>
      <c r="Y469" s="42"/>
      <c r="Z469" s="31"/>
      <c r="AA469" s="16"/>
      <c r="AB469" s="16"/>
      <c r="AC469" s="16"/>
      <c r="AD469" s="16"/>
    </row>
    <row r="470" spans="1:30" ht="15" customHeight="1" x14ac:dyDescent="0.2">
      <c r="A470" s="16"/>
      <c r="B470" s="16"/>
      <c r="C470" s="16"/>
      <c r="D470" s="16"/>
      <c r="E470" s="35"/>
      <c r="F470" s="16"/>
      <c r="G470" s="35"/>
      <c r="H470" s="105"/>
      <c r="I470" s="35"/>
      <c r="J470" s="35"/>
      <c r="K470" s="35"/>
      <c r="L470" s="35"/>
      <c r="M470" s="16"/>
      <c r="N470" s="35"/>
      <c r="O470" s="35"/>
      <c r="P470" s="16"/>
      <c r="Q470" s="16"/>
      <c r="R470" s="16"/>
      <c r="S470" s="63"/>
      <c r="T470" s="16"/>
      <c r="U470" s="16"/>
      <c r="V470" s="16"/>
      <c r="W470" s="16"/>
      <c r="X470" s="63"/>
      <c r="Y470" s="42"/>
      <c r="Z470" s="31"/>
      <c r="AA470" s="16"/>
      <c r="AB470" s="16"/>
      <c r="AC470" s="16"/>
      <c r="AD470" s="16"/>
    </row>
    <row r="471" spans="1:30" ht="15" customHeight="1" x14ac:dyDescent="0.2">
      <c r="A471" s="16"/>
      <c r="B471" s="16"/>
      <c r="C471" s="16"/>
      <c r="D471" s="16"/>
      <c r="E471" s="35"/>
      <c r="F471" s="16"/>
      <c r="G471" s="35"/>
      <c r="H471" s="105"/>
      <c r="I471" s="35"/>
      <c r="J471" s="35"/>
      <c r="K471" s="35"/>
      <c r="L471" s="35"/>
      <c r="M471" s="16"/>
      <c r="N471" s="35"/>
      <c r="O471" s="35"/>
      <c r="P471" s="16"/>
      <c r="Q471" s="16"/>
      <c r="R471" s="16"/>
      <c r="S471" s="63"/>
      <c r="T471" s="16"/>
      <c r="U471" s="16"/>
      <c r="V471" s="16"/>
      <c r="W471" s="16"/>
      <c r="X471" s="63"/>
      <c r="Y471" s="42"/>
      <c r="Z471" s="31"/>
      <c r="AA471" s="16"/>
      <c r="AB471" s="16"/>
      <c r="AC471" s="16"/>
      <c r="AD471" s="16"/>
    </row>
    <row r="472" spans="1:30" ht="15" customHeight="1" x14ac:dyDescent="0.2">
      <c r="A472" s="16"/>
      <c r="B472" s="16"/>
      <c r="C472" s="16"/>
      <c r="D472" s="16"/>
      <c r="E472" s="35"/>
      <c r="F472" s="16"/>
      <c r="G472" s="35"/>
      <c r="H472" s="105"/>
      <c r="I472" s="35"/>
      <c r="J472" s="35"/>
      <c r="K472" s="35"/>
      <c r="L472" s="35"/>
      <c r="M472" s="16"/>
      <c r="N472" s="35"/>
      <c r="O472" s="35"/>
      <c r="P472" s="16"/>
      <c r="Q472" s="16"/>
      <c r="R472" s="16"/>
      <c r="S472" s="63"/>
      <c r="T472" s="16"/>
      <c r="U472" s="16"/>
      <c r="V472" s="16"/>
      <c r="W472" s="16"/>
      <c r="X472" s="63"/>
      <c r="Y472" s="42"/>
      <c r="Z472" s="31"/>
      <c r="AA472" s="16"/>
      <c r="AB472" s="16"/>
      <c r="AC472" s="16"/>
      <c r="AD472" s="16"/>
    </row>
    <row r="473" spans="1:30" ht="15" customHeight="1" x14ac:dyDescent="0.2">
      <c r="A473" s="16"/>
      <c r="B473" s="16"/>
      <c r="C473" s="16"/>
      <c r="D473" s="16"/>
      <c r="E473" s="35"/>
      <c r="F473" s="16"/>
      <c r="G473" s="35"/>
      <c r="H473" s="105"/>
      <c r="I473" s="35"/>
      <c r="J473" s="35"/>
      <c r="K473" s="35"/>
      <c r="L473" s="35"/>
      <c r="M473" s="16"/>
      <c r="N473" s="35"/>
      <c r="O473" s="35"/>
      <c r="P473" s="16"/>
      <c r="Q473" s="16"/>
      <c r="R473" s="16"/>
      <c r="S473" s="63"/>
      <c r="T473" s="16"/>
      <c r="U473" s="16"/>
      <c r="V473" s="16"/>
      <c r="W473" s="16"/>
      <c r="X473" s="63"/>
      <c r="Y473" s="42"/>
      <c r="Z473" s="31"/>
      <c r="AA473" s="16"/>
      <c r="AB473" s="16"/>
      <c r="AC473" s="16"/>
      <c r="AD473" s="16"/>
    </row>
    <row r="474" spans="1:30" ht="15" customHeight="1" x14ac:dyDescent="0.2">
      <c r="A474" s="16"/>
      <c r="B474" s="16"/>
      <c r="C474" s="16"/>
      <c r="D474" s="16"/>
      <c r="E474" s="35"/>
      <c r="F474" s="16"/>
      <c r="G474" s="35"/>
      <c r="H474" s="105"/>
      <c r="I474" s="35"/>
      <c r="J474" s="35"/>
      <c r="K474" s="35"/>
      <c r="L474" s="35"/>
      <c r="M474" s="16"/>
      <c r="N474" s="35"/>
      <c r="O474" s="35"/>
      <c r="P474" s="16"/>
      <c r="Q474" s="16"/>
      <c r="R474" s="16"/>
      <c r="S474" s="63"/>
      <c r="T474" s="16"/>
      <c r="U474" s="16"/>
      <c r="V474" s="16"/>
      <c r="W474" s="16"/>
      <c r="X474" s="63"/>
      <c r="Y474" s="42"/>
      <c r="Z474" s="31"/>
      <c r="AA474" s="16"/>
      <c r="AB474" s="16"/>
      <c r="AC474" s="16"/>
      <c r="AD474" s="16"/>
    </row>
    <row r="475" spans="1:30" ht="15" customHeight="1" x14ac:dyDescent="0.2">
      <c r="A475" s="16"/>
      <c r="B475" s="16"/>
      <c r="C475" s="16"/>
      <c r="D475" s="16"/>
      <c r="E475" s="35"/>
      <c r="F475" s="16"/>
      <c r="G475" s="35"/>
      <c r="H475" s="105"/>
      <c r="I475" s="35"/>
      <c r="J475" s="35"/>
      <c r="K475" s="35"/>
      <c r="L475" s="35"/>
      <c r="M475" s="16"/>
      <c r="N475" s="35"/>
      <c r="O475" s="35"/>
      <c r="P475" s="16"/>
      <c r="Q475" s="16"/>
      <c r="R475" s="16"/>
      <c r="S475" s="63"/>
      <c r="T475" s="16"/>
      <c r="U475" s="16"/>
      <c r="V475" s="16"/>
      <c r="W475" s="16"/>
      <c r="X475" s="63"/>
      <c r="Y475" s="42"/>
      <c r="Z475" s="31"/>
      <c r="AA475" s="16"/>
      <c r="AB475" s="16"/>
      <c r="AC475" s="16"/>
      <c r="AD475" s="16"/>
    </row>
    <row r="476" spans="1:30" ht="15" customHeight="1" x14ac:dyDescent="0.2">
      <c r="A476" s="16"/>
      <c r="B476" s="16"/>
      <c r="C476" s="16"/>
      <c r="D476" s="16"/>
      <c r="E476" s="35"/>
      <c r="F476" s="16"/>
      <c r="G476" s="35"/>
      <c r="H476" s="105"/>
      <c r="I476" s="35"/>
      <c r="J476" s="35"/>
      <c r="K476" s="35"/>
      <c r="L476" s="35"/>
      <c r="M476" s="16"/>
      <c r="N476" s="35"/>
      <c r="O476" s="35"/>
      <c r="P476" s="16"/>
      <c r="Q476" s="16"/>
      <c r="R476" s="16"/>
      <c r="S476" s="63"/>
      <c r="T476" s="16"/>
      <c r="U476" s="16"/>
      <c r="V476" s="16"/>
      <c r="W476" s="16"/>
      <c r="X476" s="63"/>
      <c r="Y476" s="42"/>
      <c r="Z476" s="31"/>
      <c r="AA476" s="16"/>
      <c r="AB476" s="16"/>
      <c r="AC476" s="16"/>
      <c r="AD476" s="16"/>
    </row>
    <row r="477" spans="1:30" ht="15" customHeight="1" x14ac:dyDescent="0.2">
      <c r="A477" s="16"/>
      <c r="B477" s="16"/>
      <c r="C477" s="16"/>
      <c r="D477" s="16"/>
      <c r="E477" s="35"/>
      <c r="F477" s="16"/>
      <c r="G477" s="35"/>
      <c r="H477" s="105"/>
      <c r="I477" s="35"/>
      <c r="J477" s="35"/>
      <c r="K477" s="35"/>
      <c r="L477" s="35"/>
      <c r="M477" s="16"/>
      <c r="N477" s="35"/>
      <c r="O477" s="35"/>
      <c r="P477" s="16"/>
      <c r="Q477" s="16"/>
      <c r="R477" s="16"/>
      <c r="S477" s="63"/>
      <c r="T477" s="16"/>
      <c r="U477" s="16"/>
      <c r="V477" s="16"/>
      <c r="W477" s="16"/>
      <c r="X477" s="63"/>
      <c r="Y477" s="42"/>
      <c r="Z477" s="31"/>
      <c r="AA477" s="16"/>
      <c r="AB477" s="16"/>
      <c r="AC477" s="16"/>
      <c r="AD477" s="16"/>
    </row>
    <row r="478" spans="1:30" ht="15" customHeight="1" x14ac:dyDescent="0.2">
      <c r="A478" s="16"/>
      <c r="B478" s="16"/>
      <c r="C478" s="16"/>
      <c r="D478" s="16"/>
      <c r="E478" s="35"/>
      <c r="F478" s="16"/>
      <c r="G478" s="35"/>
      <c r="H478" s="105"/>
      <c r="I478" s="35"/>
      <c r="J478" s="35"/>
      <c r="K478" s="35"/>
      <c r="L478" s="35"/>
      <c r="M478" s="16"/>
      <c r="N478" s="35"/>
      <c r="O478" s="35"/>
      <c r="P478" s="16"/>
      <c r="Q478" s="16"/>
      <c r="R478" s="16"/>
      <c r="S478" s="63"/>
      <c r="T478" s="16"/>
      <c r="U478" s="16"/>
      <c r="V478" s="16"/>
      <c r="W478" s="16"/>
      <c r="X478" s="63"/>
      <c r="Y478" s="42"/>
      <c r="Z478" s="31"/>
      <c r="AA478" s="16"/>
      <c r="AB478" s="16"/>
      <c r="AC478" s="16"/>
      <c r="AD478" s="16"/>
    </row>
    <row r="479" spans="1:30" ht="15" customHeight="1" x14ac:dyDescent="0.2">
      <c r="A479" s="16"/>
      <c r="B479" s="16"/>
      <c r="C479" s="16"/>
      <c r="D479" s="16"/>
      <c r="E479" s="35"/>
      <c r="F479" s="16"/>
      <c r="G479" s="35"/>
      <c r="H479" s="105"/>
      <c r="I479" s="35"/>
      <c r="J479" s="35"/>
      <c r="K479" s="35"/>
      <c r="L479" s="35"/>
      <c r="M479" s="16"/>
      <c r="N479" s="35"/>
      <c r="O479" s="35"/>
      <c r="P479" s="16"/>
      <c r="Q479" s="16"/>
      <c r="R479" s="16"/>
      <c r="S479" s="63"/>
      <c r="T479" s="16"/>
      <c r="U479" s="16"/>
      <c r="V479" s="16"/>
      <c r="W479" s="16"/>
      <c r="X479" s="63"/>
      <c r="Y479" s="42"/>
      <c r="Z479" s="31"/>
      <c r="AA479" s="16"/>
      <c r="AB479" s="16"/>
      <c r="AC479" s="16"/>
      <c r="AD479" s="16"/>
    </row>
    <row r="480" spans="1:30" ht="15" customHeight="1" x14ac:dyDescent="0.2">
      <c r="A480" s="16"/>
      <c r="B480" s="16"/>
      <c r="C480" s="16"/>
      <c r="D480" s="16"/>
      <c r="E480" s="35"/>
      <c r="F480" s="16"/>
      <c r="G480" s="35"/>
      <c r="H480" s="105"/>
      <c r="I480" s="35"/>
      <c r="J480" s="35"/>
      <c r="K480" s="35"/>
      <c r="L480" s="35"/>
      <c r="M480" s="16"/>
      <c r="N480" s="35"/>
      <c r="O480" s="35"/>
      <c r="P480" s="16"/>
      <c r="Q480" s="16"/>
      <c r="R480" s="16"/>
      <c r="S480" s="63"/>
      <c r="T480" s="16"/>
      <c r="U480" s="16"/>
      <c r="V480" s="16"/>
      <c r="W480" s="16"/>
      <c r="X480" s="63"/>
      <c r="Y480" s="42"/>
      <c r="Z480" s="31"/>
      <c r="AA480" s="16"/>
      <c r="AB480" s="16"/>
      <c r="AC480" s="16"/>
      <c r="AD480" s="16"/>
    </row>
    <row r="481" spans="1:30" ht="15" customHeight="1" x14ac:dyDescent="0.2">
      <c r="A481" s="16"/>
      <c r="B481" s="16"/>
      <c r="C481" s="16"/>
      <c r="D481" s="16"/>
      <c r="E481" s="35"/>
      <c r="F481" s="16"/>
      <c r="G481" s="35"/>
      <c r="H481" s="105"/>
      <c r="I481" s="35"/>
      <c r="J481" s="35"/>
      <c r="K481" s="35"/>
      <c r="L481" s="35"/>
      <c r="M481" s="16"/>
      <c r="N481" s="35"/>
      <c r="O481" s="35"/>
      <c r="P481" s="16"/>
      <c r="Q481" s="16"/>
      <c r="R481" s="16"/>
      <c r="S481" s="63"/>
      <c r="T481" s="16"/>
      <c r="U481" s="16"/>
      <c r="V481" s="16"/>
      <c r="W481" s="16"/>
      <c r="X481" s="63"/>
      <c r="Y481" s="42"/>
      <c r="Z481" s="31"/>
      <c r="AA481" s="16"/>
      <c r="AB481" s="16"/>
      <c r="AC481" s="16"/>
      <c r="AD481" s="16"/>
    </row>
    <row r="482" spans="1:30" ht="15" customHeight="1" x14ac:dyDescent="0.2">
      <c r="A482" s="16"/>
      <c r="B482" s="16"/>
      <c r="C482" s="16"/>
      <c r="D482" s="16"/>
      <c r="E482" s="35"/>
      <c r="F482" s="16"/>
      <c r="G482" s="35"/>
      <c r="H482" s="105"/>
      <c r="I482" s="35"/>
      <c r="J482" s="35"/>
      <c r="K482" s="35"/>
      <c r="L482" s="35"/>
      <c r="M482" s="16"/>
      <c r="N482" s="35"/>
      <c r="O482" s="35"/>
      <c r="P482" s="16"/>
      <c r="Q482" s="16"/>
      <c r="R482" s="16"/>
      <c r="S482" s="63"/>
      <c r="T482" s="16"/>
      <c r="U482" s="16"/>
      <c r="V482" s="16"/>
      <c r="W482" s="16"/>
      <c r="X482" s="63"/>
      <c r="Y482" s="42"/>
      <c r="Z482" s="31"/>
      <c r="AA482" s="16"/>
      <c r="AB482" s="16"/>
      <c r="AC482" s="16"/>
      <c r="AD482" s="16"/>
    </row>
    <row r="483" spans="1:30" ht="15" customHeight="1" x14ac:dyDescent="0.2">
      <c r="A483" s="16"/>
      <c r="B483" s="16"/>
      <c r="C483" s="16"/>
      <c r="D483" s="16"/>
      <c r="E483" s="35"/>
      <c r="F483" s="16"/>
      <c r="G483" s="35"/>
      <c r="H483" s="105"/>
      <c r="I483" s="35"/>
      <c r="J483" s="35"/>
      <c r="K483" s="35"/>
      <c r="L483" s="35"/>
      <c r="M483" s="16"/>
      <c r="N483" s="35"/>
      <c r="O483" s="35"/>
      <c r="P483" s="16"/>
      <c r="Q483" s="16"/>
      <c r="R483" s="16"/>
      <c r="S483" s="63"/>
      <c r="T483" s="16"/>
      <c r="U483" s="16"/>
      <c r="V483" s="16"/>
      <c r="W483" s="16"/>
      <c r="X483" s="63"/>
      <c r="Y483" s="42"/>
      <c r="Z483" s="31"/>
      <c r="AA483" s="16"/>
      <c r="AB483" s="16"/>
      <c r="AC483" s="16"/>
      <c r="AD483" s="16"/>
    </row>
    <row r="484" spans="1:30" ht="15" customHeight="1" x14ac:dyDescent="0.2">
      <c r="A484" s="16"/>
      <c r="B484" s="16"/>
      <c r="C484" s="16"/>
      <c r="D484" s="16"/>
      <c r="E484" s="35"/>
      <c r="F484" s="16"/>
      <c r="G484" s="35"/>
      <c r="H484" s="105"/>
      <c r="I484" s="35"/>
      <c r="J484" s="35"/>
      <c r="K484" s="35"/>
      <c r="L484" s="35"/>
      <c r="M484" s="16"/>
      <c r="N484" s="35"/>
      <c r="O484" s="35"/>
      <c r="P484" s="16"/>
      <c r="Q484" s="16"/>
      <c r="R484" s="16"/>
      <c r="S484" s="63"/>
      <c r="T484" s="16"/>
      <c r="U484" s="16"/>
      <c r="V484" s="16"/>
      <c r="W484" s="16"/>
      <c r="X484" s="63"/>
      <c r="Y484" s="42"/>
      <c r="Z484" s="31"/>
      <c r="AA484" s="16"/>
      <c r="AB484" s="16"/>
      <c r="AC484" s="16"/>
      <c r="AD484" s="16"/>
    </row>
    <row r="485" spans="1:30" ht="15" customHeight="1" x14ac:dyDescent="0.2">
      <c r="A485" s="16"/>
      <c r="B485" s="16"/>
      <c r="C485" s="16"/>
      <c r="D485" s="16"/>
      <c r="E485" s="35"/>
      <c r="F485" s="16"/>
      <c r="G485" s="35"/>
      <c r="H485" s="105"/>
      <c r="I485" s="35"/>
      <c r="J485" s="35"/>
      <c r="K485" s="35"/>
      <c r="L485" s="35"/>
      <c r="M485" s="16"/>
      <c r="N485" s="35"/>
      <c r="O485" s="35"/>
      <c r="P485" s="16"/>
      <c r="Q485" s="16"/>
      <c r="R485" s="16"/>
      <c r="S485" s="63"/>
      <c r="T485" s="16"/>
      <c r="U485" s="16"/>
      <c r="V485" s="16"/>
      <c r="W485" s="16"/>
      <c r="X485" s="63"/>
      <c r="Y485" s="42"/>
      <c r="Z485" s="31"/>
      <c r="AA485" s="16"/>
      <c r="AB485" s="16"/>
      <c r="AC485" s="16"/>
      <c r="AD485" s="16"/>
    </row>
    <row r="486" spans="1:30" ht="15" customHeight="1" x14ac:dyDescent="0.2">
      <c r="A486" s="16"/>
      <c r="B486" s="16"/>
      <c r="C486" s="16"/>
      <c r="D486" s="16"/>
      <c r="E486" s="35"/>
      <c r="F486" s="16"/>
      <c r="G486" s="35"/>
      <c r="H486" s="105"/>
      <c r="I486" s="35"/>
      <c r="J486" s="35"/>
      <c r="K486" s="35"/>
      <c r="L486" s="35"/>
      <c r="M486" s="16"/>
      <c r="N486" s="35"/>
      <c r="O486" s="35"/>
      <c r="P486" s="16"/>
      <c r="Q486" s="16"/>
      <c r="R486" s="16"/>
      <c r="S486" s="63"/>
      <c r="T486" s="16"/>
      <c r="U486" s="16"/>
      <c r="V486" s="16"/>
      <c r="W486" s="16"/>
      <c r="X486" s="63"/>
      <c r="Y486" s="42"/>
      <c r="Z486" s="31"/>
      <c r="AA486" s="16"/>
      <c r="AB486" s="16"/>
      <c r="AC486" s="16"/>
      <c r="AD486" s="16"/>
    </row>
    <row r="487" spans="1:30" ht="15" customHeight="1" x14ac:dyDescent="0.2">
      <c r="A487" s="16"/>
      <c r="B487" s="16"/>
      <c r="C487" s="16"/>
      <c r="D487" s="16"/>
      <c r="E487" s="35"/>
      <c r="F487" s="16"/>
      <c r="G487" s="35"/>
      <c r="H487" s="105"/>
      <c r="I487" s="35"/>
      <c r="J487" s="35"/>
      <c r="K487" s="35"/>
      <c r="L487" s="35"/>
      <c r="M487" s="16"/>
      <c r="N487" s="35"/>
      <c r="O487" s="35"/>
      <c r="P487" s="16"/>
      <c r="Q487" s="16"/>
      <c r="R487" s="16"/>
      <c r="S487" s="63"/>
      <c r="T487" s="16"/>
      <c r="U487" s="16"/>
      <c r="V487" s="16"/>
      <c r="W487" s="16"/>
      <c r="X487" s="63"/>
      <c r="Y487" s="42"/>
      <c r="Z487" s="31"/>
      <c r="AA487" s="16"/>
      <c r="AB487" s="16"/>
      <c r="AC487" s="16"/>
      <c r="AD487" s="16"/>
    </row>
    <row r="488" spans="1:30" ht="15" customHeight="1" x14ac:dyDescent="0.2">
      <c r="A488" s="16"/>
      <c r="B488" s="16"/>
      <c r="C488" s="16"/>
      <c r="D488" s="16"/>
      <c r="E488" s="35"/>
      <c r="F488" s="16"/>
      <c r="G488" s="35"/>
      <c r="H488" s="105"/>
      <c r="I488" s="35"/>
      <c r="J488" s="35"/>
      <c r="K488" s="35"/>
      <c r="L488" s="35"/>
      <c r="M488" s="16"/>
      <c r="N488" s="35"/>
      <c r="O488" s="35"/>
      <c r="P488" s="16"/>
      <c r="Q488" s="16"/>
      <c r="R488" s="16"/>
      <c r="S488" s="63"/>
      <c r="T488" s="16"/>
      <c r="U488" s="16"/>
      <c r="V488" s="16"/>
      <c r="W488" s="16"/>
      <c r="X488" s="63"/>
      <c r="Y488" s="42"/>
      <c r="Z488" s="31"/>
      <c r="AA488" s="16"/>
      <c r="AB488" s="16"/>
      <c r="AC488" s="16"/>
      <c r="AD488" s="16"/>
    </row>
    <row r="489" spans="1:30" ht="15" customHeight="1" x14ac:dyDescent="0.2">
      <c r="A489" s="16"/>
      <c r="B489" s="16"/>
      <c r="C489" s="16"/>
      <c r="D489" s="16"/>
      <c r="E489" s="35"/>
      <c r="F489" s="16"/>
      <c r="G489" s="35"/>
      <c r="H489" s="105"/>
      <c r="I489" s="35"/>
      <c r="J489" s="35"/>
      <c r="K489" s="35"/>
      <c r="L489" s="35"/>
      <c r="M489" s="16"/>
      <c r="N489" s="35"/>
      <c r="O489" s="35"/>
      <c r="P489" s="16"/>
      <c r="Q489" s="16"/>
      <c r="R489" s="16"/>
      <c r="S489" s="63"/>
      <c r="T489" s="16"/>
      <c r="U489" s="16"/>
      <c r="V489" s="16"/>
      <c r="W489" s="16"/>
      <c r="X489" s="63"/>
      <c r="Y489" s="42"/>
      <c r="Z489" s="31"/>
      <c r="AA489" s="16"/>
      <c r="AB489" s="16"/>
      <c r="AC489" s="16"/>
      <c r="AD489" s="16"/>
    </row>
    <row r="490" spans="1:30" ht="15" customHeight="1" x14ac:dyDescent="0.2">
      <c r="A490" s="16"/>
      <c r="B490" s="16"/>
      <c r="C490" s="16"/>
      <c r="D490" s="16"/>
      <c r="E490" s="35"/>
      <c r="F490" s="16"/>
      <c r="G490" s="35"/>
      <c r="H490" s="105"/>
      <c r="I490" s="35"/>
      <c r="J490" s="35"/>
      <c r="K490" s="35"/>
      <c r="L490" s="35"/>
      <c r="M490" s="16"/>
      <c r="N490" s="35"/>
      <c r="O490" s="35"/>
      <c r="P490" s="16"/>
      <c r="Q490" s="16"/>
      <c r="R490" s="16"/>
      <c r="S490" s="63"/>
      <c r="T490" s="16"/>
      <c r="U490" s="16"/>
      <c r="V490" s="16"/>
      <c r="W490" s="16"/>
      <c r="X490" s="63"/>
      <c r="Y490" s="42"/>
      <c r="Z490" s="31"/>
      <c r="AA490" s="16"/>
      <c r="AB490" s="16"/>
      <c r="AC490" s="16"/>
      <c r="AD490" s="16"/>
    </row>
    <row r="491" spans="1:30" ht="15" customHeight="1" x14ac:dyDescent="0.2">
      <c r="A491" s="16"/>
      <c r="B491" s="16"/>
      <c r="C491" s="16"/>
      <c r="D491" s="16"/>
      <c r="E491" s="35"/>
      <c r="F491" s="16"/>
      <c r="G491" s="35"/>
      <c r="H491" s="105"/>
      <c r="I491" s="35"/>
      <c r="J491" s="35"/>
      <c r="K491" s="35"/>
      <c r="L491" s="35"/>
      <c r="M491" s="16"/>
      <c r="N491" s="35"/>
      <c r="O491" s="35"/>
      <c r="P491" s="16"/>
      <c r="Q491" s="16"/>
      <c r="R491" s="16"/>
      <c r="S491" s="63"/>
      <c r="T491" s="16"/>
      <c r="U491" s="16"/>
      <c r="V491" s="16"/>
      <c r="W491" s="16"/>
      <c r="X491" s="63"/>
      <c r="Y491" s="42"/>
      <c r="Z491" s="31"/>
      <c r="AA491" s="16"/>
      <c r="AB491" s="16"/>
      <c r="AC491" s="16"/>
      <c r="AD491" s="16"/>
    </row>
    <row r="492" spans="1:30" ht="15" customHeight="1" x14ac:dyDescent="0.2">
      <c r="A492" s="16"/>
      <c r="B492" s="16"/>
      <c r="C492" s="16"/>
      <c r="D492" s="16"/>
      <c r="E492" s="35"/>
      <c r="F492" s="16"/>
      <c r="G492" s="35"/>
      <c r="H492" s="105"/>
      <c r="I492" s="35"/>
      <c r="J492" s="35"/>
      <c r="K492" s="35"/>
      <c r="L492" s="35"/>
      <c r="M492" s="16"/>
      <c r="N492" s="35"/>
      <c r="O492" s="35"/>
      <c r="P492" s="16"/>
      <c r="Q492" s="16"/>
      <c r="R492" s="16"/>
      <c r="S492" s="63"/>
      <c r="T492" s="16"/>
      <c r="U492" s="16"/>
      <c r="V492" s="16"/>
      <c r="W492" s="16"/>
      <c r="X492" s="63"/>
      <c r="Y492" s="42"/>
      <c r="Z492" s="31"/>
      <c r="AA492" s="16"/>
      <c r="AB492" s="16"/>
      <c r="AC492" s="16"/>
      <c r="AD492" s="16"/>
    </row>
    <row r="493" spans="1:30" ht="15" customHeight="1" x14ac:dyDescent="0.2">
      <c r="A493" s="16"/>
      <c r="B493" s="16"/>
      <c r="C493" s="16"/>
      <c r="D493" s="16"/>
      <c r="E493" s="35"/>
      <c r="F493" s="16"/>
      <c r="G493" s="35"/>
      <c r="H493" s="105"/>
      <c r="I493" s="35"/>
      <c r="J493" s="35"/>
      <c r="K493" s="35"/>
      <c r="L493" s="35"/>
      <c r="M493" s="16"/>
      <c r="N493" s="35"/>
      <c r="O493" s="35"/>
      <c r="P493" s="16"/>
      <c r="Q493" s="16"/>
      <c r="R493" s="16"/>
      <c r="S493" s="63"/>
      <c r="T493" s="16"/>
      <c r="U493" s="16"/>
      <c r="V493" s="16"/>
      <c r="W493" s="16"/>
      <c r="X493" s="63"/>
      <c r="Y493" s="42"/>
      <c r="Z493" s="31"/>
      <c r="AA493" s="16"/>
      <c r="AB493" s="16"/>
      <c r="AC493" s="16"/>
      <c r="AD493" s="16"/>
    </row>
    <row r="494" spans="1:30" ht="15" customHeight="1" x14ac:dyDescent="0.2">
      <c r="A494" s="16"/>
      <c r="B494" s="16"/>
      <c r="C494" s="16"/>
      <c r="D494" s="16"/>
      <c r="E494" s="35"/>
      <c r="F494" s="16"/>
      <c r="G494" s="35"/>
      <c r="H494" s="105"/>
      <c r="I494" s="35"/>
      <c r="J494" s="35"/>
      <c r="K494" s="35"/>
      <c r="L494" s="35"/>
      <c r="M494" s="16"/>
      <c r="N494" s="35"/>
      <c r="O494" s="35"/>
      <c r="P494" s="16"/>
      <c r="Q494" s="16"/>
      <c r="R494" s="16"/>
      <c r="S494" s="63"/>
      <c r="T494" s="16"/>
      <c r="U494" s="16"/>
      <c r="V494" s="16"/>
      <c r="W494" s="16"/>
      <c r="X494" s="63"/>
      <c r="Y494" s="42"/>
      <c r="Z494" s="31"/>
      <c r="AA494" s="16"/>
      <c r="AB494" s="16"/>
      <c r="AC494" s="16"/>
      <c r="AD494" s="16"/>
    </row>
    <row r="495" spans="1:30" ht="15" customHeight="1" x14ac:dyDescent="0.2">
      <c r="A495" s="16"/>
      <c r="B495" s="16"/>
      <c r="C495" s="16"/>
      <c r="D495" s="16"/>
      <c r="E495" s="35"/>
      <c r="F495" s="16"/>
      <c r="G495" s="35"/>
      <c r="H495" s="105"/>
      <c r="I495" s="35"/>
      <c r="J495" s="35"/>
      <c r="K495" s="35"/>
      <c r="L495" s="35"/>
      <c r="M495" s="16"/>
      <c r="N495" s="35"/>
      <c r="O495" s="35"/>
      <c r="P495" s="16"/>
      <c r="Q495" s="16"/>
      <c r="R495" s="16"/>
      <c r="S495" s="63"/>
      <c r="T495" s="16"/>
      <c r="U495" s="16"/>
      <c r="V495" s="16"/>
      <c r="W495" s="16"/>
      <c r="X495" s="63"/>
      <c r="Y495" s="42"/>
      <c r="Z495" s="31"/>
      <c r="AA495" s="16"/>
      <c r="AB495" s="16"/>
      <c r="AC495" s="16"/>
      <c r="AD495" s="16"/>
    </row>
    <row r="496" spans="1:30" ht="15" customHeight="1" x14ac:dyDescent="0.2">
      <c r="A496" s="16"/>
      <c r="B496" s="16"/>
      <c r="C496" s="16"/>
      <c r="D496" s="16"/>
      <c r="E496" s="35"/>
      <c r="F496" s="16"/>
      <c r="G496" s="35"/>
      <c r="H496" s="105"/>
      <c r="I496" s="35"/>
      <c r="J496" s="35"/>
      <c r="K496" s="35"/>
      <c r="L496" s="35"/>
      <c r="M496" s="16"/>
      <c r="N496" s="35"/>
      <c r="O496" s="35"/>
      <c r="P496" s="16"/>
      <c r="Q496" s="16"/>
      <c r="R496" s="16"/>
      <c r="S496" s="63"/>
      <c r="T496" s="16"/>
      <c r="U496" s="16"/>
      <c r="V496" s="16"/>
      <c r="W496" s="16"/>
      <c r="X496" s="63"/>
      <c r="Y496" s="42"/>
      <c r="Z496" s="31"/>
      <c r="AA496" s="16"/>
      <c r="AB496" s="16"/>
      <c r="AC496" s="16"/>
      <c r="AD496" s="16"/>
    </row>
    <row r="497" spans="1:30" ht="15" customHeight="1" x14ac:dyDescent="0.2">
      <c r="A497" s="16"/>
      <c r="B497" s="16"/>
      <c r="C497" s="16"/>
      <c r="D497" s="16"/>
      <c r="E497" s="35"/>
      <c r="F497" s="16"/>
      <c r="G497" s="35"/>
      <c r="H497" s="105"/>
      <c r="I497" s="35"/>
      <c r="J497" s="35"/>
      <c r="K497" s="35"/>
      <c r="L497" s="35"/>
      <c r="M497" s="16"/>
      <c r="N497" s="35"/>
      <c r="O497" s="35"/>
      <c r="P497" s="16"/>
      <c r="Q497" s="16"/>
      <c r="R497" s="16"/>
      <c r="S497" s="63"/>
      <c r="T497" s="16"/>
      <c r="U497" s="16"/>
      <c r="V497" s="16"/>
      <c r="W497" s="16"/>
      <c r="X497" s="63"/>
      <c r="Y497" s="42"/>
      <c r="Z497" s="31"/>
      <c r="AA497" s="16"/>
      <c r="AB497" s="16"/>
      <c r="AC497" s="16"/>
      <c r="AD497" s="16"/>
    </row>
    <row r="498" spans="1:30" ht="15" customHeight="1" x14ac:dyDescent="0.2">
      <c r="A498" s="16"/>
      <c r="B498" s="16"/>
      <c r="C498" s="16"/>
      <c r="D498" s="16"/>
      <c r="E498" s="35"/>
      <c r="F498" s="16"/>
      <c r="G498" s="35"/>
      <c r="H498" s="105"/>
      <c r="I498" s="35"/>
      <c r="J498" s="35"/>
      <c r="K498" s="35"/>
      <c r="L498" s="35"/>
      <c r="M498" s="16"/>
      <c r="N498" s="35"/>
      <c r="O498" s="35"/>
      <c r="P498" s="16"/>
      <c r="Q498" s="16"/>
      <c r="R498" s="16"/>
      <c r="S498" s="63"/>
      <c r="T498" s="16"/>
      <c r="U498" s="16"/>
      <c r="V498" s="16"/>
      <c r="W498" s="16"/>
      <c r="X498" s="63"/>
      <c r="Y498" s="42"/>
      <c r="Z498" s="31"/>
      <c r="AA498" s="16"/>
      <c r="AB498" s="16"/>
      <c r="AC498" s="16"/>
      <c r="AD498" s="16"/>
    </row>
    <row r="499" spans="1:30" ht="15" customHeight="1" x14ac:dyDescent="0.2">
      <c r="A499" s="16"/>
      <c r="B499" s="16"/>
      <c r="C499" s="16"/>
      <c r="D499" s="16"/>
      <c r="E499" s="35"/>
      <c r="F499" s="16"/>
      <c r="G499" s="35"/>
      <c r="H499" s="105"/>
      <c r="I499" s="35"/>
      <c r="J499" s="35"/>
      <c r="K499" s="35"/>
      <c r="L499" s="35"/>
      <c r="M499" s="16"/>
      <c r="N499" s="35"/>
      <c r="O499" s="35"/>
      <c r="P499" s="16"/>
      <c r="Q499" s="16"/>
      <c r="R499" s="16"/>
      <c r="S499" s="63"/>
      <c r="T499" s="16"/>
      <c r="U499" s="16"/>
      <c r="V499" s="16"/>
      <c r="W499" s="16"/>
      <c r="X499" s="63"/>
      <c r="Y499" s="42"/>
      <c r="Z499" s="31"/>
      <c r="AA499" s="16"/>
      <c r="AB499" s="16"/>
      <c r="AC499" s="16"/>
      <c r="AD499" s="16"/>
    </row>
    <row r="500" spans="1:30" ht="15" customHeight="1" x14ac:dyDescent="0.2">
      <c r="A500" s="16"/>
      <c r="B500" s="16"/>
      <c r="C500" s="16"/>
      <c r="D500" s="16"/>
      <c r="E500" s="35"/>
      <c r="F500" s="16"/>
      <c r="G500" s="35"/>
      <c r="H500" s="105"/>
      <c r="I500" s="35"/>
      <c r="J500" s="35"/>
      <c r="K500" s="35"/>
      <c r="L500" s="35"/>
      <c r="M500" s="16"/>
      <c r="N500" s="35"/>
      <c r="O500" s="35"/>
      <c r="P500" s="16"/>
      <c r="Q500" s="16"/>
      <c r="R500" s="16"/>
      <c r="S500" s="63"/>
      <c r="T500" s="16"/>
      <c r="U500" s="16"/>
      <c r="V500" s="16"/>
      <c r="W500" s="16"/>
      <c r="X500" s="63"/>
      <c r="Y500" s="42"/>
      <c r="Z500" s="31"/>
      <c r="AA500" s="16"/>
      <c r="AB500" s="16"/>
      <c r="AC500" s="16"/>
      <c r="AD500" s="16"/>
    </row>
    <row r="501" spans="1:30" ht="15" customHeight="1" x14ac:dyDescent="0.2">
      <c r="A501" s="16"/>
      <c r="B501" s="16"/>
      <c r="C501" s="16"/>
      <c r="D501" s="16"/>
      <c r="E501" s="35"/>
      <c r="F501" s="16"/>
      <c r="G501" s="35"/>
      <c r="H501" s="105"/>
      <c r="I501" s="35"/>
      <c r="J501" s="35"/>
      <c r="K501" s="35"/>
      <c r="L501" s="35"/>
      <c r="M501" s="16"/>
      <c r="N501" s="35"/>
      <c r="O501" s="35"/>
      <c r="P501" s="16"/>
      <c r="Q501" s="16"/>
      <c r="R501" s="16"/>
      <c r="S501" s="63"/>
      <c r="T501" s="16"/>
      <c r="U501" s="16"/>
      <c r="V501" s="16"/>
      <c r="W501" s="16"/>
      <c r="X501" s="63"/>
      <c r="Y501" s="42"/>
      <c r="Z501" s="31"/>
      <c r="AA501" s="16"/>
      <c r="AB501" s="16"/>
      <c r="AC501" s="16"/>
      <c r="AD501" s="16"/>
    </row>
    <row r="502" spans="1:30" ht="15" customHeight="1" x14ac:dyDescent="0.2">
      <c r="A502" s="16"/>
      <c r="B502" s="16"/>
      <c r="C502" s="16"/>
      <c r="D502" s="16"/>
      <c r="E502" s="35"/>
      <c r="F502" s="16"/>
      <c r="G502" s="35"/>
      <c r="H502" s="105"/>
      <c r="I502" s="35"/>
      <c r="J502" s="35"/>
      <c r="K502" s="35"/>
      <c r="L502" s="35"/>
      <c r="M502" s="16"/>
      <c r="N502" s="35"/>
      <c r="O502" s="35"/>
      <c r="P502" s="16"/>
      <c r="Q502" s="16"/>
      <c r="R502" s="16"/>
      <c r="S502" s="63"/>
      <c r="T502" s="16"/>
      <c r="U502" s="16"/>
      <c r="V502" s="16"/>
      <c r="W502" s="16"/>
      <c r="X502" s="63"/>
      <c r="Y502" s="42"/>
      <c r="Z502" s="31"/>
      <c r="AA502" s="16"/>
      <c r="AB502" s="16"/>
      <c r="AC502" s="16"/>
      <c r="AD502" s="16"/>
    </row>
    <row r="503" spans="1:30" ht="15" customHeight="1" x14ac:dyDescent="0.2">
      <c r="A503" s="16"/>
      <c r="B503" s="16"/>
      <c r="C503" s="16"/>
      <c r="D503" s="16"/>
      <c r="E503" s="35"/>
      <c r="F503" s="16"/>
      <c r="G503" s="35"/>
      <c r="H503" s="105"/>
      <c r="I503" s="35"/>
      <c r="J503" s="35"/>
      <c r="K503" s="35"/>
      <c r="L503" s="35"/>
      <c r="M503" s="16"/>
      <c r="N503" s="35"/>
      <c r="O503" s="35"/>
      <c r="P503" s="16"/>
      <c r="Q503" s="16"/>
      <c r="R503" s="16"/>
      <c r="S503" s="63"/>
      <c r="T503" s="16"/>
      <c r="U503" s="16"/>
      <c r="V503" s="16"/>
      <c r="W503" s="16"/>
      <c r="X503" s="63"/>
      <c r="Y503" s="42"/>
      <c r="Z503" s="31"/>
      <c r="AA503" s="16"/>
      <c r="AB503" s="16"/>
      <c r="AC503" s="16"/>
      <c r="AD503" s="16"/>
    </row>
    <row r="504" spans="1:30" ht="15" customHeight="1" x14ac:dyDescent="0.2">
      <c r="A504" s="16"/>
      <c r="B504" s="16"/>
      <c r="C504" s="16"/>
      <c r="D504" s="16"/>
      <c r="E504" s="35"/>
      <c r="F504" s="16"/>
      <c r="G504" s="35"/>
      <c r="H504" s="105"/>
      <c r="I504" s="35"/>
      <c r="J504" s="35"/>
      <c r="K504" s="35"/>
      <c r="L504" s="35"/>
      <c r="M504" s="16"/>
      <c r="N504" s="35"/>
      <c r="O504" s="35"/>
      <c r="P504" s="16"/>
      <c r="Q504" s="16"/>
      <c r="R504" s="16"/>
      <c r="S504" s="63"/>
      <c r="T504" s="16"/>
      <c r="U504" s="16"/>
      <c r="V504" s="16"/>
      <c r="W504" s="16"/>
      <c r="X504" s="63"/>
      <c r="Y504" s="42"/>
      <c r="Z504" s="31"/>
      <c r="AA504" s="16"/>
      <c r="AB504" s="16"/>
      <c r="AC504" s="16"/>
      <c r="AD504" s="16"/>
    </row>
    <row r="505" spans="1:30" ht="15" customHeight="1" x14ac:dyDescent="0.2">
      <c r="A505" s="16"/>
      <c r="B505" s="16"/>
      <c r="C505" s="16"/>
      <c r="D505" s="16"/>
      <c r="E505" s="35"/>
      <c r="F505" s="16"/>
      <c r="G505" s="35"/>
      <c r="H505" s="105"/>
      <c r="I505" s="35"/>
      <c r="J505" s="35"/>
      <c r="K505" s="35"/>
      <c r="L505" s="35"/>
      <c r="M505" s="16"/>
      <c r="N505" s="35"/>
      <c r="O505" s="35"/>
      <c r="P505" s="16"/>
      <c r="Q505" s="16"/>
      <c r="R505" s="16"/>
      <c r="S505" s="63"/>
      <c r="T505" s="16"/>
      <c r="U505" s="16"/>
      <c r="V505" s="16"/>
      <c r="W505" s="16"/>
      <c r="X505" s="63"/>
      <c r="Y505" s="42"/>
      <c r="Z505" s="31"/>
      <c r="AA505" s="16"/>
      <c r="AB505" s="16"/>
      <c r="AC505" s="16"/>
      <c r="AD505" s="16"/>
    </row>
    <row r="506" spans="1:30" ht="15" customHeight="1" x14ac:dyDescent="0.2">
      <c r="A506" s="16"/>
      <c r="B506" s="16"/>
      <c r="C506" s="16"/>
      <c r="D506" s="16"/>
      <c r="E506" s="35"/>
      <c r="F506" s="16"/>
      <c r="G506" s="35"/>
      <c r="H506" s="105"/>
      <c r="I506" s="35"/>
      <c r="J506" s="35"/>
      <c r="K506" s="35"/>
      <c r="L506" s="35"/>
      <c r="M506" s="16"/>
      <c r="N506" s="35"/>
      <c r="O506" s="35"/>
      <c r="P506" s="16"/>
      <c r="Q506" s="16"/>
      <c r="R506" s="16"/>
      <c r="S506" s="63"/>
      <c r="T506" s="16"/>
      <c r="U506" s="16"/>
      <c r="V506" s="16"/>
      <c r="W506" s="16"/>
      <c r="X506" s="63"/>
      <c r="Y506" s="42"/>
      <c r="Z506" s="31"/>
      <c r="AA506" s="16"/>
      <c r="AB506" s="16"/>
      <c r="AC506" s="16"/>
      <c r="AD506" s="16"/>
    </row>
    <row r="507" spans="1:30" ht="15" customHeight="1" x14ac:dyDescent="0.2">
      <c r="A507" s="16"/>
      <c r="B507" s="16"/>
      <c r="C507" s="16"/>
      <c r="D507" s="16"/>
      <c r="E507" s="35"/>
      <c r="F507" s="16"/>
      <c r="G507" s="35"/>
      <c r="H507" s="105"/>
      <c r="I507" s="35"/>
      <c r="J507" s="35"/>
      <c r="K507" s="35"/>
      <c r="L507" s="35"/>
      <c r="M507" s="16"/>
      <c r="N507" s="35"/>
      <c r="O507" s="35"/>
      <c r="P507" s="16"/>
      <c r="Q507" s="16"/>
      <c r="R507" s="16"/>
      <c r="S507" s="63"/>
      <c r="T507" s="16"/>
      <c r="U507" s="16"/>
      <c r="V507" s="16"/>
      <c r="W507" s="16"/>
      <c r="X507" s="63"/>
      <c r="Y507" s="42"/>
      <c r="Z507" s="31"/>
      <c r="AA507" s="16"/>
      <c r="AB507" s="16"/>
      <c r="AC507" s="16"/>
      <c r="AD507" s="16"/>
    </row>
    <row r="508" spans="1:30" ht="15" customHeight="1" x14ac:dyDescent="0.2">
      <c r="A508" s="16"/>
      <c r="B508" s="16"/>
      <c r="C508" s="16"/>
      <c r="D508" s="16"/>
      <c r="E508" s="35"/>
      <c r="F508" s="16"/>
      <c r="G508" s="35"/>
      <c r="H508" s="105"/>
      <c r="I508" s="35"/>
      <c r="J508" s="35"/>
      <c r="K508" s="35"/>
      <c r="L508" s="35"/>
      <c r="M508" s="16"/>
      <c r="N508" s="35"/>
      <c r="O508" s="35"/>
      <c r="P508" s="16"/>
      <c r="Q508" s="16"/>
      <c r="R508" s="16"/>
      <c r="S508" s="63"/>
      <c r="T508" s="16"/>
      <c r="U508" s="16"/>
      <c r="V508" s="16"/>
      <c r="W508" s="16"/>
      <c r="X508" s="63"/>
      <c r="Y508" s="42"/>
      <c r="Z508" s="31"/>
      <c r="AA508" s="16"/>
      <c r="AB508" s="16"/>
      <c r="AC508" s="16"/>
      <c r="AD508" s="16"/>
    </row>
    <row r="509" spans="1:30" ht="15" customHeight="1" x14ac:dyDescent="0.2">
      <c r="A509" s="16"/>
      <c r="B509" s="16"/>
      <c r="C509" s="16"/>
      <c r="D509" s="16"/>
      <c r="E509" s="35"/>
      <c r="F509" s="16"/>
      <c r="G509" s="35"/>
      <c r="H509" s="105"/>
      <c r="I509" s="35"/>
      <c r="J509" s="35"/>
      <c r="K509" s="35"/>
      <c r="L509" s="35"/>
      <c r="M509" s="16"/>
      <c r="N509" s="35"/>
      <c r="O509" s="35"/>
      <c r="P509" s="16"/>
      <c r="Q509" s="16"/>
      <c r="R509" s="16"/>
      <c r="S509" s="63"/>
      <c r="T509" s="16"/>
      <c r="U509" s="16"/>
      <c r="V509" s="16"/>
      <c r="W509" s="16"/>
      <c r="X509" s="63"/>
      <c r="Y509" s="42"/>
      <c r="Z509" s="31"/>
      <c r="AA509" s="16"/>
      <c r="AB509" s="16"/>
      <c r="AC509" s="16"/>
      <c r="AD509" s="16"/>
    </row>
    <row r="510" spans="1:30" ht="15" customHeight="1" x14ac:dyDescent="0.2">
      <c r="A510" s="16"/>
      <c r="B510" s="16"/>
      <c r="C510" s="16"/>
      <c r="D510" s="16"/>
      <c r="E510" s="35"/>
      <c r="F510" s="16"/>
      <c r="G510" s="35"/>
      <c r="H510" s="105"/>
      <c r="I510" s="35"/>
      <c r="J510" s="35"/>
      <c r="K510" s="35"/>
      <c r="L510" s="35"/>
      <c r="M510" s="16"/>
      <c r="N510" s="35"/>
      <c r="O510" s="35"/>
      <c r="P510" s="16"/>
      <c r="Q510" s="16"/>
      <c r="R510" s="16"/>
      <c r="S510" s="63"/>
      <c r="T510" s="16"/>
      <c r="U510" s="16"/>
      <c r="V510" s="16"/>
      <c r="W510" s="16"/>
      <c r="X510" s="63"/>
      <c r="Y510" s="42"/>
      <c r="Z510" s="31"/>
      <c r="AA510" s="16"/>
      <c r="AB510" s="16"/>
      <c r="AC510" s="16"/>
      <c r="AD510" s="16"/>
    </row>
    <row r="511" spans="1:30" ht="15" customHeight="1" x14ac:dyDescent="0.2">
      <c r="A511" s="16"/>
      <c r="B511" s="16"/>
      <c r="C511" s="16"/>
      <c r="D511" s="16"/>
      <c r="E511" s="35"/>
      <c r="F511" s="16"/>
      <c r="G511" s="35"/>
      <c r="H511" s="105"/>
      <c r="I511" s="35"/>
      <c r="J511" s="35"/>
      <c r="K511" s="35"/>
      <c r="L511" s="35"/>
      <c r="M511" s="16"/>
      <c r="N511" s="35"/>
      <c r="O511" s="35"/>
      <c r="P511" s="16"/>
      <c r="Q511" s="16"/>
      <c r="R511" s="16"/>
      <c r="S511" s="63"/>
      <c r="T511" s="16"/>
      <c r="U511" s="16"/>
      <c r="V511" s="16"/>
      <c r="W511" s="16"/>
      <c r="X511" s="63"/>
      <c r="Y511" s="42"/>
      <c r="Z511" s="31"/>
      <c r="AA511" s="16"/>
      <c r="AB511" s="16"/>
      <c r="AC511" s="16"/>
      <c r="AD511" s="16"/>
    </row>
    <row r="512" spans="1:30" ht="15" customHeight="1" x14ac:dyDescent="0.2">
      <c r="A512" s="16"/>
      <c r="B512" s="16"/>
      <c r="C512" s="16"/>
      <c r="D512" s="16"/>
      <c r="E512" s="35"/>
      <c r="F512" s="16"/>
      <c r="G512" s="35"/>
      <c r="H512" s="105"/>
      <c r="I512" s="35"/>
      <c r="J512" s="35"/>
      <c r="K512" s="35"/>
      <c r="L512" s="35"/>
      <c r="M512" s="16"/>
      <c r="N512" s="35"/>
      <c r="O512" s="35"/>
      <c r="P512" s="16"/>
      <c r="Q512" s="16"/>
      <c r="R512" s="16"/>
      <c r="S512" s="63"/>
      <c r="T512" s="16"/>
      <c r="U512" s="16"/>
      <c r="V512" s="16"/>
      <c r="W512" s="16"/>
      <c r="X512" s="63"/>
      <c r="Y512" s="42"/>
      <c r="Z512" s="31"/>
      <c r="AA512" s="16"/>
      <c r="AB512" s="16"/>
      <c r="AC512" s="16"/>
      <c r="AD512" s="16"/>
    </row>
    <row r="513" spans="1:30" ht="15" customHeight="1" x14ac:dyDescent="0.2">
      <c r="A513" s="16"/>
      <c r="B513" s="16"/>
      <c r="C513" s="16"/>
      <c r="D513" s="16"/>
      <c r="E513" s="35"/>
      <c r="F513" s="16"/>
      <c r="G513" s="35"/>
      <c r="H513" s="105"/>
      <c r="I513" s="35"/>
      <c r="J513" s="35"/>
      <c r="K513" s="35"/>
      <c r="L513" s="35"/>
      <c r="M513" s="16"/>
      <c r="N513" s="35"/>
      <c r="O513" s="35"/>
      <c r="P513" s="16"/>
      <c r="Q513" s="16"/>
      <c r="R513" s="16"/>
      <c r="S513" s="63"/>
      <c r="T513" s="16"/>
      <c r="U513" s="16"/>
      <c r="V513" s="16"/>
      <c r="W513" s="16"/>
      <c r="X513" s="63"/>
      <c r="Y513" s="42"/>
      <c r="Z513" s="31"/>
      <c r="AA513" s="16"/>
      <c r="AB513" s="16"/>
      <c r="AC513" s="16"/>
      <c r="AD513" s="16"/>
    </row>
    <row r="514" spans="1:30" ht="15" customHeight="1" x14ac:dyDescent="0.2">
      <c r="A514" s="16"/>
      <c r="B514" s="16"/>
      <c r="C514" s="16"/>
      <c r="D514" s="16"/>
      <c r="E514" s="35"/>
      <c r="F514" s="16"/>
      <c r="G514" s="35"/>
      <c r="H514" s="105"/>
      <c r="I514" s="35"/>
      <c r="J514" s="35"/>
      <c r="K514" s="35"/>
      <c r="L514" s="35"/>
      <c r="M514" s="16"/>
      <c r="N514" s="35"/>
      <c r="O514" s="35"/>
      <c r="P514" s="16"/>
      <c r="Q514" s="16"/>
      <c r="R514" s="16"/>
      <c r="S514" s="63"/>
      <c r="T514" s="16"/>
      <c r="U514" s="16"/>
      <c r="V514" s="16"/>
      <c r="W514" s="16"/>
      <c r="X514" s="63"/>
      <c r="Y514" s="42"/>
      <c r="Z514" s="31"/>
      <c r="AA514" s="16"/>
      <c r="AB514" s="16"/>
      <c r="AC514" s="16"/>
      <c r="AD514" s="16"/>
    </row>
    <row r="515" spans="1:30" ht="15" customHeight="1" x14ac:dyDescent="0.2">
      <c r="A515" s="16"/>
      <c r="B515" s="16"/>
      <c r="C515" s="16"/>
      <c r="D515" s="16"/>
      <c r="E515" s="35"/>
      <c r="F515" s="16"/>
      <c r="G515" s="35"/>
      <c r="H515" s="105"/>
      <c r="I515" s="35"/>
      <c r="J515" s="35"/>
      <c r="K515" s="35"/>
      <c r="L515" s="35"/>
      <c r="M515" s="16"/>
      <c r="N515" s="35"/>
      <c r="O515" s="35"/>
      <c r="P515" s="16"/>
      <c r="Q515" s="16"/>
      <c r="R515" s="16"/>
      <c r="S515" s="63"/>
      <c r="T515" s="16"/>
      <c r="U515" s="16"/>
      <c r="V515" s="16"/>
      <c r="W515" s="16"/>
      <c r="X515" s="63"/>
      <c r="Y515" s="42"/>
      <c r="Z515" s="31"/>
      <c r="AA515" s="16"/>
      <c r="AB515" s="16"/>
      <c r="AC515" s="16"/>
      <c r="AD515" s="16"/>
    </row>
    <row r="516" spans="1:30" ht="15" customHeight="1" x14ac:dyDescent="0.2">
      <c r="A516" s="16"/>
      <c r="B516" s="16"/>
      <c r="C516" s="16"/>
      <c r="D516" s="16"/>
      <c r="E516" s="35"/>
      <c r="F516" s="16"/>
      <c r="G516" s="35"/>
      <c r="H516" s="105"/>
      <c r="I516" s="35"/>
      <c r="J516" s="35"/>
      <c r="K516" s="35"/>
      <c r="L516" s="35"/>
      <c r="M516" s="16"/>
      <c r="N516" s="35"/>
      <c r="O516" s="35"/>
      <c r="P516" s="16"/>
      <c r="Q516" s="16"/>
      <c r="R516" s="16"/>
      <c r="S516" s="63"/>
      <c r="T516" s="16"/>
      <c r="U516" s="16"/>
      <c r="V516" s="16"/>
      <c r="W516" s="16"/>
      <c r="X516" s="63"/>
      <c r="Y516" s="42"/>
      <c r="Z516" s="31"/>
      <c r="AA516" s="16"/>
      <c r="AB516" s="16"/>
      <c r="AC516" s="16"/>
      <c r="AD516" s="16"/>
    </row>
    <row r="517" spans="1:30" ht="15" customHeight="1" x14ac:dyDescent="0.2">
      <c r="A517" s="16"/>
      <c r="B517" s="16"/>
      <c r="C517" s="16"/>
      <c r="D517" s="16"/>
      <c r="E517" s="35"/>
      <c r="F517" s="16"/>
      <c r="G517" s="35"/>
      <c r="H517" s="105"/>
      <c r="I517" s="35"/>
      <c r="J517" s="35"/>
      <c r="K517" s="35"/>
      <c r="L517" s="35"/>
      <c r="M517" s="16"/>
      <c r="N517" s="35"/>
      <c r="O517" s="35"/>
      <c r="P517" s="16"/>
      <c r="Q517" s="16"/>
      <c r="R517" s="16"/>
      <c r="S517" s="63"/>
      <c r="T517" s="16"/>
      <c r="U517" s="16"/>
      <c r="V517" s="16"/>
      <c r="W517" s="16"/>
      <c r="X517" s="63"/>
      <c r="Y517" s="42"/>
      <c r="Z517" s="31"/>
      <c r="AA517" s="16"/>
      <c r="AB517" s="16"/>
      <c r="AC517" s="16"/>
      <c r="AD517" s="16"/>
    </row>
    <row r="518" spans="1:30" ht="15" customHeight="1" x14ac:dyDescent="0.2">
      <c r="A518" s="16"/>
      <c r="B518" s="16"/>
      <c r="C518" s="16"/>
      <c r="D518" s="16"/>
      <c r="E518" s="35"/>
      <c r="F518" s="16"/>
      <c r="G518" s="35"/>
      <c r="H518" s="105"/>
      <c r="I518" s="35"/>
      <c r="J518" s="35"/>
      <c r="K518" s="35"/>
      <c r="L518" s="35"/>
      <c r="M518" s="16"/>
      <c r="N518" s="35"/>
      <c r="O518" s="35"/>
      <c r="P518" s="16"/>
      <c r="Q518" s="16"/>
      <c r="R518" s="16"/>
      <c r="S518" s="63"/>
      <c r="T518" s="16"/>
      <c r="U518" s="16"/>
      <c r="V518" s="16"/>
      <c r="W518" s="16"/>
      <c r="X518" s="63"/>
      <c r="Y518" s="42"/>
      <c r="Z518" s="31"/>
      <c r="AA518" s="16"/>
      <c r="AB518" s="16"/>
      <c r="AC518" s="16"/>
      <c r="AD518" s="16"/>
    </row>
    <row r="519" spans="1:30" ht="15" customHeight="1" x14ac:dyDescent="0.2">
      <c r="A519" s="16"/>
      <c r="B519" s="16"/>
      <c r="C519" s="16"/>
      <c r="D519" s="16"/>
      <c r="E519" s="35"/>
      <c r="F519" s="16"/>
      <c r="G519" s="35"/>
      <c r="H519" s="105"/>
      <c r="I519" s="35"/>
      <c r="J519" s="35"/>
      <c r="K519" s="35"/>
      <c r="L519" s="35"/>
      <c r="M519" s="16"/>
      <c r="N519" s="35"/>
      <c r="O519" s="35"/>
      <c r="P519" s="16"/>
      <c r="Q519" s="16"/>
      <c r="R519" s="16"/>
      <c r="S519" s="63"/>
      <c r="T519" s="16"/>
      <c r="U519" s="16"/>
      <c r="V519" s="16"/>
      <c r="W519" s="16"/>
      <c r="X519" s="63"/>
      <c r="Y519" s="42"/>
      <c r="Z519" s="31"/>
      <c r="AA519" s="16"/>
      <c r="AB519" s="16"/>
      <c r="AC519" s="16"/>
      <c r="AD519" s="16"/>
    </row>
    <row r="520" spans="1:30" ht="15" customHeight="1" x14ac:dyDescent="0.2">
      <c r="A520" s="16"/>
      <c r="B520" s="16"/>
      <c r="C520" s="16"/>
      <c r="D520" s="16"/>
      <c r="E520" s="35"/>
      <c r="F520" s="16"/>
      <c r="G520" s="35"/>
      <c r="H520" s="105"/>
      <c r="I520" s="35"/>
      <c r="J520" s="35"/>
      <c r="K520" s="35"/>
      <c r="L520" s="35"/>
      <c r="M520" s="16"/>
      <c r="N520" s="35"/>
      <c r="O520" s="35"/>
      <c r="P520" s="16"/>
      <c r="Q520" s="16"/>
      <c r="R520" s="16"/>
      <c r="S520" s="63"/>
      <c r="T520" s="16"/>
      <c r="U520" s="16"/>
      <c r="V520" s="16"/>
      <c r="W520" s="16"/>
      <c r="X520" s="63"/>
      <c r="Y520" s="42"/>
      <c r="Z520" s="31"/>
      <c r="AA520" s="16"/>
      <c r="AB520" s="16"/>
      <c r="AC520" s="16"/>
      <c r="AD520" s="16"/>
    </row>
    <row r="521" spans="1:30" ht="15" customHeight="1" x14ac:dyDescent="0.2">
      <c r="A521" s="16"/>
      <c r="B521" s="16"/>
      <c r="C521" s="16"/>
      <c r="D521" s="16"/>
      <c r="E521" s="35"/>
      <c r="F521" s="16"/>
      <c r="G521" s="35"/>
      <c r="H521" s="105"/>
      <c r="I521" s="35"/>
      <c r="J521" s="35"/>
      <c r="K521" s="35"/>
      <c r="L521" s="35"/>
      <c r="M521" s="16"/>
      <c r="N521" s="35"/>
      <c r="O521" s="35"/>
      <c r="P521" s="16"/>
      <c r="Q521" s="16"/>
      <c r="R521" s="16"/>
      <c r="S521" s="63"/>
      <c r="T521" s="16"/>
      <c r="U521" s="16"/>
      <c r="V521" s="16"/>
      <c r="W521" s="16"/>
      <c r="X521" s="63"/>
      <c r="Y521" s="42"/>
      <c r="Z521" s="31"/>
      <c r="AA521" s="16"/>
      <c r="AB521" s="16"/>
      <c r="AC521" s="16"/>
      <c r="AD521" s="16"/>
    </row>
    <row r="522" spans="1:30" ht="15" customHeight="1" x14ac:dyDescent="0.2">
      <c r="A522" s="16"/>
      <c r="B522" s="16"/>
      <c r="C522" s="16"/>
      <c r="D522" s="16"/>
      <c r="E522" s="35"/>
      <c r="F522" s="16"/>
      <c r="G522" s="35"/>
      <c r="H522" s="105"/>
      <c r="I522" s="35"/>
      <c r="J522" s="35"/>
      <c r="K522" s="35"/>
      <c r="L522" s="35"/>
      <c r="M522" s="16"/>
      <c r="N522" s="35"/>
      <c r="O522" s="35"/>
      <c r="P522" s="16"/>
      <c r="Q522" s="16"/>
      <c r="R522" s="16"/>
      <c r="S522" s="63"/>
      <c r="T522" s="16"/>
      <c r="U522" s="16"/>
      <c r="V522" s="16"/>
      <c r="W522" s="16"/>
      <c r="X522" s="63"/>
      <c r="Y522" s="42"/>
      <c r="Z522" s="31"/>
      <c r="AA522" s="16"/>
      <c r="AB522" s="16"/>
      <c r="AC522" s="16"/>
      <c r="AD522" s="16"/>
    </row>
    <row r="523" spans="1:30" ht="15" customHeight="1" x14ac:dyDescent="0.2">
      <c r="A523" s="16"/>
      <c r="B523" s="16"/>
      <c r="C523" s="16"/>
      <c r="D523" s="16"/>
      <c r="E523" s="35"/>
      <c r="F523" s="16"/>
      <c r="G523" s="35"/>
      <c r="H523" s="105"/>
      <c r="I523" s="35"/>
      <c r="J523" s="35"/>
      <c r="K523" s="35"/>
      <c r="L523" s="35"/>
      <c r="M523" s="16"/>
      <c r="N523" s="35"/>
      <c r="O523" s="35"/>
      <c r="P523" s="16"/>
      <c r="Q523" s="16"/>
      <c r="R523" s="16"/>
      <c r="S523" s="63"/>
      <c r="T523" s="16"/>
      <c r="U523" s="16"/>
      <c r="V523" s="16"/>
      <c r="W523" s="16"/>
      <c r="X523" s="63"/>
      <c r="Y523" s="42"/>
      <c r="Z523" s="31"/>
      <c r="AA523" s="16"/>
      <c r="AB523" s="16"/>
      <c r="AC523" s="16"/>
      <c r="AD523" s="16"/>
    </row>
    <row r="524" spans="1:30" ht="15" customHeight="1" x14ac:dyDescent="0.2">
      <c r="A524" s="16"/>
      <c r="B524" s="16"/>
      <c r="C524" s="16"/>
      <c r="D524" s="16"/>
      <c r="E524" s="35"/>
      <c r="F524" s="16"/>
      <c r="G524" s="35"/>
      <c r="H524" s="105"/>
      <c r="I524" s="35"/>
      <c r="J524" s="35"/>
      <c r="K524" s="35"/>
      <c r="L524" s="35"/>
      <c r="M524" s="16"/>
      <c r="N524" s="35"/>
      <c r="O524" s="35"/>
      <c r="P524" s="16"/>
      <c r="Q524" s="16"/>
      <c r="R524" s="16"/>
      <c r="S524" s="63"/>
      <c r="T524" s="16"/>
      <c r="U524" s="16"/>
      <c r="V524" s="16"/>
      <c r="W524" s="16"/>
      <c r="X524" s="63"/>
      <c r="Y524" s="42"/>
      <c r="Z524" s="31"/>
      <c r="AA524" s="16"/>
      <c r="AB524" s="16"/>
      <c r="AC524" s="16"/>
      <c r="AD524" s="16"/>
    </row>
    <row r="525" spans="1:30" ht="15" customHeight="1" x14ac:dyDescent="0.2">
      <c r="A525" s="16"/>
      <c r="B525" s="16"/>
      <c r="C525" s="16"/>
      <c r="D525" s="16"/>
      <c r="E525" s="35"/>
      <c r="F525" s="16"/>
      <c r="G525" s="35"/>
      <c r="H525" s="105"/>
      <c r="I525" s="35"/>
      <c r="J525" s="35"/>
      <c r="K525" s="35"/>
      <c r="L525" s="35"/>
      <c r="M525" s="16"/>
      <c r="N525" s="35"/>
      <c r="O525" s="35"/>
      <c r="P525" s="16"/>
      <c r="Q525" s="16"/>
      <c r="R525" s="16"/>
      <c r="S525" s="63"/>
      <c r="T525" s="16"/>
      <c r="U525" s="16"/>
      <c r="V525" s="16"/>
      <c r="W525" s="16"/>
      <c r="X525" s="63"/>
      <c r="Y525" s="42"/>
      <c r="Z525" s="31"/>
      <c r="AA525" s="16"/>
      <c r="AB525" s="16"/>
      <c r="AC525" s="16"/>
      <c r="AD525" s="16"/>
    </row>
    <row r="526" spans="1:30" ht="15" customHeight="1" x14ac:dyDescent="0.2">
      <c r="A526" s="16"/>
      <c r="B526" s="16"/>
      <c r="C526" s="16"/>
      <c r="D526" s="16"/>
      <c r="E526" s="35"/>
      <c r="F526" s="16"/>
      <c r="G526" s="35"/>
      <c r="H526" s="105"/>
      <c r="I526" s="35"/>
      <c r="J526" s="35"/>
      <c r="K526" s="35"/>
      <c r="L526" s="35"/>
      <c r="M526" s="16"/>
      <c r="N526" s="35"/>
      <c r="O526" s="35"/>
      <c r="P526" s="16"/>
      <c r="Q526" s="16"/>
      <c r="R526" s="16"/>
      <c r="S526" s="63"/>
      <c r="T526" s="16"/>
      <c r="U526" s="16"/>
      <c r="V526" s="16"/>
      <c r="W526" s="16"/>
      <c r="X526" s="63"/>
      <c r="Y526" s="42"/>
      <c r="Z526" s="31"/>
      <c r="AA526" s="16"/>
      <c r="AB526" s="16"/>
      <c r="AC526" s="16"/>
      <c r="AD526" s="16"/>
    </row>
    <row r="527" spans="1:30" ht="15" customHeight="1" x14ac:dyDescent="0.2">
      <c r="A527" s="16"/>
      <c r="B527" s="16"/>
      <c r="C527" s="16"/>
      <c r="D527" s="16"/>
      <c r="E527" s="35"/>
      <c r="F527" s="16"/>
      <c r="G527" s="35"/>
      <c r="H527" s="105"/>
      <c r="I527" s="35"/>
      <c r="J527" s="35"/>
      <c r="K527" s="35"/>
      <c r="L527" s="35"/>
      <c r="M527" s="16"/>
      <c r="N527" s="35"/>
      <c r="O527" s="35"/>
      <c r="P527" s="16"/>
      <c r="Q527" s="16"/>
      <c r="R527" s="16"/>
      <c r="S527" s="63"/>
      <c r="T527" s="16"/>
      <c r="U527" s="16"/>
      <c r="V527" s="16"/>
      <c r="W527" s="16"/>
      <c r="X527" s="63"/>
      <c r="Y527" s="42"/>
      <c r="Z527" s="31"/>
      <c r="AA527" s="16"/>
      <c r="AB527" s="16"/>
      <c r="AC527" s="16"/>
      <c r="AD527" s="16"/>
    </row>
    <row r="528" spans="1:30" ht="15" customHeight="1" x14ac:dyDescent="0.2">
      <c r="A528" s="16"/>
      <c r="B528" s="16"/>
      <c r="C528" s="16"/>
      <c r="D528" s="16"/>
      <c r="E528" s="35"/>
      <c r="F528" s="16"/>
      <c r="G528" s="35"/>
      <c r="H528" s="105"/>
      <c r="I528" s="35"/>
      <c r="J528" s="35"/>
      <c r="K528" s="35"/>
      <c r="L528" s="35"/>
      <c r="M528" s="16"/>
      <c r="N528" s="35"/>
      <c r="O528" s="35"/>
      <c r="P528" s="16"/>
      <c r="Q528" s="16"/>
      <c r="R528" s="16"/>
      <c r="S528" s="63"/>
      <c r="T528" s="16"/>
      <c r="U528" s="16"/>
      <c r="V528" s="16"/>
      <c r="W528" s="16"/>
      <c r="X528" s="63"/>
      <c r="Y528" s="42"/>
      <c r="Z528" s="31"/>
      <c r="AA528" s="16"/>
      <c r="AB528" s="16"/>
      <c r="AC528" s="16"/>
      <c r="AD528" s="16"/>
    </row>
    <row r="529" spans="1:30" ht="15" customHeight="1" x14ac:dyDescent="0.2">
      <c r="A529" s="16"/>
      <c r="B529" s="16"/>
      <c r="C529" s="16"/>
      <c r="D529" s="16"/>
      <c r="E529" s="35"/>
      <c r="F529" s="16"/>
      <c r="G529" s="35"/>
      <c r="H529" s="105"/>
      <c r="I529" s="35"/>
      <c r="J529" s="35"/>
      <c r="K529" s="35"/>
      <c r="L529" s="35"/>
      <c r="M529" s="16"/>
      <c r="N529" s="35"/>
      <c r="O529" s="35"/>
      <c r="P529" s="16"/>
      <c r="Q529" s="16"/>
      <c r="R529" s="16"/>
      <c r="S529" s="63"/>
      <c r="T529" s="16"/>
      <c r="U529" s="16"/>
      <c r="V529" s="16"/>
      <c r="W529" s="16"/>
      <c r="X529" s="63"/>
      <c r="Y529" s="42"/>
      <c r="Z529" s="31"/>
      <c r="AA529" s="16"/>
      <c r="AB529" s="16"/>
      <c r="AC529" s="16"/>
      <c r="AD529" s="16"/>
    </row>
    <row r="530" spans="1:30" ht="15" customHeight="1" x14ac:dyDescent="0.2">
      <c r="A530" s="16"/>
      <c r="B530" s="16"/>
      <c r="C530" s="16"/>
      <c r="D530" s="16"/>
      <c r="E530" s="35"/>
      <c r="F530" s="16"/>
      <c r="G530" s="35"/>
      <c r="H530" s="105"/>
      <c r="I530" s="35"/>
      <c r="J530" s="35"/>
      <c r="K530" s="35"/>
      <c r="L530" s="35"/>
      <c r="M530" s="16"/>
      <c r="N530" s="35"/>
      <c r="O530" s="35"/>
      <c r="P530" s="16"/>
      <c r="Q530" s="16"/>
      <c r="R530" s="16"/>
      <c r="S530" s="63"/>
      <c r="T530" s="16"/>
      <c r="U530" s="16"/>
      <c r="V530" s="16"/>
      <c r="W530" s="16"/>
      <c r="X530" s="63"/>
      <c r="Y530" s="42"/>
      <c r="Z530" s="31"/>
      <c r="AA530" s="16"/>
      <c r="AB530" s="16"/>
      <c r="AC530" s="16"/>
      <c r="AD530" s="16"/>
    </row>
    <row r="531" spans="1:30" ht="15" customHeight="1" x14ac:dyDescent="0.2">
      <c r="A531" s="16"/>
      <c r="B531" s="16"/>
      <c r="C531" s="16"/>
      <c r="D531" s="16"/>
      <c r="E531" s="35"/>
      <c r="F531" s="16"/>
      <c r="G531" s="35"/>
      <c r="H531" s="105"/>
      <c r="I531" s="35"/>
      <c r="J531" s="35"/>
      <c r="K531" s="35"/>
      <c r="L531" s="35"/>
      <c r="M531" s="16"/>
      <c r="N531" s="35"/>
      <c r="O531" s="35"/>
      <c r="P531" s="16"/>
      <c r="Q531" s="16"/>
      <c r="R531" s="16"/>
      <c r="S531" s="63"/>
      <c r="T531" s="16"/>
      <c r="U531" s="16"/>
      <c r="V531" s="16"/>
      <c r="W531" s="16"/>
      <c r="X531" s="63"/>
      <c r="Y531" s="42"/>
      <c r="Z531" s="31"/>
      <c r="AA531" s="16"/>
      <c r="AB531" s="16"/>
      <c r="AC531" s="16"/>
      <c r="AD531" s="16"/>
    </row>
    <row r="532" spans="1:30" ht="15" customHeight="1" x14ac:dyDescent="0.2">
      <c r="A532" s="16"/>
      <c r="B532" s="16"/>
      <c r="C532" s="16"/>
      <c r="D532" s="16"/>
      <c r="E532" s="35"/>
      <c r="F532" s="16"/>
      <c r="G532" s="35"/>
      <c r="H532" s="105"/>
      <c r="I532" s="35"/>
      <c r="J532" s="35"/>
      <c r="K532" s="35"/>
      <c r="L532" s="35"/>
      <c r="M532" s="16"/>
      <c r="N532" s="35"/>
      <c r="O532" s="35"/>
      <c r="P532" s="16"/>
      <c r="Q532" s="16"/>
      <c r="R532" s="16"/>
      <c r="S532" s="63"/>
      <c r="T532" s="16"/>
      <c r="U532" s="16"/>
      <c r="V532" s="16"/>
      <c r="W532" s="16"/>
      <c r="X532" s="63"/>
      <c r="Y532" s="42"/>
      <c r="Z532" s="31"/>
      <c r="AA532" s="16"/>
      <c r="AB532" s="16"/>
      <c r="AC532" s="16"/>
      <c r="AD532" s="16"/>
    </row>
    <row r="533" spans="1:30" ht="15" customHeight="1" x14ac:dyDescent="0.2">
      <c r="A533" s="16"/>
      <c r="B533" s="16"/>
      <c r="C533" s="16"/>
      <c r="D533" s="16"/>
      <c r="E533" s="35"/>
      <c r="F533" s="16"/>
      <c r="G533" s="35"/>
      <c r="H533" s="105"/>
      <c r="I533" s="35"/>
      <c r="J533" s="35"/>
      <c r="K533" s="35"/>
      <c r="L533" s="35"/>
      <c r="M533" s="16"/>
      <c r="N533" s="35"/>
      <c r="O533" s="35"/>
      <c r="P533" s="16"/>
      <c r="Q533" s="16"/>
      <c r="R533" s="16"/>
      <c r="S533" s="63"/>
      <c r="T533" s="16"/>
      <c r="U533" s="16"/>
      <c r="V533" s="16"/>
      <c r="W533" s="16"/>
      <c r="X533" s="63"/>
      <c r="Y533" s="42"/>
      <c r="Z533" s="31"/>
      <c r="AA533" s="16"/>
      <c r="AB533" s="16"/>
      <c r="AC533" s="16"/>
      <c r="AD533" s="16"/>
    </row>
    <row r="534" spans="1:30" ht="15" customHeight="1" x14ac:dyDescent="0.2">
      <c r="A534" s="16"/>
      <c r="B534" s="16"/>
      <c r="C534" s="16"/>
      <c r="D534" s="16"/>
      <c r="E534" s="35"/>
      <c r="F534" s="16"/>
      <c r="G534" s="35"/>
      <c r="H534" s="105"/>
      <c r="I534" s="35"/>
      <c r="J534" s="35"/>
      <c r="K534" s="35"/>
      <c r="L534" s="35"/>
      <c r="M534" s="16"/>
      <c r="N534" s="35"/>
      <c r="O534" s="35"/>
      <c r="P534" s="16"/>
      <c r="Q534" s="16"/>
      <c r="R534" s="16"/>
      <c r="S534" s="63"/>
      <c r="T534" s="16"/>
      <c r="U534" s="16"/>
      <c r="V534" s="16"/>
      <c r="W534" s="16"/>
      <c r="X534" s="63"/>
      <c r="Y534" s="42"/>
      <c r="Z534" s="31"/>
      <c r="AA534" s="16"/>
      <c r="AB534" s="16"/>
      <c r="AC534" s="16"/>
      <c r="AD534" s="16"/>
    </row>
    <row r="535" spans="1:30" ht="15" customHeight="1" x14ac:dyDescent="0.2">
      <c r="A535" s="16"/>
      <c r="B535" s="16"/>
      <c r="C535" s="16"/>
      <c r="D535" s="16"/>
      <c r="E535" s="35"/>
      <c r="F535" s="16"/>
      <c r="G535" s="35"/>
      <c r="H535" s="105"/>
      <c r="I535" s="35"/>
      <c r="J535" s="35"/>
      <c r="K535" s="35"/>
      <c r="L535" s="35"/>
      <c r="M535" s="16"/>
      <c r="N535" s="35"/>
      <c r="O535" s="35"/>
      <c r="P535" s="16"/>
      <c r="Q535" s="16"/>
      <c r="R535" s="16"/>
      <c r="S535" s="63"/>
      <c r="T535" s="16"/>
      <c r="U535" s="16"/>
      <c r="V535" s="16"/>
      <c r="W535" s="16"/>
      <c r="X535" s="63"/>
      <c r="Y535" s="42"/>
      <c r="Z535" s="31"/>
      <c r="AA535" s="16"/>
      <c r="AB535" s="16"/>
      <c r="AC535" s="16"/>
      <c r="AD535" s="16"/>
    </row>
    <row r="536" spans="1:30" ht="15" customHeight="1" x14ac:dyDescent="0.2">
      <c r="A536" s="16"/>
      <c r="B536" s="16"/>
      <c r="C536" s="16"/>
      <c r="D536" s="16"/>
      <c r="E536" s="35"/>
      <c r="F536" s="16"/>
      <c r="G536" s="35"/>
      <c r="H536" s="105"/>
      <c r="I536" s="35"/>
      <c r="J536" s="35"/>
      <c r="K536" s="35"/>
      <c r="L536" s="35"/>
      <c r="M536" s="16"/>
      <c r="N536" s="35"/>
      <c r="O536" s="35"/>
      <c r="P536" s="16"/>
      <c r="Q536" s="16"/>
      <c r="R536" s="16"/>
      <c r="S536" s="63"/>
      <c r="T536" s="16"/>
      <c r="U536" s="16"/>
      <c r="V536" s="16"/>
      <c r="W536" s="16"/>
      <c r="X536" s="63"/>
      <c r="Y536" s="42"/>
      <c r="Z536" s="31"/>
      <c r="AA536" s="16"/>
      <c r="AB536" s="16"/>
      <c r="AC536" s="16"/>
      <c r="AD536" s="16"/>
    </row>
    <row r="537" spans="1:30" ht="15" customHeight="1" x14ac:dyDescent="0.2">
      <c r="A537" s="16"/>
      <c r="B537" s="16"/>
      <c r="C537" s="16"/>
      <c r="D537" s="16"/>
      <c r="E537" s="35"/>
      <c r="F537" s="16"/>
      <c r="G537" s="35"/>
      <c r="H537" s="105"/>
      <c r="I537" s="35"/>
      <c r="J537" s="35"/>
      <c r="K537" s="35"/>
      <c r="L537" s="35"/>
      <c r="M537" s="16"/>
      <c r="N537" s="35"/>
      <c r="O537" s="35"/>
      <c r="P537" s="16"/>
      <c r="Q537" s="16"/>
      <c r="R537" s="16"/>
      <c r="S537" s="63"/>
      <c r="T537" s="16"/>
      <c r="U537" s="16"/>
      <c r="V537" s="16"/>
      <c r="W537" s="16"/>
      <c r="X537" s="63"/>
      <c r="Y537" s="42"/>
      <c r="Z537" s="31"/>
      <c r="AA537" s="16"/>
      <c r="AB537" s="16"/>
      <c r="AC537" s="16"/>
      <c r="AD537" s="16"/>
    </row>
    <row r="538" spans="1:30" ht="15" customHeight="1" x14ac:dyDescent="0.2">
      <c r="A538" s="16"/>
      <c r="B538" s="16"/>
      <c r="C538" s="16"/>
      <c r="D538" s="16"/>
      <c r="E538" s="35"/>
      <c r="F538" s="16"/>
      <c r="G538" s="35"/>
      <c r="H538" s="105"/>
      <c r="I538" s="35"/>
      <c r="J538" s="35"/>
      <c r="K538" s="35"/>
      <c r="L538" s="35"/>
      <c r="M538" s="16"/>
      <c r="N538" s="35"/>
      <c r="O538" s="35"/>
      <c r="P538" s="16"/>
      <c r="Q538" s="16"/>
      <c r="R538" s="16"/>
      <c r="S538" s="63"/>
      <c r="T538" s="16"/>
      <c r="U538" s="16"/>
      <c r="V538" s="16"/>
      <c r="W538" s="16"/>
      <c r="X538" s="63"/>
      <c r="Y538" s="42"/>
      <c r="Z538" s="31"/>
      <c r="AA538" s="16"/>
      <c r="AB538" s="16"/>
      <c r="AC538" s="16"/>
      <c r="AD538" s="16"/>
    </row>
    <row r="539" spans="1:30" ht="15" customHeight="1" x14ac:dyDescent="0.2">
      <c r="A539" s="16"/>
      <c r="B539" s="16"/>
      <c r="C539" s="16"/>
      <c r="D539" s="16"/>
      <c r="E539" s="35"/>
      <c r="F539" s="16"/>
      <c r="G539" s="35"/>
      <c r="H539" s="105"/>
      <c r="I539" s="35"/>
      <c r="J539" s="35"/>
      <c r="K539" s="35"/>
      <c r="L539" s="35"/>
      <c r="M539" s="16"/>
      <c r="N539" s="35"/>
      <c r="O539" s="35"/>
      <c r="P539" s="16"/>
      <c r="Q539" s="16"/>
      <c r="R539" s="16"/>
      <c r="S539" s="63"/>
      <c r="T539" s="16"/>
      <c r="U539" s="16"/>
      <c r="V539" s="16"/>
      <c r="W539" s="16"/>
      <c r="X539" s="63"/>
      <c r="Y539" s="42"/>
      <c r="Z539" s="31"/>
      <c r="AA539" s="16"/>
      <c r="AB539" s="16"/>
      <c r="AC539" s="16"/>
      <c r="AD539" s="16"/>
    </row>
    <row r="540" spans="1:30" ht="15" customHeight="1" x14ac:dyDescent="0.2">
      <c r="A540" s="16"/>
      <c r="B540" s="16"/>
      <c r="C540" s="16"/>
      <c r="D540" s="16"/>
      <c r="E540" s="35"/>
      <c r="F540" s="16"/>
      <c r="G540" s="35"/>
      <c r="H540" s="105"/>
      <c r="I540" s="35"/>
      <c r="J540" s="35"/>
      <c r="K540" s="35"/>
      <c r="L540" s="35"/>
      <c r="M540" s="16"/>
      <c r="N540" s="35"/>
      <c r="O540" s="35"/>
      <c r="P540" s="16"/>
      <c r="Q540" s="16"/>
      <c r="R540" s="16"/>
      <c r="S540" s="63"/>
      <c r="T540" s="16"/>
      <c r="U540" s="16"/>
      <c r="V540" s="16"/>
      <c r="W540" s="16"/>
      <c r="X540" s="63"/>
      <c r="Y540" s="42"/>
      <c r="Z540" s="31"/>
      <c r="AA540" s="16"/>
      <c r="AB540" s="16"/>
      <c r="AC540" s="16"/>
      <c r="AD540" s="16"/>
    </row>
    <row r="541" spans="1:30" ht="15" customHeight="1" x14ac:dyDescent="0.2">
      <c r="A541" s="16"/>
      <c r="B541" s="16"/>
      <c r="C541" s="16"/>
      <c r="D541" s="16"/>
      <c r="E541" s="35"/>
      <c r="F541" s="16"/>
      <c r="G541" s="35"/>
      <c r="H541" s="105"/>
      <c r="I541" s="35"/>
      <c r="J541" s="35"/>
      <c r="K541" s="35"/>
      <c r="L541" s="35"/>
      <c r="M541" s="16"/>
      <c r="N541" s="35"/>
      <c r="O541" s="35"/>
      <c r="P541" s="16"/>
      <c r="Q541" s="16"/>
      <c r="R541" s="16"/>
      <c r="S541" s="63"/>
      <c r="T541" s="16"/>
      <c r="U541" s="16"/>
      <c r="V541" s="16"/>
      <c r="W541" s="16"/>
      <c r="X541" s="63"/>
      <c r="Y541" s="42"/>
      <c r="Z541" s="31"/>
      <c r="AA541" s="16"/>
      <c r="AB541" s="16"/>
      <c r="AC541" s="16"/>
      <c r="AD541" s="16"/>
    </row>
    <row r="542" spans="1:30" ht="15" customHeight="1" x14ac:dyDescent="0.2">
      <c r="A542" s="16"/>
      <c r="B542" s="16"/>
      <c r="C542" s="16"/>
      <c r="D542" s="16"/>
      <c r="E542" s="35"/>
      <c r="F542" s="16"/>
      <c r="G542" s="35"/>
      <c r="H542" s="105"/>
      <c r="I542" s="35"/>
      <c r="J542" s="35"/>
      <c r="K542" s="35"/>
      <c r="L542" s="35"/>
      <c r="M542" s="16"/>
      <c r="N542" s="35"/>
      <c r="O542" s="35"/>
      <c r="P542" s="16"/>
      <c r="Q542" s="16"/>
      <c r="R542" s="16"/>
      <c r="S542" s="63"/>
      <c r="T542" s="16"/>
      <c r="U542" s="16"/>
      <c r="V542" s="16"/>
      <c r="W542" s="16"/>
      <c r="X542" s="63"/>
      <c r="Y542" s="42"/>
      <c r="Z542" s="31"/>
      <c r="AA542" s="16"/>
      <c r="AB542" s="16"/>
      <c r="AC542" s="16"/>
      <c r="AD542" s="16"/>
    </row>
    <row r="543" spans="1:30" ht="15" customHeight="1" x14ac:dyDescent="0.2">
      <c r="A543" s="16"/>
      <c r="B543" s="16"/>
      <c r="C543" s="16"/>
      <c r="D543" s="16"/>
      <c r="E543" s="35"/>
      <c r="F543" s="16"/>
      <c r="G543" s="35"/>
      <c r="H543" s="105"/>
      <c r="I543" s="35"/>
      <c r="J543" s="35"/>
      <c r="K543" s="35"/>
      <c r="L543" s="35"/>
      <c r="M543" s="16"/>
      <c r="N543" s="35"/>
      <c r="O543" s="35"/>
      <c r="P543" s="16"/>
      <c r="Q543" s="16"/>
      <c r="R543" s="16"/>
      <c r="S543" s="63"/>
      <c r="T543" s="16"/>
      <c r="U543" s="16"/>
      <c r="V543" s="16"/>
      <c r="W543" s="16"/>
      <c r="X543" s="63"/>
      <c r="Y543" s="42"/>
      <c r="Z543" s="31"/>
      <c r="AA543" s="16"/>
      <c r="AB543" s="16"/>
      <c r="AC543" s="16"/>
      <c r="AD543" s="16"/>
    </row>
    <row r="544" spans="1:30" ht="15" customHeight="1" x14ac:dyDescent="0.2">
      <c r="A544" s="16"/>
      <c r="B544" s="16"/>
      <c r="C544" s="16"/>
      <c r="D544" s="16"/>
      <c r="E544" s="35"/>
      <c r="F544" s="16"/>
      <c r="G544" s="35"/>
      <c r="H544" s="105"/>
      <c r="I544" s="35"/>
      <c r="J544" s="35"/>
      <c r="K544" s="35"/>
      <c r="L544" s="35"/>
      <c r="M544" s="16"/>
      <c r="N544" s="35"/>
      <c r="O544" s="35"/>
      <c r="P544" s="16"/>
      <c r="Q544" s="16"/>
      <c r="R544" s="16"/>
      <c r="S544" s="63"/>
      <c r="T544" s="16"/>
      <c r="U544" s="16"/>
      <c r="V544" s="16"/>
      <c r="W544" s="16"/>
      <c r="X544" s="63"/>
      <c r="Y544" s="42"/>
      <c r="Z544" s="31"/>
      <c r="AA544" s="16"/>
      <c r="AB544" s="16"/>
      <c r="AC544" s="16"/>
      <c r="AD544" s="16"/>
    </row>
    <row r="545" spans="1:30" ht="15" customHeight="1" x14ac:dyDescent="0.2">
      <c r="A545" s="16"/>
      <c r="B545" s="16"/>
      <c r="C545" s="16"/>
      <c r="D545" s="16"/>
      <c r="E545" s="35"/>
      <c r="F545" s="16"/>
      <c r="G545" s="35"/>
      <c r="H545" s="105"/>
      <c r="I545" s="35"/>
      <c r="J545" s="35"/>
      <c r="K545" s="35"/>
      <c r="L545" s="35"/>
      <c r="M545" s="16"/>
      <c r="N545" s="35"/>
      <c r="O545" s="35"/>
      <c r="P545" s="16"/>
      <c r="Q545" s="16"/>
      <c r="R545" s="16"/>
      <c r="S545" s="63"/>
      <c r="T545" s="16"/>
      <c r="U545" s="16"/>
      <c r="V545" s="16"/>
      <c r="W545" s="16"/>
      <c r="X545" s="63"/>
      <c r="Y545" s="42"/>
      <c r="Z545" s="31"/>
      <c r="AA545" s="16"/>
      <c r="AB545" s="16"/>
      <c r="AC545" s="16"/>
      <c r="AD545" s="16"/>
    </row>
    <row r="546" spans="1:30" ht="15" customHeight="1" x14ac:dyDescent="0.2">
      <c r="A546" s="16"/>
      <c r="B546" s="16"/>
      <c r="C546" s="16"/>
      <c r="D546" s="16"/>
      <c r="E546" s="35"/>
      <c r="F546" s="16"/>
      <c r="G546" s="35"/>
      <c r="H546" s="105"/>
      <c r="I546" s="35"/>
      <c r="J546" s="35"/>
      <c r="K546" s="35"/>
      <c r="L546" s="35"/>
      <c r="M546" s="16"/>
      <c r="N546" s="35"/>
      <c r="O546" s="35"/>
      <c r="P546" s="16"/>
      <c r="Q546" s="16"/>
      <c r="R546" s="16"/>
      <c r="S546" s="63"/>
      <c r="T546" s="16"/>
      <c r="U546" s="16"/>
      <c r="V546" s="16"/>
      <c r="W546" s="16"/>
      <c r="X546" s="63"/>
      <c r="Y546" s="42"/>
      <c r="Z546" s="31"/>
      <c r="AA546" s="16"/>
      <c r="AB546" s="16"/>
      <c r="AC546" s="16"/>
      <c r="AD546" s="16"/>
    </row>
    <row r="547" spans="1:30" ht="15" customHeight="1" x14ac:dyDescent="0.2">
      <c r="A547" s="16"/>
      <c r="B547" s="16"/>
      <c r="C547" s="16"/>
      <c r="D547" s="16"/>
      <c r="E547" s="35"/>
      <c r="F547" s="16"/>
      <c r="G547" s="35"/>
      <c r="H547" s="105"/>
      <c r="I547" s="35"/>
      <c r="J547" s="35"/>
      <c r="K547" s="35"/>
      <c r="L547" s="35"/>
      <c r="M547" s="16"/>
      <c r="N547" s="35"/>
      <c r="O547" s="35"/>
      <c r="P547" s="16"/>
      <c r="Q547" s="16"/>
      <c r="R547" s="16"/>
      <c r="S547" s="63"/>
      <c r="T547" s="16"/>
      <c r="U547" s="16"/>
      <c r="V547" s="16"/>
      <c r="W547" s="16"/>
      <c r="X547" s="63"/>
      <c r="Y547" s="42"/>
      <c r="Z547" s="31"/>
      <c r="AA547" s="16"/>
      <c r="AB547" s="16"/>
      <c r="AC547" s="16"/>
      <c r="AD547" s="16"/>
    </row>
    <row r="548" spans="1:30" ht="15" customHeight="1" x14ac:dyDescent="0.2">
      <c r="A548" s="16"/>
      <c r="B548" s="16"/>
      <c r="C548" s="16"/>
      <c r="D548" s="16"/>
      <c r="E548" s="35"/>
      <c r="F548" s="16"/>
      <c r="G548" s="35"/>
      <c r="H548" s="105"/>
      <c r="I548" s="35"/>
      <c r="J548" s="35"/>
      <c r="K548" s="35"/>
      <c r="L548" s="35"/>
      <c r="M548" s="16"/>
      <c r="N548" s="35"/>
      <c r="O548" s="35"/>
      <c r="P548" s="16"/>
      <c r="Q548" s="16"/>
      <c r="R548" s="16"/>
      <c r="S548" s="63"/>
      <c r="T548" s="16"/>
      <c r="U548" s="16"/>
      <c r="V548" s="16"/>
      <c r="W548" s="16"/>
      <c r="X548" s="63"/>
      <c r="Y548" s="42"/>
      <c r="Z548" s="31"/>
      <c r="AA548" s="16"/>
      <c r="AB548" s="16"/>
      <c r="AC548" s="16"/>
      <c r="AD548" s="16"/>
    </row>
    <row r="549" spans="1:30" ht="15" customHeight="1" x14ac:dyDescent="0.2">
      <c r="A549" s="16"/>
      <c r="B549" s="16"/>
      <c r="C549" s="16"/>
      <c r="D549" s="16"/>
      <c r="E549" s="35"/>
      <c r="F549" s="16"/>
      <c r="G549" s="35"/>
      <c r="H549" s="105"/>
      <c r="I549" s="35"/>
      <c r="J549" s="35"/>
      <c r="K549" s="35"/>
      <c r="L549" s="35"/>
      <c r="M549" s="16"/>
      <c r="N549" s="35"/>
      <c r="O549" s="35"/>
      <c r="P549" s="16"/>
      <c r="Q549" s="16"/>
      <c r="R549" s="16"/>
      <c r="S549" s="63"/>
      <c r="T549" s="16"/>
      <c r="U549" s="16"/>
      <c r="V549" s="16"/>
      <c r="W549" s="16"/>
      <c r="X549" s="63"/>
      <c r="Y549" s="42"/>
      <c r="Z549" s="31"/>
      <c r="AA549" s="16"/>
      <c r="AB549" s="16"/>
      <c r="AC549" s="16"/>
      <c r="AD549" s="16"/>
    </row>
    <row r="550" spans="1:30" ht="15" customHeight="1" x14ac:dyDescent="0.2">
      <c r="A550" s="16"/>
      <c r="B550" s="16"/>
      <c r="C550" s="16"/>
      <c r="D550" s="16"/>
      <c r="E550" s="35"/>
      <c r="F550" s="16"/>
      <c r="G550" s="35"/>
      <c r="H550" s="105"/>
      <c r="I550" s="35"/>
      <c r="J550" s="35"/>
      <c r="K550" s="35"/>
      <c r="L550" s="35"/>
      <c r="M550" s="16"/>
      <c r="N550" s="35"/>
      <c r="O550" s="35"/>
      <c r="P550" s="16"/>
      <c r="Q550" s="16"/>
      <c r="R550" s="16"/>
      <c r="S550" s="63"/>
      <c r="T550" s="16"/>
      <c r="U550" s="16"/>
      <c r="V550" s="16"/>
      <c r="W550" s="16"/>
      <c r="X550" s="63"/>
      <c r="Y550" s="42"/>
      <c r="Z550" s="31"/>
      <c r="AA550" s="16"/>
      <c r="AB550" s="16"/>
      <c r="AC550" s="16"/>
      <c r="AD550" s="16"/>
    </row>
    <row r="551" spans="1:30" ht="15" customHeight="1" x14ac:dyDescent="0.2">
      <c r="A551" s="16"/>
      <c r="B551" s="16"/>
      <c r="C551" s="16"/>
      <c r="D551" s="16"/>
      <c r="E551" s="35"/>
      <c r="F551" s="16"/>
      <c r="G551" s="35"/>
      <c r="H551" s="105"/>
      <c r="I551" s="35"/>
      <c r="J551" s="35"/>
      <c r="K551" s="35"/>
      <c r="L551" s="35"/>
      <c r="M551" s="16"/>
      <c r="N551" s="35"/>
      <c r="O551" s="35"/>
      <c r="P551" s="16"/>
      <c r="Q551" s="16"/>
      <c r="R551" s="16"/>
      <c r="S551" s="63"/>
      <c r="T551" s="16"/>
      <c r="U551" s="16"/>
      <c r="V551" s="16"/>
      <c r="W551" s="16"/>
      <c r="X551" s="63"/>
      <c r="Y551" s="42"/>
      <c r="Z551" s="31"/>
      <c r="AA551" s="16"/>
      <c r="AB551" s="16"/>
      <c r="AC551" s="16"/>
      <c r="AD551" s="16"/>
    </row>
    <row r="552" spans="1:30" ht="15" customHeight="1" x14ac:dyDescent="0.2">
      <c r="A552" s="16"/>
      <c r="B552" s="16"/>
      <c r="C552" s="16"/>
      <c r="D552" s="16"/>
      <c r="E552" s="35"/>
      <c r="F552" s="16"/>
      <c r="G552" s="35"/>
      <c r="H552" s="105"/>
      <c r="I552" s="35"/>
      <c r="J552" s="35"/>
      <c r="K552" s="35"/>
      <c r="L552" s="35"/>
      <c r="M552" s="16"/>
      <c r="N552" s="35"/>
      <c r="O552" s="35"/>
      <c r="P552" s="16"/>
      <c r="Q552" s="16"/>
      <c r="R552" s="16"/>
      <c r="S552" s="63"/>
      <c r="T552" s="16"/>
      <c r="U552" s="16"/>
      <c r="V552" s="16"/>
      <c r="W552" s="16"/>
      <c r="X552" s="63"/>
      <c r="Y552" s="42"/>
      <c r="Z552" s="31"/>
      <c r="AA552" s="16"/>
      <c r="AB552" s="16"/>
      <c r="AC552" s="16"/>
      <c r="AD552" s="16"/>
    </row>
    <row r="553" spans="1:30" ht="15" customHeight="1" x14ac:dyDescent="0.2">
      <c r="A553" s="16"/>
      <c r="B553" s="16"/>
      <c r="C553" s="16"/>
      <c r="D553" s="16"/>
      <c r="E553" s="35"/>
      <c r="F553" s="16"/>
      <c r="G553" s="35"/>
      <c r="H553" s="105"/>
      <c r="I553" s="35"/>
      <c r="J553" s="35"/>
      <c r="K553" s="35"/>
      <c r="L553" s="35"/>
      <c r="M553" s="16"/>
      <c r="N553" s="35"/>
      <c r="O553" s="35"/>
      <c r="P553" s="16"/>
      <c r="Q553" s="16"/>
      <c r="R553" s="16"/>
      <c r="S553" s="63"/>
      <c r="T553" s="16"/>
      <c r="U553" s="16"/>
      <c r="V553" s="16"/>
      <c r="W553" s="16"/>
      <c r="X553" s="63"/>
      <c r="Y553" s="42"/>
      <c r="Z553" s="31"/>
      <c r="AA553" s="16"/>
      <c r="AB553" s="16"/>
      <c r="AC553" s="16"/>
      <c r="AD553" s="16"/>
    </row>
    <row r="554" spans="1:30" ht="15" customHeight="1" x14ac:dyDescent="0.2">
      <c r="A554" s="16"/>
      <c r="B554" s="16"/>
      <c r="C554" s="16"/>
      <c r="D554" s="16"/>
      <c r="E554" s="35"/>
      <c r="F554" s="16"/>
      <c r="G554" s="35"/>
      <c r="H554" s="105"/>
      <c r="I554" s="35"/>
      <c r="J554" s="35"/>
      <c r="K554" s="35"/>
      <c r="L554" s="35"/>
      <c r="M554" s="16"/>
      <c r="N554" s="35"/>
      <c r="O554" s="35"/>
      <c r="P554" s="16"/>
      <c r="Q554" s="16"/>
      <c r="R554" s="16"/>
      <c r="S554" s="63"/>
      <c r="T554" s="16"/>
      <c r="U554" s="16"/>
      <c r="V554" s="16"/>
      <c r="W554" s="16"/>
      <c r="X554" s="63"/>
      <c r="Y554" s="42"/>
      <c r="Z554" s="31"/>
      <c r="AA554" s="16"/>
      <c r="AB554" s="16"/>
      <c r="AC554" s="16"/>
      <c r="AD554" s="16"/>
    </row>
    <row r="555" spans="1:30" ht="15" customHeight="1" x14ac:dyDescent="0.2">
      <c r="A555" s="16"/>
      <c r="B555" s="16"/>
      <c r="C555" s="16"/>
      <c r="D555" s="16"/>
      <c r="E555" s="35"/>
      <c r="F555" s="16"/>
      <c r="G555" s="35"/>
      <c r="H555" s="105"/>
      <c r="I555" s="35"/>
      <c r="J555" s="35"/>
      <c r="K555" s="35"/>
      <c r="L555" s="35"/>
      <c r="M555" s="16"/>
      <c r="N555" s="35"/>
      <c r="O555" s="35"/>
      <c r="P555" s="16"/>
      <c r="Q555" s="16"/>
      <c r="R555" s="16"/>
      <c r="S555" s="63"/>
      <c r="T555" s="16"/>
      <c r="U555" s="16"/>
      <c r="V555" s="16"/>
      <c r="W555" s="16"/>
      <c r="X555" s="63"/>
      <c r="Y555" s="42"/>
      <c r="Z555" s="31"/>
      <c r="AA555" s="16"/>
      <c r="AB555" s="16"/>
      <c r="AC555" s="16"/>
      <c r="AD555" s="16"/>
    </row>
    <row r="556" spans="1:30" ht="15" customHeight="1" x14ac:dyDescent="0.2">
      <c r="A556" s="16"/>
      <c r="B556" s="16"/>
      <c r="C556" s="16"/>
      <c r="D556" s="16"/>
      <c r="E556" s="35"/>
      <c r="F556" s="16"/>
      <c r="G556" s="35"/>
      <c r="H556" s="105"/>
      <c r="I556" s="35"/>
      <c r="J556" s="35"/>
      <c r="K556" s="35"/>
      <c r="L556" s="35"/>
      <c r="M556" s="16"/>
      <c r="N556" s="35"/>
      <c r="O556" s="35"/>
      <c r="P556" s="16"/>
      <c r="Q556" s="16"/>
      <c r="R556" s="16"/>
      <c r="S556" s="63"/>
      <c r="T556" s="16"/>
      <c r="U556" s="16"/>
      <c r="V556" s="16"/>
      <c r="W556" s="16"/>
      <c r="X556" s="63"/>
      <c r="Y556" s="42"/>
      <c r="Z556" s="31"/>
      <c r="AA556" s="16"/>
      <c r="AB556" s="16"/>
      <c r="AC556" s="16"/>
      <c r="AD556" s="16"/>
    </row>
    <row r="557" spans="1:30" ht="15" customHeight="1" x14ac:dyDescent="0.2">
      <c r="A557" s="16"/>
      <c r="B557" s="16"/>
      <c r="C557" s="16"/>
      <c r="D557" s="16"/>
      <c r="E557" s="35"/>
      <c r="F557" s="16"/>
      <c r="G557" s="35"/>
      <c r="H557" s="105"/>
      <c r="I557" s="35"/>
      <c r="J557" s="35"/>
      <c r="K557" s="35"/>
      <c r="L557" s="35"/>
      <c r="M557" s="16"/>
      <c r="N557" s="35"/>
      <c r="O557" s="35"/>
      <c r="P557" s="16"/>
      <c r="Q557" s="16"/>
      <c r="R557" s="16"/>
      <c r="S557" s="63"/>
      <c r="T557" s="16"/>
      <c r="U557" s="16"/>
      <c r="V557" s="16"/>
      <c r="W557" s="16"/>
      <c r="X557" s="63"/>
      <c r="Y557" s="42"/>
      <c r="Z557" s="31"/>
      <c r="AA557" s="16"/>
      <c r="AB557" s="16"/>
      <c r="AC557" s="16"/>
      <c r="AD557" s="16"/>
    </row>
    <row r="558" spans="1:30" ht="15" customHeight="1" x14ac:dyDescent="0.2">
      <c r="A558" s="16"/>
      <c r="B558" s="16"/>
      <c r="C558" s="16"/>
      <c r="D558" s="16"/>
      <c r="E558" s="35"/>
      <c r="F558" s="16"/>
      <c r="G558" s="35"/>
      <c r="H558" s="105"/>
      <c r="I558" s="35"/>
      <c r="J558" s="35"/>
      <c r="K558" s="35"/>
      <c r="L558" s="35"/>
      <c r="M558" s="16"/>
      <c r="N558" s="35"/>
      <c r="O558" s="35"/>
      <c r="P558" s="16"/>
      <c r="Q558" s="16"/>
      <c r="R558" s="16"/>
      <c r="S558" s="63"/>
      <c r="T558" s="16"/>
      <c r="U558" s="16"/>
      <c r="V558" s="16"/>
      <c r="W558" s="16"/>
      <c r="X558" s="63"/>
      <c r="Y558" s="42"/>
      <c r="Z558" s="31"/>
      <c r="AA558" s="16"/>
      <c r="AB558" s="16"/>
      <c r="AC558" s="16"/>
      <c r="AD558" s="16"/>
    </row>
    <row r="559" spans="1:30" ht="15" customHeight="1" x14ac:dyDescent="0.2">
      <c r="A559" s="16"/>
      <c r="B559" s="16"/>
      <c r="C559" s="16"/>
      <c r="D559" s="16"/>
      <c r="E559" s="35"/>
      <c r="F559" s="16"/>
      <c r="G559" s="35"/>
      <c r="H559" s="105"/>
      <c r="I559" s="35"/>
      <c r="J559" s="35"/>
      <c r="K559" s="35"/>
      <c r="L559" s="35"/>
      <c r="M559" s="16"/>
      <c r="N559" s="35"/>
      <c r="O559" s="35"/>
      <c r="P559" s="16"/>
      <c r="Q559" s="16"/>
      <c r="R559" s="16"/>
      <c r="S559" s="63"/>
      <c r="T559" s="16"/>
      <c r="U559" s="16"/>
      <c r="V559" s="16"/>
      <c r="W559" s="16"/>
      <c r="X559" s="63"/>
      <c r="Y559" s="42"/>
      <c r="Z559" s="31"/>
      <c r="AA559" s="16"/>
      <c r="AB559" s="16"/>
      <c r="AC559" s="16"/>
      <c r="AD559" s="16"/>
    </row>
    <row r="560" spans="1:30" ht="15" customHeight="1" x14ac:dyDescent="0.2">
      <c r="A560" s="16"/>
      <c r="B560" s="16"/>
      <c r="C560" s="16"/>
      <c r="D560" s="16"/>
      <c r="E560" s="35"/>
      <c r="F560" s="16"/>
      <c r="G560" s="35"/>
      <c r="H560" s="105"/>
      <c r="I560" s="35"/>
      <c r="J560" s="35"/>
      <c r="K560" s="35"/>
      <c r="L560" s="35"/>
      <c r="M560" s="16"/>
      <c r="N560" s="35"/>
      <c r="O560" s="35"/>
      <c r="P560" s="16"/>
      <c r="Q560" s="16"/>
      <c r="R560" s="16"/>
      <c r="S560" s="63"/>
      <c r="T560" s="16"/>
      <c r="U560" s="16"/>
      <c r="V560" s="16"/>
      <c r="W560" s="16"/>
      <c r="X560" s="63"/>
      <c r="Y560" s="42"/>
      <c r="Z560" s="31"/>
      <c r="AA560" s="16"/>
      <c r="AB560" s="16"/>
      <c r="AC560" s="16"/>
      <c r="AD560" s="16"/>
    </row>
    <row r="561" spans="1:30" ht="15" customHeight="1" x14ac:dyDescent="0.2">
      <c r="A561" s="16"/>
      <c r="B561" s="16"/>
      <c r="C561" s="16"/>
      <c r="D561" s="16"/>
      <c r="E561" s="35"/>
      <c r="F561" s="16"/>
      <c r="G561" s="35"/>
      <c r="H561" s="105"/>
      <c r="I561" s="35"/>
      <c r="J561" s="35"/>
      <c r="K561" s="35"/>
      <c r="L561" s="35"/>
      <c r="M561" s="16"/>
      <c r="N561" s="35"/>
      <c r="O561" s="35"/>
      <c r="P561" s="16"/>
      <c r="Q561" s="16"/>
      <c r="R561" s="16"/>
      <c r="S561" s="63"/>
      <c r="T561" s="16"/>
      <c r="U561" s="16"/>
      <c r="V561" s="16"/>
      <c r="W561" s="16"/>
      <c r="X561" s="63"/>
      <c r="Y561" s="42"/>
      <c r="Z561" s="31"/>
      <c r="AA561" s="16"/>
      <c r="AB561" s="16"/>
      <c r="AC561" s="16"/>
      <c r="AD561" s="16"/>
    </row>
    <row r="562" spans="1:30" ht="15" customHeight="1" x14ac:dyDescent="0.2">
      <c r="A562" s="16"/>
      <c r="B562" s="16"/>
      <c r="C562" s="16"/>
      <c r="D562" s="16"/>
      <c r="E562" s="35"/>
      <c r="F562" s="16"/>
      <c r="G562" s="35"/>
      <c r="H562" s="105"/>
      <c r="I562" s="35"/>
      <c r="J562" s="35"/>
      <c r="K562" s="35"/>
      <c r="L562" s="35"/>
      <c r="M562" s="16"/>
      <c r="N562" s="35"/>
      <c r="O562" s="35"/>
      <c r="P562" s="16"/>
      <c r="Q562" s="16"/>
      <c r="R562" s="16"/>
      <c r="S562" s="63"/>
      <c r="T562" s="16"/>
      <c r="U562" s="16"/>
      <c r="V562" s="16"/>
      <c r="W562" s="16"/>
      <c r="X562" s="63"/>
      <c r="Y562" s="42"/>
      <c r="Z562" s="31"/>
      <c r="AA562" s="16"/>
      <c r="AB562" s="16"/>
      <c r="AC562" s="16"/>
      <c r="AD562" s="16"/>
    </row>
    <row r="563" spans="1:30" ht="15" customHeight="1" x14ac:dyDescent="0.2">
      <c r="A563" s="16"/>
      <c r="B563" s="16"/>
      <c r="C563" s="16"/>
      <c r="D563" s="16"/>
      <c r="E563" s="35"/>
      <c r="F563" s="16"/>
      <c r="G563" s="35"/>
      <c r="H563" s="105"/>
      <c r="I563" s="35"/>
      <c r="J563" s="35"/>
      <c r="K563" s="35"/>
      <c r="L563" s="35"/>
      <c r="M563" s="16"/>
      <c r="N563" s="35"/>
      <c r="O563" s="35"/>
      <c r="P563" s="16"/>
      <c r="Q563" s="16"/>
      <c r="R563" s="16"/>
      <c r="S563" s="63"/>
      <c r="T563" s="16"/>
      <c r="U563" s="16"/>
      <c r="V563" s="16"/>
      <c r="W563" s="16"/>
      <c r="X563" s="63"/>
      <c r="Y563" s="42"/>
      <c r="Z563" s="31"/>
      <c r="AA563" s="16"/>
      <c r="AB563" s="16"/>
      <c r="AC563" s="16"/>
      <c r="AD563" s="16"/>
    </row>
    <row r="564" spans="1:30" ht="15" customHeight="1" x14ac:dyDescent="0.2">
      <c r="A564" s="16"/>
      <c r="B564" s="16"/>
      <c r="C564" s="16"/>
      <c r="D564" s="16"/>
      <c r="E564" s="35"/>
      <c r="F564" s="16"/>
      <c r="G564" s="35"/>
      <c r="H564" s="105"/>
      <c r="I564" s="35"/>
      <c r="J564" s="35"/>
      <c r="K564" s="35"/>
      <c r="L564" s="35"/>
      <c r="M564" s="16"/>
      <c r="N564" s="35"/>
      <c r="O564" s="35"/>
      <c r="P564" s="16"/>
      <c r="Q564" s="16"/>
      <c r="R564" s="16"/>
      <c r="S564" s="63"/>
      <c r="T564" s="16"/>
      <c r="U564" s="16"/>
      <c r="V564" s="16"/>
      <c r="W564" s="16"/>
      <c r="X564" s="63"/>
      <c r="Y564" s="42"/>
      <c r="Z564" s="31"/>
      <c r="AA564" s="16"/>
      <c r="AB564" s="16"/>
      <c r="AC564" s="16"/>
      <c r="AD564" s="16"/>
    </row>
    <row r="565" spans="1:30" ht="15" customHeight="1" x14ac:dyDescent="0.2">
      <c r="A565" s="16"/>
      <c r="B565" s="16"/>
      <c r="C565" s="16"/>
      <c r="D565" s="16"/>
      <c r="E565" s="35"/>
      <c r="F565" s="16"/>
      <c r="G565" s="35"/>
      <c r="H565" s="105"/>
      <c r="I565" s="35"/>
      <c r="J565" s="35"/>
      <c r="K565" s="35"/>
      <c r="L565" s="35"/>
      <c r="M565" s="16"/>
      <c r="N565" s="35"/>
      <c r="O565" s="35"/>
      <c r="P565" s="16"/>
      <c r="Q565" s="16"/>
      <c r="R565" s="16"/>
      <c r="S565" s="63"/>
      <c r="T565" s="16"/>
      <c r="U565" s="16"/>
      <c r="V565" s="16"/>
      <c r="W565" s="16"/>
      <c r="X565" s="63"/>
      <c r="Y565" s="42"/>
      <c r="Z565" s="31"/>
      <c r="AA565" s="16"/>
      <c r="AB565" s="16"/>
      <c r="AC565" s="16"/>
      <c r="AD565" s="16"/>
    </row>
    <row r="566" spans="1:30" ht="15" customHeight="1" x14ac:dyDescent="0.2">
      <c r="A566" s="16"/>
      <c r="B566" s="16"/>
      <c r="C566" s="16"/>
      <c r="D566" s="16"/>
      <c r="E566" s="35"/>
      <c r="F566" s="16"/>
      <c r="G566" s="35"/>
      <c r="H566" s="105"/>
      <c r="I566" s="35"/>
      <c r="J566" s="35"/>
      <c r="K566" s="35"/>
      <c r="L566" s="35"/>
      <c r="M566" s="16"/>
      <c r="N566" s="35"/>
      <c r="O566" s="35"/>
      <c r="P566" s="16"/>
      <c r="Q566" s="16"/>
      <c r="R566" s="16"/>
      <c r="S566" s="63"/>
      <c r="T566" s="16"/>
      <c r="U566" s="16"/>
      <c r="V566" s="16"/>
      <c r="W566" s="16"/>
      <c r="X566" s="63"/>
      <c r="Y566" s="42"/>
      <c r="Z566" s="31"/>
      <c r="AA566" s="16"/>
      <c r="AB566" s="16"/>
      <c r="AC566" s="16"/>
      <c r="AD566" s="16"/>
    </row>
    <row r="567" spans="1:30" ht="15" customHeight="1" x14ac:dyDescent="0.2">
      <c r="A567" s="16"/>
      <c r="B567" s="16"/>
      <c r="C567" s="16"/>
      <c r="D567" s="16"/>
      <c r="E567" s="35"/>
      <c r="F567" s="16"/>
      <c r="G567" s="35"/>
      <c r="H567" s="105"/>
      <c r="I567" s="35"/>
      <c r="J567" s="35"/>
      <c r="K567" s="35"/>
      <c r="L567" s="35"/>
      <c r="M567" s="16"/>
      <c r="N567" s="35"/>
      <c r="O567" s="35"/>
      <c r="P567" s="16"/>
      <c r="Q567" s="16"/>
      <c r="R567" s="16"/>
      <c r="S567" s="63"/>
      <c r="T567" s="16"/>
      <c r="U567" s="16"/>
      <c r="V567" s="16"/>
      <c r="W567" s="16"/>
      <c r="X567" s="63"/>
      <c r="Y567" s="42"/>
      <c r="Z567" s="31"/>
      <c r="AA567" s="16"/>
      <c r="AB567" s="16"/>
      <c r="AC567" s="16"/>
      <c r="AD567" s="16"/>
    </row>
    <row r="568" spans="1:30" ht="15" customHeight="1" x14ac:dyDescent="0.2">
      <c r="A568" s="16"/>
      <c r="B568" s="16"/>
      <c r="C568" s="16"/>
      <c r="D568" s="16"/>
      <c r="E568" s="35"/>
      <c r="F568" s="16"/>
      <c r="G568" s="35"/>
      <c r="H568" s="105"/>
      <c r="I568" s="35"/>
      <c r="J568" s="35"/>
      <c r="K568" s="35"/>
      <c r="L568" s="35"/>
      <c r="M568" s="16"/>
      <c r="N568" s="35"/>
      <c r="O568" s="35"/>
      <c r="P568" s="16"/>
      <c r="Q568" s="16"/>
      <c r="R568" s="16"/>
      <c r="S568" s="63"/>
      <c r="T568" s="16"/>
      <c r="U568" s="16"/>
      <c r="V568" s="16"/>
      <c r="W568" s="16"/>
      <c r="X568" s="63"/>
      <c r="Y568" s="42"/>
      <c r="Z568" s="31"/>
      <c r="AA568" s="16"/>
      <c r="AB568" s="16"/>
      <c r="AC568" s="16"/>
      <c r="AD568" s="16"/>
    </row>
    <row r="569" spans="1:30" ht="15" customHeight="1" x14ac:dyDescent="0.2">
      <c r="A569" s="16"/>
      <c r="B569" s="16"/>
      <c r="C569" s="16"/>
      <c r="D569" s="16"/>
      <c r="E569" s="35"/>
      <c r="F569" s="16"/>
      <c r="G569" s="35"/>
      <c r="H569" s="105"/>
      <c r="I569" s="35"/>
      <c r="J569" s="35"/>
      <c r="K569" s="35"/>
      <c r="L569" s="35"/>
      <c r="M569" s="16"/>
      <c r="N569" s="35"/>
      <c r="O569" s="35"/>
      <c r="P569" s="16"/>
      <c r="Q569" s="16"/>
      <c r="R569" s="16"/>
      <c r="S569" s="63"/>
      <c r="T569" s="16"/>
      <c r="U569" s="16"/>
      <c r="V569" s="16"/>
      <c r="W569" s="16"/>
      <c r="X569" s="63"/>
      <c r="Y569" s="42"/>
      <c r="Z569" s="31"/>
      <c r="AA569" s="16"/>
      <c r="AB569" s="16"/>
      <c r="AC569" s="16"/>
      <c r="AD569" s="16"/>
    </row>
    <row r="570" spans="1:30" ht="15" customHeight="1" x14ac:dyDescent="0.2">
      <c r="A570" s="16"/>
      <c r="B570" s="16"/>
      <c r="C570" s="16"/>
      <c r="D570" s="16"/>
      <c r="E570" s="35"/>
      <c r="F570" s="16"/>
      <c r="G570" s="35"/>
      <c r="H570" s="105"/>
      <c r="I570" s="35"/>
      <c r="J570" s="35"/>
      <c r="K570" s="35"/>
      <c r="L570" s="35"/>
      <c r="M570" s="16"/>
      <c r="N570" s="35"/>
      <c r="O570" s="35"/>
      <c r="P570" s="16"/>
      <c r="Q570" s="16"/>
      <c r="R570" s="16"/>
      <c r="S570" s="63"/>
      <c r="T570" s="16"/>
      <c r="U570" s="16"/>
      <c r="V570" s="16"/>
      <c r="W570" s="16"/>
      <c r="X570" s="63"/>
      <c r="Y570" s="42"/>
      <c r="Z570" s="31"/>
      <c r="AA570" s="16"/>
      <c r="AB570" s="16"/>
      <c r="AC570" s="16"/>
      <c r="AD570" s="16"/>
    </row>
    <row r="571" spans="1:30" ht="15" customHeight="1" x14ac:dyDescent="0.2">
      <c r="A571" s="16"/>
      <c r="B571" s="16"/>
      <c r="C571" s="16"/>
      <c r="D571" s="16"/>
      <c r="E571" s="35"/>
      <c r="F571" s="16"/>
      <c r="G571" s="35"/>
      <c r="H571" s="105"/>
      <c r="I571" s="35"/>
      <c r="J571" s="35"/>
      <c r="K571" s="35"/>
      <c r="L571" s="35"/>
      <c r="M571" s="16"/>
      <c r="N571" s="35"/>
      <c r="O571" s="35"/>
      <c r="P571" s="16"/>
      <c r="Q571" s="16"/>
      <c r="R571" s="16"/>
      <c r="S571" s="63"/>
      <c r="T571" s="16"/>
      <c r="U571" s="16"/>
      <c r="V571" s="16"/>
      <c r="W571" s="16"/>
      <c r="X571" s="63"/>
      <c r="Y571" s="42"/>
      <c r="Z571" s="31"/>
      <c r="AA571" s="16"/>
      <c r="AB571" s="16"/>
      <c r="AC571" s="16"/>
      <c r="AD571" s="16"/>
    </row>
    <row r="572" spans="1:30" ht="15" customHeight="1" x14ac:dyDescent="0.2">
      <c r="A572" s="16"/>
      <c r="B572" s="16"/>
      <c r="C572" s="16"/>
      <c r="D572" s="16"/>
      <c r="E572" s="35"/>
      <c r="F572" s="16"/>
      <c r="G572" s="35"/>
      <c r="H572" s="105"/>
      <c r="I572" s="35"/>
      <c r="J572" s="35"/>
      <c r="K572" s="35"/>
      <c r="L572" s="35"/>
      <c r="M572" s="16"/>
      <c r="N572" s="35"/>
      <c r="O572" s="35"/>
      <c r="P572" s="16"/>
      <c r="Q572" s="16"/>
      <c r="R572" s="16"/>
      <c r="S572" s="63"/>
      <c r="T572" s="16"/>
      <c r="U572" s="16"/>
      <c r="V572" s="16"/>
      <c r="W572" s="16"/>
      <c r="X572" s="63"/>
      <c r="Y572" s="42"/>
      <c r="Z572" s="31"/>
      <c r="AA572" s="16"/>
      <c r="AB572" s="16"/>
      <c r="AC572" s="16"/>
      <c r="AD572" s="16"/>
    </row>
    <row r="573" spans="1:30" ht="15" customHeight="1" x14ac:dyDescent="0.2">
      <c r="A573" s="16"/>
      <c r="B573" s="16"/>
      <c r="C573" s="16"/>
      <c r="D573" s="16"/>
      <c r="E573" s="35"/>
      <c r="F573" s="16"/>
      <c r="G573" s="35"/>
      <c r="H573" s="105"/>
      <c r="I573" s="35"/>
      <c r="J573" s="35"/>
      <c r="K573" s="35"/>
      <c r="L573" s="35"/>
      <c r="M573" s="16"/>
      <c r="N573" s="35"/>
      <c r="O573" s="35"/>
      <c r="P573" s="16"/>
      <c r="Q573" s="16"/>
      <c r="R573" s="16"/>
      <c r="S573" s="63"/>
      <c r="T573" s="16"/>
      <c r="U573" s="16"/>
      <c r="V573" s="16"/>
      <c r="W573" s="16"/>
      <c r="X573" s="63"/>
      <c r="Y573" s="42"/>
      <c r="Z573" s="31"/>
      <c r="AA573" s="16"/>
      <c r="AB573" s="16"/>
      <c r="AC573" s="16"/>
      <c r="AD573" s="16"/>
    </row>
    <row r="574" spans="1:30" ht="15" customHeight="1" x14ac:dyDescent="0.2">
      <c r="A574" s="16"/>
      <c r="B574" s="16"/>
      <c r="C574" s="16"/>
      <c r="D574" s="16"/>
      <c r="E574" s="35"/>
      <c r="F574" s="16"/>
      <c r="G574" s="35"/>
      <c r="H574" s="105"/>
      <c r="I574" s="35"/>
      <c r="J574" s="35"/>
      <c r="K574" s="35"/>
      <c r="L574" s="35"/>
      <c r="M574" s="16"/>
      <c r="N574" s="35"/>
      <c r="O574" s="35"/>
      <c r="P574" s="16"/>
      <c r="Q574" s="16"/>
      <c r="R574" s="16"/>
      <c r="S574" s="63"/>
      <c r="T574" s="16"/>
      <c r="U574" s="16"/>
      <c r="V574" s="16"/>
      <c r="W574" s="16"/>
      <c r="X574" s="63"/>
      <c r="Y574" s="42"/>
      <c r="Z574" s="31"/>
      <c r="AA574" s="16"/>
      <c r="AB574" s="16"/>
      <c r="AC574" s="16"/>
      <c r="AD574" s="16"/>
    </row>
    <row r="575" spans="1:30" ht="15" customHeight="1" x14ac:dyDescent="0.2">
      <c r="A575" s="16"/>
      <c r="B575" s="16"/>
      <c r="C575" s="16"/>
      <c r="D575" s="16"/>
      <c r="E575" s="35"/>
      <c r="F575" s="16"/>
      <c r="G575" s="35"/>
      <c r="H575" s="105"/>
      <c r="I575" s="35"/>
      <c r="J575" s="35"/>
      <c r="K575" s="35"/>
      <c r="L575" s="35"/>
      <c r="M575" s="16"/>
      <c r="N575" s="35"/>
      <c r="O575" s="35"/>
      <c r="P575" s="16"/>
      <c r="Q575" s="16"/>
      <c r="R575" s="16"/>
      <c r="S575" s="63"/>
      <c r="T575" s="16"/>
      <c r="U575" s="16"/>
      <c r="V575" s="16"/>
      <c r="W575" s="16"/>
      <c r="X575" s="63"/>
      <c r="Y575" s="42"/>
      <c r="Z575" s="31"/>
      <c r="AA575" s="16"/>
      <c r="AB575" s="16"/>
      <c r="AC575" s="16"/>
      <c r="AD575" s="16"/>
    </row>
    <row r="576" spans="1:30" ht="15" customHeight="1" x14ac:dyDescent="0.2">
      <c r="A576" s="16"/>
      <c r="B576" s="16"/>
      <c r="C576" s="16"/>
      <c r="D576" s="16"/>
      <c r="E576" s="35"/>
      <c r="F576" s="16"/>
      <c r="G576" s="35"/>
      <c r="H576" s="105"/>
      <c r="I576" s="35"/>
      <c r="J576" s="35"/>
      <c r="K576" s="35"/>
      <c r="L576" s="35"/>
      <c r="M576" s="16"/>
      <c r="N576" s="35"/>
      <c r="O576" s="35"/>
      <c r="P576" s="16"/>
      <c r="Q576" s="16"/>
      <c r="R576" s="16"/>
      <c r="S576" s="63"/>
      <c r="T576" s="16"/>
      <c r="U576" s="16"/>
      <c r="V576" s="16"/>
      <c r="W576" s="16"/>
      <c r="X576" s="63"/>
      <c r="Y576" s="42"/>
      <c r="Z576" s="31"/>
      <c r="AA576" s="16"/>
      <c r="AB576" s="16"/>
      <c r="AC576" s="16"/>
      <c r="AD576" s="16"/>
    </row>
    <row r="577" spans="1:30" ht="15" customHeight="1" x14ac:dyDescent="0.2">
      <c r="A577" s="16"/>
      <c r="B577" s="16"/>
      <c r="C577" s="16"/>
      <c r="D577" s="16"/>
      <c r="E577" s="35"/>
      <c r="F577" s="16"/>
      <c r="G577" s="35"/>
      <c r="H577" s="105"/>
      <c r="I577" s="35"/>
      <c r="J577" s="35"/>
      <c r="K577" s="35"/>
      <c r="L577" s="35"/>
      <c r="M577" s="16"/>
      <c r="N577" s="35"/>
      <c r="O577" s="35"/>
      <c r="P577" s="16"/>
      <c r="Q577" s="16"/>
      <c r="R577" s="16"/>
      <c r="S577" s="63"/>
      <c r="T577" s="16"/>
      <c r="U577" s="16"/>
      <c r="V577" s="16"/>
      <c r="W577" s="16"/>
      <c r="X577" s="63"/>
      <c r="Y577" s="42"/>
      <c r="Z577" s="31"/>
      <c r="AA577" s="16"/>
      <c r="AB577" s="16"/>
      <c r="AC577" s="16"/>
      <c r="AD577" s="16"/>
    </row>
    <row r="578" spans="1:30" ht="15" customHeight="1" x14ac:dyDescent="0.2">
      <c r="A578" s="16"/>
      <c r="B578" s="16"/>
      <c r="C578" s="16"/>
      <c r="D578" s="16"/>
      <c r="E578" s="35"/>
      <c r="F578" s="16"/>
      <c r="G578" s="35"/>
      <c r="H578" s="105"/>
      <c r="I578" s="35"/>
      <c r="J578" s="35"/>
      <c r="K578" s="35"/>
      <c r="L578" s="35"/>
      <c r="M578" s="16"/>
      <c r="N578" s="35"/>
      <c r="O578" s="35"/>
      <c r="P578" s="16"/>
      <c r="Q578" s="16"/>
      <c r="R578" s="16"/>
      <c r="S578" s="63"/>
      <c r="T578" s="16"/>
      <c r="U578" s="16"/>
      <c r="V578" s="16"/>
      <c r="W578" s="16"/>
      <c r="X578" s="63"/>
      <c r="Y578" s="42"/>
      <c r="Z578" s="31"/>
      <c r="AA578" s="16"/>
      <c r="AB578" s="16"/>
      <c r="AC578" s="16"/>
      <c r="AD578" s="16"/>
    </row>
    <row r="579" spans="1:30" ht="15" customHeight="1" x14ac:dyDescent="0.2">
      <c r="A579" s="16"/>
      <c r="B579" s="16"/>
      <c r="C579" s="16"/>
      <c r="D579" s="16"/>
      <c r="E579" s="35"/>
      <c r="F579" s="16"/>
      <c r="G579" s="35"/>
      <c r="H579" s="105"/>
      <c r="I579" s="35"/>
      <c r="J579" s="35"/>
      <c r="K579" s="35"/>
      <c r="L579" s="35"/>
      <c r="M579" s="16"/>
      <c r="N579" s="35"/>
      <c r="O579" s="35"/>
      <c r="P579" s="16"/>
      <c r="Q579" s="16"/>
      <c r="R579" s="16"/>
      <c r="S579" s="63"/>
      <c r="T579" s="16"/>
      <c r="U579" s="16"/>
      <c r="V579" s="16"/>
      <c r="W579" s="16"/>
      <c r="X579" s="63"/>
      <c r="Y579" s="42"/>
      <c r="Z579" s="31"/>
      <c r="AA579" s="16"/>
      <c r="AB579" s="16"/>
      <c r="AC579" s="16"/>
      <c r="AD579" s="16"/>
    </row>
    <row r="580" spans="1:30" ht="15" customHeight="1" x14ac:dyDescent="0.2">
      <c r="A580" s="16"/>
      <c r="B580" s="16"/>
      <c r="C580" s="16"/>
      <c r="D580" s="16"/>
      <c r="E580" s="35"/>
      <c r="F580" s="16"/>
      <c r="G580" s="35"/>
      <c r="H580" s="105"/>
      <c r="I580" s="35"/>
      <c r="J580" s="35"/>
      <c r="K580" s="35"/>
      <c r="L580" s="35"/>
      <c r="M580" s="16"/>
      <c r="N580" s="35"/>
      <c r="O580" s="35"/>
      <c r="P580" s="16"/>
      <c r="Q580" s="16"/>
      <c r="R580" s="16"/>
      <c r="S580" s="63"/>
      <c r="T580" s="16"/>
      <c r="U580" s="16"/>
      <c r="V580" s="16"/>
      <c r="W580" s="16"/>
      <c r="X580" s="63"/>
      <c r="Y580" s="42"/>
      <c r="Z580" s="31"/>
      <c r="AA580" s="16"/>
      <c r="AB580" s="16"/>
      <c r="AC580" s="16"/>
      <c r="AD580" s="16"/>
    </row>
    <row r="581" spans="1:30" ht="15" customHeight="1" x14ac:dyDescent="0.2">
      <c r="A581" s="16"/>
      <c r="B581" s="16"/>
      <c r="C581" s="16"/>
      <c r="D581" s="16"/>
      <c r="E581" s="35"/>
      <c r="F581" s="16"/>
      <c r="G581" s="35"/>
      <c r="H581" s="105"/>
      <c r="I581" s="35"/>
      <c r="J581" s="35"/>
      <c r="K581" s="35"/>
      <c r="L581" s="35"/>
      <c r="M581" s="16"/>
      <c r="N581" s="35"/>
      <c r="O581" s="35"/>
      <c r="P581" s="16"/>
      <c r="Q581" s="16"/>
      <c r="R581" s="16"/>
      <c r="S581" s="63"/>
      <c r="T581" s="16"/>
      <c r="U581" s="16"/>
      <c r="V581" s="16"/>
      <c r="W581" s="16"/>
      <c r="X581" s="63"/>
      <c r="Y581" s="42"/>
      <c r="Z581" s="31"/>
      <c r="AA581" s="16"/>
      <c r="AB581" s="16"/>
      <c r="AC581" s="16"/>
      <c r="AD581" s="16"/>
    </row>
    <row r="582" spans="1:30" ht="15" customHeight="1" x14ac:dyDescent="0.2">
      <c r="A582" s="16"/>
      <c r="B582" s="16"/>
      <c r="C582" s="16"/>
      <c r="D582" s="16"/>
      <c r="E582" s="35"/>
      <c r="F582" s="16"/>
      <c r="G582" s="35"/>
      <c r="H582" s="105"/>
      <c r="I582" s="35"/>
      <c r="J582" s="35"/>
      <c r="K582" s="35"/>
      <c r="L582" s="35"/>
      <c r="M582" s="16"/>
      <c r="N582" s="35"/>
      <c r="O582" s="35"/>
      <c r="P582" s="16"/>
      <c r="Q582" s="16"/>
      <c r="R582" s="16"/>
      <c r="S582" s="63"/>
      <c r="T582" s="16"/>
      <c r="U582" s="16"/>
      <c r="V582" s="16"/>
      <c r="W582" s="16"/>
      <c r="X582" s="63"/>
      <c r="Y582" s="42"/>
      <c r="Z582" s="31"/>
      <c r="AA582" s="16"/>
      <c r="AB582" s="16"/>
      <c r="AC582" s="16"/>
      <c r="AD582" s="16"/>
    </row>
    <row r="583" spans="1:30" ht="15" customHeight="1" x14ac:dyDescent="0.2">
      <c r="A583" s="16"/>
      <c r="B583" s="16"/>
      <c r="C583" s="16"/>
      <c r="D583" s="16"/>
      <c r="E583" s="35"/>
      <c r="F583" s="16"/>
      <c r="G583" s="35"/>
      <c r="H583" s="105"/>
      <c r="I583" s="35"/>
      <c r="J583" s="35"/>
      <c r="K583" s="35"/>
      <c r="L583" s="35"/>
      <c r="M583" s="16"/>
      <c r="N583" s="35"/>
      <c r="O583" s="35"/>
      <c r="P583" s="16"/>
      <c r="Q583" s="16"/>
      <c r="R583" s="16"/>
      <c r="S583" s="63"/>
      <c r="T583" s="16"/>
      <c r="U583" s="16"/>
      <c r="V583" s="16"/>
      <c r="W583" s="16"/>
      <c r="X583" s="63"/>
      <c r="Y583" s="42"/>
      <c r="Z583" s="31"/>
      <c r="AA583" s="16"/>
      <c r="AB583" s="16"/>
      <c r="AC583" s="16"/>
      <c r="AD583" s="16"/>
    </row>
    <row r="584" spans="1:30" ht="15" customHeight="1" x14ac:dyDescent="0.2">
      <c r="A584" s="16"/>
      <c r="B584" s="16"/>
      <c r="C584" s="16"/>
      <c r="D584" s="16"/>
      <c r="E584" s="35"/>
      <c r="F584" s="16"/>
      <c r="G584" s="35"/>
      <c r="H584" s="105"/>
      <c r="I584" s="35"/>
      <c r="J584" s="35"/>
      <c r="K584" s="35"/>
      <c r="L584" s="35"/>
      <c r="M584" s="16"/>
      <c r="N584" s="35"/>
      <c r="O584" s="35"/>
      <c r="P584" s="16"/>
      <c r="Q584" s="16"/>
      <c r="R584" s="16"/>
      <c r="S584" s="63"/>
      <c r="T584" s="16"/>
      <c r="U584" s="16"/>
      <c r="V584" s="16"/>
      <c r="W584" s="16"/>
      <c r="X584" s="63"/>
      <c r="Y584" s="42"/>
      <c r="Z584" s="31"/>
      <c r="AA584" s="16"/>
      <c r="AB584" s="16"/>
      <c r="AC584" s="16"/>
      <c r="AD584" s="16"/>
    </row>
    <row r="585" spans="1:30" ht="15" customHeight="1" x14ac:dyDescent="0.2">
      <c r="A585" s="16"/>
      <c r="B585" s="16"/>
      <c r="C585" s="16"/>
      <c r="D585" s="16"/>
      <c r="E585" s="35"/>
      <c r="F585" s="16"/>
      <c r="G585" s="35"/>
      <c r="H585" s="105"/>
      <c r="I585" s="35"/>
      <c r="J585" s="35"/>
      <c r="K585" s="35"/>
      <c r="L585" s="35"/>
      <c r="M585" s="16"/>
      <c r="N585" s="35"/>
      <c r="O585" s="35"/>
      <c r="P585" s="16"/>
      <c r="Q585" s="16"/>
      <c r="R585" s="16"/>
      <c r="S585" s="63"/>
      <c r="T585" s="16"/>
      <c r="U585" s="16"/>
      <c r="V585" s="16"/>
      <c r="W585" s="16"/>
      <c r="X585" s="63"/>
      <c r="Y585" s="42"/>
      <c r="Z585" s="31"/>
      <c r="AA585" s="16"/>
      <c r="AB585" s="16"/>
      <c r="AC585" s="16"/>
      <c r="AD585" s="16"/>
    </row>
    <row r="586" spans="1:30" ht="15" customHeight="1" x14ac:dyDescent="0.2">
      <c r="A586" s="16"/>
      <c r="B586" s="16"/>
      <c r="C586" s="16"/>
      <c r="D586" s="16"/>
      <c r="E586" s="35"/>
      <c r="F586" s="16"/>
      <c r="G586" s="35"/>
      <c r="H586" s="105"/>
      <c r="I586" s="35"/>
      <c r="J586" s="35"/>
      <c r="K586" s="35"/>
      <c r="L586" s="35"/>
      <c r="M586" s="16"/>
      <c r="N586" s="35"/>
      <c r="O586" s="35"/>
      <c r="P586" s="16"/>
      <c r="Q586" s="16"/>
      <c r="R586" s="16"/>
      <c r="S586" s="63"/>
      <c r="T586" s="16"/>
      <c r="U586" s="16"/>
      <c r="V586" s="16"/>
      <c r="W586" s="16"/>
      <c r="X586" s="63"/>
      <c r="Y586" s="42"/>
      <c r="Z586" s="31"/>
      <c r="AA586" s="16"/>
      <c r="AB586" s="16"/>
      <c r="AC586" s="16"/>
      <c r="AD586" s="16"/>
    </row>
    <row r="587" spans="1:30" ht="15" customHeight="1" x14ac:dyDescent="0.2">
      <c r="A587" s="16"/>
      <c r="B587" s="16"/>
      <c r="C587" s="16"/>
      <c r="D587" s="16"/>
      <c r="E587" s="35"/>
      <c r="F587" s="16"/>
      <c r="G587" s="35"/>
      <c r="H587" s="105"/>
      <c r="I587" s="35"/>
      <c r="J587" s="35"/>
      <c r="K587" s="35"/>
      <c r="L587" s="35"/>
      <c r="M587" s="16"/>
      <c r="N587" s="35"/>
      <c r="O587" s="35"/>
      <c r="P587" s="16"/>
      <c r="Q587" s="16"/>
      <c r="R587" s="16"/>
      <c r="S587" s="63"/>
      <c r="T587" s="16"/>
      <c r="U587" s="16"/>
      <c r="V587" s="16"/>
      <c r="W587" s="16"/>
      <c r="X587" s="63"/>
      <c r="Y587" s="42"/>
      <c r="Z587" s="31"/>
      <c r="AA587" s="16"/>
      <c r="AB587" s="16"/>
      <c r="AC587" s="16"/>
      <c r="AD587" s="16"/>
    </row>
    <row r="588" spans="1:30" ht="15" customHeight="1" x14ac:dyDescent="0.2">
      <c r="A588" s="16"/>
      <c r="B588" s="16"/>
      <c r="C588" s="16"/>
      <c r="D588" s="16"/>
      <c r="E588" s="35"/>
      <c r="F588" s="16"/>
      <c r="G588" s="35"/>
      <c r="H588" s="105"/>
      <c r="I588" s="35"/>
      <c r="J588" s="35"/>
      <c r="K588" s="35"/>
      <c r="L588" s="35"/>
      <c r="M588" s="16"/>
      <c r="N588" s="35"/>
      <c r="O588" s="35"/>
      <c r="P588" s="16"/>
      <c r="Q588" s="16"/>
      <c r="R588" s="16"/>
      <c r="S588" s="63"/>
      <c r="T588" s="16"/>
      <c r="U588" s="16"/>
      <c r="V588" s="16"/>
      <c r="W588" s="16"/>
      <c r="X588" s="63"/>
      <c r="Y588" s="42"/>
      <c r="Z588" s="31"/>
      <c r="AA588" s="16"/>
      <c r="AB588" s="16"/>
      <c r="AC588" s="16"/>
      <c r="AD588" s="16"/>
    </row>
    <row r="589" spans="1:30" ht="15" customHeight="1" x14ac:dyDescent="0.2">
      <c r="A589" s="16"/>
      <c r="B589" s="16"/>
      <c r="C589" s="16"/>
      <c r="D589" s="16"/>
      <c r="E589" s="35"/>
      <c r="F589" s="16"/>
      <c r="G589" s="35"/>
      <c r="H589" s="105"/>
      <c r="I589" s="35"/>
      <c r="J589" s="35"/>
      <c r="K589" s="35"/>
      <c r="L589" s="35"/>
      <c r="M589" s="16"/>
      <c r="N589" s="35"/>
      <c r="O589" s="35"/>
      <c r="P589" s="16"/>
      <c r="Q589" s="16"/>
      <c r="R589" s="16"/>
      <c r="S589" s="63"/>
      <c r="T589" s="16"/>
      <c r="U589" s="16"/>
      <c r="V589" s="16"/>
      <c r="W589" s="16"/>
      <c r="X589" s="63"/>
      <c r="Y589" s="42"/>
      <c r="Z589" s="31"/>
      <c r="AA589" s="16"/>
      <c r="AB589" s="16"/>
      <c r="AC589" s="16"/>
      <c r="AD589" s="16"/>
    </row>
    <row r="590" spans="1:30" ht="15" customHeight="1" x14ac:dyDescent="0.2">
      <c r="A590" s="16"/>
      <c r="B590" s="16"/>
      <c r="C590" s="16"/>
      <c r="D590" s="16"/>
      <c r="E590" s="35"/>
      <c r="F590" s="16"/>
      <c r="G590" s="35"/>
      <c r="H590" s="105"/>
      <c r="I590" s="35"/>
      <c r="J590" s="35"/>
      <c r="K590" s="35"/>
      <c r="L590" s="35"/>
      <c r="M590" s="16"/>
      <c r="N590" s="35"/>
      <c r="O590" s="35"/>
      <c r="P590" s="16"/>
      <c r="Q590" s="16"/>
      <c r="R590" s="16"/>
      <c r="S590" s="63"/>
      <c r="T590" s="16"/>
      <c r="U590" s="16"/>
      <c r="V590" s="16"/>
      <c r="W590" s="16"/>
      <c r="X590" s="63"/>
      <c r="Y590" s="42"/>
      <c r="Z590" s="31"/>
      <c r="AA590" s="16"/>
      <c r="AB590" s="16"/>
      <c r="AC590" s="16"/>
      <c r="AD590" s="16"/>
    </row>
    <row r="591" spans="1:30" ht="15" customHeight="1" x14ac:dyDescent="0.2">
      <c r="A591" s="16"/>
      <c r="B591" s="16"/>
      <c r="C591" s="16"/>
      <c r="D591" s="16"/>
      <c r="E591" s="35"/>
      <c r="F591" s="16"/>
      <c r="G591" s="35"/>
      <c r="H591" s="105"/>
      <c r="I591" s="35"/>
      <c r="J591" s="35"/>
      <c r="K591" s="35"/>
      <c r="L591" s="35"/>
      <c r="M591" s="16"/>
      <c r="N591" s="35"/>
      <c r="O591" s="35"/>
      <c r="P591" s="16"/>
      <c r="Q591" s="16"/>
      <c r="R591" s="16"/>
      <c r="S591" s="63"/>
      <c r="T591" s="16"/>
      <c r="U591" s="16"/>
      <c r="V591" s="16"/>
      <c r="W591" s="16"/>
      <c r="X591" s="63"/>
      <c r="Y591" s="42"/>
      <c r="Z591" s="31"/>
      <c r="AA591" s="16"/>
      <c r="AB591" s="16"/>
      <c r="AC591" s="16"/>
      <c r="AD591" s="16"/>
    </row>
    <row r="592" spans="1:30" ht="15" customHeight="1" x14ac:dyDescent="0.2">
      <c r="A592" s="16"/>
      <c r="B592" s="16"/>
      <c r="C592" s="16"/>
      <c r="D592" s="16"/>
      <c r="E592" s="35"/>
      <c r="F592" s="16"/>
      <c r="G592" s="35"/>
      <c r="H592" s="105"/>
      <c r="I592" s="35"/>
      <c r="J592" s="35"/>
      <c r="K592" s="35"/>
      <c r="L592" s="35"/>
      <c r="M592" s="16"/>
      <c r="N592" s="35"/>
      <c r="O592" s="35"/>
      <c r="P592" s="16"/>
      <c r="Q592" s="16"/>
      <c r="R592" s="16"/>
      <c r="S592" s="63"/>
      <c r="T592" s="16"/>
      <c r="U592" s="16"/>
      <c r="V592" s="16"/>
      <c r="W592" s="16"/>
      <c r="X592" s="63"/>
      <c r="Y592" s="42"/>
      <c r="Z592" s="31"/>
      <c r="AA592" s="16"/>
      <c r="AB592" s="16"/>
      <c r="AC592" s="16"/>
      <c r="AD592" s="16"/>
    </row>
    <row r="593" spans="1:30" ht="15" customHeight="1" x14ac:dyDescent="0.2">
      <c r="A593" s="16"/>
      <c r="B593" s="16"/>
      <c r="C593" s="16"/>
      <c r="D593" s="16"/>
      <c r="E593" s="35"/>
      <c r="F593" s="16"/>
      <c r="G593" s="35"/>
      <c r="H593" s="105"/>
      <c r="I593" s="35"/>
      <c r="J593" s="35"/>
      <c r="K593" s="35"/>
      <c r="L593" s="35"/>
      <c r="M593" s="16"/>
      <c r="N593" s="35"/>
      <c r="O593" s="35"/>
      <c r="P593" s="16"/>
      <c r="Q593" s="16"/>
      <c r="R593" s="16"/>
      <c r="S593" s="63"/>
      <c r="T593" s="16"/>
      <c r="U593" s="16"/>
      <c r="V593" s="16"/>
      <c r="W593" s="16"/>
      <c r="X593" s="63"/>
      <c r="Y593" s="42"/>
      <c r="Z593" s="31"/>
      <c r="AA593" s="16"/>
      <c r="AB593" s="16"/>
      <c r="AC593" s="16"/>
      <c r="AD593" s="16"/>
    </row>
    <row r="594" spans="1:30" ht="15" customHeight="1" x14ac:dyDescent="0.2">
      <c r="A594" s="16"/>
      <c r="B594" s="16"/>
      <c r="C594" s="16"/>
      <c r="D594" s="16"/>
      <c r="E594" s="35"/>
      <c r="F594" s="16"/>
      <c r="G594" s="35"/>
      <c r="H594" s="105"/>
      <c r="I594" s="35"/>
      <c r="J594" s="35"/>
      <c r="K594" s="35"/>
      <c r="L594" s="35"/>
      <c r="M594" s="16"/>
      <c r="N594" s="35"/>
      <c r="O594" s="35"/>
      <c r="P594" s="16"/>
      <c r="Q594" s="16"/>
      <c r="R594" s="16"/>
      <c r="S594" s="63"/>
      <c r="T594" s="16"/>
      <c r="U594" s="16"/>
      <c r="V594" s="16"/>
      <c r="W594" s="16"/>
      <c r="X594" s="63"/>
      <c r="Y594" s="42"/>
      <c r="Z594" s="31"/>
      <c r="AA594" s="16"/>
      <c r="AB594" s="16"/>
      <c r="AC594" s="16"/>
      <c r="AD594" s="16"/>
    </row>
    <row r="595" spans="1:30" ht="15" customHeight="1" x14ac:dyDescent="0.2">
      <c r="A595" s="16"/>
      <c r="B595" s="16"/>
      <c r="C595" s="16"/>
      <c r="D595" s="16"/>
      <c r="E595" s="35"/>
      <c r="F595" s="16"/>
      <c r="G595" s="35"/>
      <c r="H595" s="105"/>
      <c r="I595" s="35"/>
      <c r="J595" s="35"/>
      <c r="K595" s="35"/>
      <c r="L595" s="35"/>
      <c r="M595" s="16"/>
      <c r="N595" s="35"/>
      <c r="O595" s="35"/>
      <c r="P595" s="16"/>
      <c r="Q595" s="16"/>
      <c r="R595" s="16"/>
      <c r="S595" s="63"/>
      <c r="T595" s="16"/>
      <c r="U595" s="16"/>
      <c r="V595" s="16"/>
      <c r="W595" s="16"/>
      <c r="X595" s="63"/>
      <c r="Y595" s="42"/>
      <c r="Z595" s="31"/>
      <c r="AA595" s="16"/>
      <c r="AB595" s="16"/>
      <c r="AC595" s="16"/>
      <c r="AD595" s="16"/>
    </row>
    <row r="596" spans="1:30" ht="15" customHeight="1" x14ac:dyDescent="0.2">
      <c r="A596" s="16"/>
      <c r="B596" s="16"/>
      <c r="C596" s="16"/>
      <c r="D596" s="16"/>
      <c r="E596" s="35"/>
      <c r="F596" s="16"/>
      <c r="G596" s="35"/>
      <c r="H596" s="105"/>
      <c r="I596" s="35"/>
      <c r="J596" s="35"/>
      <c r="K596" s="35"/>
      <c r="L596" s="35"/>
      <c r="M596" s="16"/>
      <c r="N596" s="35"/>
      <c r="O596" s="35"/>
      <c r="P596" s="16"/>
      <c r="Q596" s="16"/>
      <c r="R596" s="16"/>
      <c r="S596" s="63"/>
      <c r="T596" s="16"/>
      <c r="U596" s="16"/>
      <c r="V596" s="16"/>
      <c r="W596" s="16"/>
      <c r="X596" s="63"/>
      <c r="Y596" s="42"/>
      <c r="Z596" s="31"/>
      <c r="AA596" s="16"/>
      <c r="AB596" s="16"/>
      <c r="AC596" s="16"/>
      <c r="AD596" s="16"/>
    </row>
    <row r="597" spans="1:30" ht="15" customHeight="1" x14ac:dyDescent="0.2">
      <c r="A597" s="16"/>
      <c r="B597" s="16"/>
      <c r="C597" s="16"/>
      <c r="D597" s="16"/>
      <c r="E597" s="35"/>
      <c r="F597" s="16"/>
      <c r="G597" s="35"/>
      <c r="H597" s="105"/>
      <c r="I597" s="35"/>
      <c r="J597" s="35"/>
      <c r="K597" s="35"/>
      <c r="L597" s="35"/>
      <c r="M597" s="16"/>
      <c r="N597" s="35"/>
      <c r="O597" s="35"/>
      <c r="P597" s="16"/>
      <c r="Q597" s="16"/>
      <c r="R597" s="16"/>
      <c r="S597" s="63"/>
      <c r="T597" s="16"/>
      <c r="U597" s="16"/>
      <c r="V597" s="16"/>
      <c r="W597" s="16"/>
      <c r="X597" s="63"/>
      <c r="Y597" s="42"/>
      <c r="Z597" s="31"/>
      <c r="AA597" s="16"/>
      <c r="AB597" s="16"/>
      <c r="AC597" s="16"/>
      <c r="AD597" s="16"/>
    </row>
    <row r="598" spans="1:30" ht="15" customHeight="1" x14ac:dyDescent="0.2">
      <c r="A598" s="16"/>
      <c r="B598" s="16"/>
      <c r="C598" s="16"/>
      <c r="D598" s="16"/>
      <c r="E598" s="35"/>
      <c r="F598" s="16"/>
      <c r="G598" s="35"/>
      <c r="H598" s="105"/>
      <c r="I598" s="35"/>
      <c r="J598" s="35"/>
      <c r="K598" s="35"/>
      <c r="L598" s="35"/>
      <c r="M598" s="16"/>
      <c r="N598" s="35"/>
      <c r="O598" s="35"/>
      <c r="P598" s="16"/>
      <c r="Q598" s="16"/>
      <c r="R598" s="16"/>
      <c r="S598" s="63"/>
      <c r="T598" s="16"/>
      <c r="U598" s="16"/>
      <c r="V598" s="16"/>
      <c r="W598" s="16"/>
      <c r="X598" s="63"/>
      <c r="Y598" s="42"/>
      <c r="Z598" s="31"/>
      <c r="AA598" s="16"/>
      <c r="AB598" s="16"/>
      <c r="AC598" s="16"/>
      <c r="AD598" s="16"/>
    </row>
    <row r="599" spans="1:30" ht="15" customHeight="1" x14ac:dyDescent="0.2">
      <c r="A599" s="16"/>
      <c r="B599" s="16"/>
      <c r="C599" s="16"/>
      <c r="D599" s="16"/>
      <c r="E599" s="35"/>
      <c r="F599" s="16"/>
      <c r="G599" s="35"/>
      <c r="H599" s="105"/>
      <c r="I599" s="35"/>
      <c r="J599" s="35"/>
      <c r="K599" s="35"/>
      <c r="L599" s="35"/>
      <c r="M599" s="16"/>
      <c r="N599" s="35"/>
      <c r="O599" s="35"/>
      <c r="P599" s="16"/>
      <c r="Q599" s="16"/>
      <c r="R599" s="16"/>
      <c r="S599" s="63"/>
      <c r="T599" s="16"/>
      <c r="U599" s="16"/>
      <c r="V599" s="16"/>
      <c r="W599" s="16"/>
      <c r="X599" s="63"/>
      <c r="Y599" s="42"/>
      <c r="Z599" s="31"/>
      <c r="AA599" s="16"/>
      <c r="AB599" s="16"/>
      <c r="AC599" s="16"/>
      <c r="AD599" s="16"/>
    </row>
    <row r="600" spans="1:30" ht="15" customHeight="1" x14ac:dyDescent="0.2">
      <c r="A600" s="16"/>
      <c r="B600" s="16"/>
      <c r="C600" s="16"/>
      <c r="D600" s="16"/>
      <c r="E600" s="35"/>
      <c r="F600" s="16"/>
      <c r="G600" s="35"/>
      <c r="H600" s="105"/>
      <c r="I600" s="35"/>
      <c r="J600" s="35"/>
      <c r="K600" s="35"/>
      <c r="L600" s="35"/>
      <c r="M600" s="16"/>
      <c r="N600" s="35"/>
      <c r="O600" s="35"/>
      <c r="P600" s="16"/>
      <c r="Q600" s="16"/>
      <c r="R600" s="16"/>
      <c r="S600" s="63"/>
      <c r="T600" s="16"/>
      <c r="U600" s="16"/>
      <c r="V600" s="16"/>
      <c r="W600" s="16"/>
      <c r="X600" s="63"/>
      <c r="Y600" s="42"/>
      <c r="Z600" s="31"/>
      <c r="AA600" s="16"/>
      <c r="AB600" s="16"/>
      <c r="AC600" s="16"/>
      <c r="AD600" s="16"/>
    </row>
    <row r="601" spans="1:30" ht="15" customHeight="1" x14ac:dyDescent="0.2">
      <c r="A601" s="16"/>
      <c r="B601" s="16"/>
      <c r="C601" s="16"/>
      <c r="D601" s="16"/>
      <c r="E601" s="35"/>
      <c r="F601" s="16"/>
      <c r="G601" s="35"/>
      <c r="H601" s="105"/>
      <c r="I601" s="35"/>
      <c r="J601" s="35"/>
      <c r="K601" s="35"/>
      <c r="L601" s="35"/>
      <c r="M601" s="16"/>
      <c r="N601" s="35"/>
      <c r="O601" s="35"/>
      <c r="P601" s="16"/>
      <c r="Q601" s="16"/>
      <c r="R601" s="16"/>
      <c r="S601" s="63"/>
      <c r="T601" s="16"/>
      <c r="U601" s="16"/>
      <c r="V601" s="16"/>
      <c r="W601" s="16"/>
      <c r="X601" s="63"/>
      <c r="Y601" s="42"/>
      <c r="Z601" s="31"/>
      <c r="AA601" s="16"/>
      <c r="AB601" s="16"/>
      <c r="AC601" s="16"/>
      <c r="AD601" s="16"/>
    </row>
    <row r="602" spans="1:30" ht="15" customHeight="1" x14ac:dyDescent="0.2">
      <c r="A602" s="16"/>
      <c r="B602" s="16"/>
      <c r="C602" s="16"/>
      <c r="D602" s="16"/>
      <c r="E602" s="35"/>
      <c r="F602" s="16"/>
      <c r="G602" s="35"/>
      <c r="H602" s="105"/>
      <c r="I602" s="35"/>
      <c r="J602" s="35"/>
      <c r="K602" s="35"/>
      <c r="L602" s="35"/>
      <c r="M602" s="16"/>
      <c r="N602" s="35"/>
      <c r="O602" s="35"/>
      <c r="P602" s="16"/>
      <c r="Q602" s="16"/>
      <c r="R602" s="16"/>
      <c r="S602" s="63"/>
      <c r="T602" s="16"/>
      <c r="U602" s="16"/>
      <c r="V602" s="16"/>
      <c r="W602" s="16"/>
      <c r="X602" s="63"/>
      <c r="Y602" s="42"/>
      <c r="Z602" s="31"/>
      <c r="AA602" s="16"/>
      <c r="AB602" s="16"/>
      <c r="AC602" s="16"/>
      <c r="AD602" s="16"/>
    </row>
    <row r="603" spans="1:30" ht="15" customHeight="1" x14ac:dyDescent="0.2">
      <c r="A603" s="16"/>
      <c r="B603" s="16"/>
      <c r="C603" s="16"/>
      <c r="D603" s="16"/>
      <c r="E603" s="35"/>
      <c r="F603" s="16"/>
      <c r="G603" s="35"/>
      <c r="H603" s="105"/>
      <c r="I603" s="35"/>
      <c r="J603" s="35"/>
      <c r="K603" s="35"/>
      <c r="L603" s="35"/>
      <c r="M603" s="16"/>
      <c r="N603" s="35"/>
      <c r="O603" s="35"/>
      <c r="P603" s="16"/>
      <c r="Q603" s="16"/>
      <c r="R603" s="16"/>
      <c r="S603" s="63"/>
      <c r="T603" s="16"/>
      <c r="U603" s="16"/>
      <c r="V603" s="16"/>
      <c r="W603" s="16"/>
      <c r="X603" s="63"/>
      <c r="Y603" s="42"/>
      <c r="Z603" s="31"/>
      <c r="AA603" s="16"/>
      <c r="AB603" s="16"/>
      <c r="AC603" s="16"/>
      <c r="AD603" s="16"/>
    </row>
    <row r="604" spans="1:30" ht="15" customHeight="1" x14ac:dyDescent="0.2">
      <c r="A604" s="16"/>
      <c r="B604" s="16"/>
      <c r="C604" s="16"/>
      <c r="D604" s="16"/>
      <c r="E604" s="35"/>
      <c r="F604" s="16"/>
      <c r="G604" s="35"/>
      <c r="H604" s="105"/>
      <c r="I604" s="35"/>
      <c r="J604" s="35"/>
      <c r="K604" s="35"/>
      <c r="L604" s="35"/>
      <c r="M604" s="16"/>
      <c r="N604" s="35"/>
      <c r="O604" s="35"/>
      <c r="P604" s="16"/>
      <c r="Q604" s="16"/>
      <c r="R604" s="16"/>
      <c r="S604" s="63"/>
      <c r="T604" s="16"/>
      <c r="U604" s="16"/>
      <c r="V604" s="16"/>
      <c r="W604" s="16"/>
      <c r="X604" s="63"/>
      <c r="Y604" s="42"/>
      <c r="Z604" s="31"/>
      <c r="AA604" s="16"/>
      <c r="AB604" s="16"/>
      <c r="AC604" s="16"/>
      <c r="AD604" s="16"/>
    </row>
    <row r="605" spans="1:30" ht="15" customHeight="1" x14ac:dyDescent="0.2">
      <c r="A605" s="16"/>
      <c r="B605" s="16"/>
      <c r="C605" s="16"/>
      <c r="D605" s="16"/>
      <c r="E605" s="35"/>
      <c r="F605" s="16"/>
      <c r="G605" s="35"/>
      <c r="H605" s="105"/>
      <c r="I605" s="35"/>
      <c r="J605" s="35"/>
      <c r="K605" s="35"/>
      <c r="L605" s="35"/>
      <c r="M605" s="16"/>
      <c r="N605" s="35"/>
      <c r="O605" s="35"/>
      <c r="P605" s="16"/>
      <c r="Q605" s="16"/>
      <c r="R605" s="16"/>
      <c r="S605" s="63"/>
      <c r="T605" s="16"/>
      <c r="U605" s="16"/>
      <c r="V605" s="16"/>
      <c r="W605" s="16"/>
      <c r="X605" s="63"/>
      <c r="Y605" s="42"/>
      <c r="Z605" s="31"/>
      <c r="AA605" s="16"/>
      <c r="AB605" s="16"/>
      <c r="AC605" s="16"/>
      <c r="AD605" s="16"/>
    </row>
    <row r="606" spans="1:30" ht="15" customHeight="1" x14ac:dyDescent="0.2">
      <c r="A606" s="16"/>
      <c r="B606" s="16"/>
      <c r="C606" s="16"/>
      <c r="D606" s="16"/>
      <c r="E606" s="35"/>
      <c r="F606" s="16"/>
      <c r="G606" s="35"/>
      <c r="H606" s="105"/>
      <c r="I606" s="35"/>
      <c r="J606" s="35"/>
      <c r="K606" s="35"/>
      <c r="L606" s="35"/>
      <c r="M606" s="16"/>
      <c r="N606" s="35"/>
      <c r="O606" s="35"/>
      <c r="P606" s="16"/>
      <c r="Q606" s="16"/>
      <c r="R606" s="16"/>
      <c r="S606" s="63"/>
      <c r="T606" s="16"/>
      <c r="U606" s="16"/>
      <c r="V606" s="16"/>
      <c r="W606" s="16"/>
      <c r="X606" s="63"/>
      <c r="Y606" s="42"/>
      <c r="Z606" s="31"/>
      <c r="AA606" s="16"/>
      <c r="AB606" s="16"/>
      <c r="AC606" s="16"/>
      <c r="AD606" s="16"/>
    </row>
    <row r="607" spans="1:30" ht="15" customHeight="1" x14ac:dyDescent="0.2">
      <c r="A607" s="16"/>
      <c r="B607" s="16"/>
      <c r="C607" s="16"/>
      <c r="D607" s="16"/>
      <c r="E607" s="35"/>
      <c r="F607" s="16"/>
      <c r="G607" s="35"/>
      <c r="H607" s="105"/>
      <c r="I607" s="35"/>
      <c r="J607" s="35"/>
      <c r="K607" s="35"/>
      <c r="L607" s="35"/>
      <c r="M607" s="16"/>
      <c r="N607" s="35"/>
      <c r="O607" s="35"/>
      <c r="P607" s="16"/>
      <c r="Q607" s="16"/>
      <c r="R607" s="16"/>
      <c r="S607" s="63"/>
      <c r="T607" s="16"/>
      <c r="U607" s="16"/>
      <c r="V607" s="16"/>
      <c r="W607" s="16"/>
      <c r="X607" s="63"/>
      <c r="Y607" s="42"/>
      <c r="Z607" s="31"/>
      <c r="AA607" s="16"/>
      <c r="AB607" s="16"/>
      <c r="AC607" s="16"/>
      <c r="AD607" s="16"/>
    </row>
    <row r="608" spans="1:30" ht="15" customHeight="1" x14ac:dyDescent="0.2">
      <c r="A608" s="16"/>
      <c r="B608" s="16"/>
      <c r="C608" s="16"/>
      <c r="D608" s="16"/>
      <c r="E608" s="35"/>
      <c r="F608" s="16"/>
      <c r="G608" s="35"/>
      <c r="H608" s="105"/>
      <c r="I608" s="35"/>
      <c r="J608" s="35"/>
      <c r="K608" s="35"/>
      <c r="L608" s="35"/>
      <c r="M608" s="16"/>
      <c r="N608" s="35"/>
      <c r="O608" s="35"/>
      <c r="P608" s="16"/>
      <c r="Q608" s="16"/>
      <c r="R608" s="16"/>
      <c r="S608" s="63"/>
      <c r="T608" s="16"/>
      <c r="U608" s="16"/>
      <c r="V608" s="16"/>
      <c r="W608" s="16"/>
      <c r="X608" s="63"/>
      <c r="Y608" s="42"/>
      <c r="Z608" s="31"/>
      <c r="AA608" s="16"/>
      <c r="AB608" s="16"/>
      <c r="AC608" s="16"/>
      <c r="AD608" s="16"/>
    </row>
    <row r="609" spans="1:30" ht="15" customHeight="1" x14ac:dyDescent="0.2">
      <c r="A609" s="16"/>
      <c r="B609" s="16"/>
      <c r="C609" s="16"/>
      <c r="D609" s="16"/>
      <c r="E609" s="35"/>
      <c r="F609" s="16"/>
      <c r="G609" s="35"/>
      <c r="H609" s="105"/>
      <c r="I609" s="35"/>
      <c r="J609" s="35"/>
      <c r="K609" s="35"/>
      <c r="L609" s="35"/>
      <c r="M609" s="16"/>
      <c r="N609" s="35"/>
      <c r="O609" s="35"/>
      <c r="P609" s="16"/>
      <c r="Q609" s="16"/>
      <c r="R609" s="16"/>
      <c r="S609" s="63"/>
      <c r="T609" s="16"/>
      <c r="U609" s="16"/>
      <c r="V609" s="16"/>
      <c r="W609" s="16"/>
      <c r="X609" s="63"/>
      <c r="Y609" s="42"/>
      <c r="Z609" s="31"/>
      <c r="AA609" s="16"/>
      <c r="AB609" s="16"/>
      <c r="AC609" s="16"/>
      <c r="AD609" s="16"/>
    </row>
    <row r="610" spans="1:30" ht="15" customHeight="1" x14ac:dyDescent="0.2">
      <c r="A610" s="16"/>
      <c r="B610" s="16"/>
      <c r="C610" s="16"/>
      <c r="D610" s="16"/>
      <c r="E610" s="35"/>
      <c r="F610" s="16"/>
      <c r="G610" s="35"/>
      <c r="H610" s="105"/>
      <c r="I610" s="35"/>
      <c r="J610" s="35"/>
      <c r="K610" s="35"/>
      <c r="L610" s="35"/>
      <c r="M610" s="16"/>
      <c r="N610" s="35"/>
      <c r="O610" s="35"/>
      <c r="P610" s="16"/>
      <c r="Q610" s="16"/>
      <c r="R610" s="16"/>
      <c r="S610" s="63"/>
      <c r="T610" s="16"/>
      <c r="U610" s="16"/>
      <c r="V610" s="16"/>
      <c r="W610" s="16"/>
      <c r="X610" s="63"/>
      <c r="Y610" s="42"/>
      <c r="Z610" s="31"/>
      <c r="AA610" s="16"/>
      <c r="AB610" s="16"/>
      <c r="AC610" s="16"/>
      <c r="AD610" s="16"/>
    </row>
    <row r="611" spans="1:30" ht="15" customHeight="1" x14ac:dyDescent="0.2">
      <c r="A611" s="16"/>
      <c r="B611" s="16"/>
      <c r="C611" s="16"/>
      <c r="D611" s="16"/>
      <c r="E611" s="35"/>
      <c r="F611" s="16"/>
      <c r="G611" s="35"/>
      <c r="H611" s="105"/>
      <c r="I611" s="35"/>
      <c r="J611" s="35"/>
      <c r="K611" s="35"/>
      <c r="L611" s="35"/>
      <c r="M611" s="16"/>
      <c r="N611" s="35"/>
      <c r="O611" s="35"/>
      <c r="P611" s="16"/>
      <c r="Q611" s="16"/>
      <c r="R611" s="16"/>
      <c r="S611" s="63"/>
      <c r="T611" s="16"/>
      <c r="U611" s="16"/>
      <c r="V611" s="16"/>
      <c r="W611" s="16"/>
      <c r="X611" s="63"/>
      <c r="Y611" s="42"/>
      <c r="Z611" s="31"/>
      <c r="AA611" s="16"/>
      <c r="AB611" s="16"/>
      <c r="AC611" s="16"/>
      <c r="AD611" s="16"/>
    </row>
    <row r="612" spans="1:30" ht="15" customHeight="1" x14ac:dyDescent="0.2">
      <c r="A612" s="16"/>
      <c r="B612" s="16"/>
      <c r="C612" s="16"/>
      <c r="D612" s="16"/>
      <c r="E612" s="35"/>
      <c r="F612" s="16"/>
      <c r="G612" s="35"/>
      <c r="H612" s="105"/>
      <c r="I612" s="35"/>
      <c r="J612" s="35"/>
      <c r="K612" s="35"/>
      <c r="L612" s="35"/>
      <c r="M612" s="16"/>
      <c r="N612" s="35"/>
      <c r="O612" s="35"/>
      <c r="P612" s="16"/>
      <c r="Q612" s="16"/>
      <c r="R612" s="16"/>
      <c r="S612" s="63"/>
      <c r="T612" s="16"/>
      <c r="U612" s="16"/>
      <c r="V612" s="16"/>
      <c r="W612" s="16"/>
      <c r="X612" s="63"/>
      <c r="Y612" s="42"/>
      <c r="Z612" s="31"/>
      <c r="AA612" s="16"/>
      <c r="AB612" s="16"/>
      <c r="AC612" s="16"/>
      <c r="AD612" s="16"/>
    </row>
    <row r="613" spans="1:30" ht="15" customHeight="1" x14ac:dyDescent="0.2">
      <c r="A613" s="16"/>
      <c r="B613" s="16"/>
      <c r="C613" s="16"/>
      <c r="D613" s="16"/>
      <c r="E613" s="35"/>
      <c r="F613" s="16"/>
      <c r="G613" s="35"/>
      <c r="H613" s="105"/>
      <c r="I613" s="35"/>
      <c r="J613" s="35"/>
      <c r="K613" s="35"/>
      <c r="L613" s="35"/>
      <c r="M613" s="16"/>
      <c r="N613" s="35"/>
      <c r="O613" s="35"/>
      <c r="P613" s="16"/>
      <c r="Q613" s="16"/>
      <c r="R613" s="16"/>
      <c r="S613" s="63"/>
      <c r="T613" s="16"/>
      <c r="U613" s="16"/>
      <c r="V613" s="16"/>
      <c r="W613" s="16"/>
      <c r="X613" s="63"/>
      <c r="Y613" s="42"/>
      <c r="Z613" s="31"/>
      <c r="AA613" s="16"/>
      <c r="AB613" s="16"/>
      <c r="AC613" s="16"/>
      <c r="AD613" s="16"/>
    </row>
    <row r="614" spans="1:30" ht="15" customHeight="1" x14ac:dyDescent="0.2">
      <c r="A614" s="16"/>
      <c r="B614" s="16"/>
      <c r="C614" s="16"/>
      <c r="D614" s="16"/>
      <c r="E614" s="35"/>
      <c r="F614" s="16"/>
      <c r="G614" s="35"/>
      <c r="H614" s="105"/>
      <c r="I614" s="35"/>
      <c r="J614" s="35"/>
      <c r="K614" s="35"/>
      <c r="L614" s="35"/>
      <c r="M614" s="16"/>
      <c r="N614" s="35"/>
      <c r="O614" s="35"/>
      <c r="P614" s="16"/>
      <c r="Q614" s="16"/>
      <c r="R614" s="16"/>
      <c r="S614" s="63"/>
      <c r="T614" s="16"/>
      <c r="U614" s="16"/>
      <c r="V614" s="16"/>
      <c r="W614" s="16"/>
      <c r="X614" s="63"/>
      <c r="Y614" s="42"/>
      <c r="Z614" s="31"/>
      <c r="AA614" s="16"/>
      <c r="AB614" s="16"/>
      <c r="AC614" s="16"/>
      <c r="AD614" s="16"/>
    </row>
    <row r="615" spans="1:30" ht="15" customHeight="1" x14ac:dyDescent="0.2">
      <c r="A615" s="16"/>
      <c r="B615" s="16"/>
      <c r="C615" s="16"/>
      <c r="D615" s="16"/>
      <c r="E615" s="35"/>
      <c r="F615" s="16"/>
      <c r="G615" s="35"/>
      <c r="H615" s="105"/>
      <c r="I615" s="35"/>
      <c r="J615" s="35"/>
      <c r="K615" s="35"/>
      <c r="L615" s="35"/>
      <c r="M615" s="16"/>
      <c r="N615" s="35"/>
      <c r="O615" s="35"/>
      <c r="P615" s="16"/>
      <c r="Q615" s="16"/>
      <c r="R615" s="16"/>
      <c r="S615" s="63"/>
      <c r="T615" s="16"/>
      <c r="U615" s="16"/>
      <c r="V615" s="16"/>
      <c r="W615" s="16"/>
      <c r="X615" s="63"/>
      <c r="Y615" s="42"/>
      <c r="Z615" s="31"/>
      <c r="AA615" s="16"/>
      <c r="AB615" s="16"/>
      <c r="AC615" s="16"/>
      <c r="AD615" s="16"/>
    </row>
    <row r="616" spans="1:30" ht="15" customHeight="1" x14ac:dyDescent="0.2">
      <c r="A616" s="16"/>
      <c r="B616" s="16"/>
      <c r="C616" s="16"/>
      <c r="D616" s="16"/>
      <c r="E616" s="35"/>
      <c r="F616" s="16"/>
      <c r="G616" s="35"/>
      <c r="H616" s="105"/>
      <c r="I616" s="35"/>
      <c r="J616" s="35"/>
      <c r="K616" s="35"/>
      <c r="L616" s="35"/>
      <c r="M616" s="16"/>
      <c r="N616" s="35"/>
      <c r="O616" s="35"/>
      <c r="P616" s="16"/>
      <c r="Q616" s="16"/>
      <c r="R616" s="16"/>
      <c r="S616" s="63"/>
      <c r="T616" s="16"/>
      <c r="U616" s="16"/>
      <c r="V616" s="16"/>
      <c r="W616" s="16"/>
      <c r="X616" s="63"/>
      <c r="Y616" s="42"/>
      <c r="Z616" s="31"/>
      <c r="AA616" s="16"/>
      <c r="AB616" s="16"/>
      <c r="AC616" s="16"/>
      <c r="AD616" s="16"/>
    </row>
    <row r="617" spans="1:30" ht="15" customHeight="1" x14ac:dyDescent="0.2">
      <c r="A617" s="16"/>
      <c r="B617" s="16"/>
      <c r="C617" s="16"/>
      <c r="D617" s="16"/>
      <c r="E617" s="35"/>
      <c r="F617" s="16"/>
      <c r="G617" s="35"/>
      <c r="H617" s="105"/>
      <c r="I617" s="35"/>
      <c r="J617" s="35"/>
      <c r="K617" s="35"/>
      <c r="L617" s="35"/>
      <c r="M617" s="16"/>
      <c r="N617" s="35"/>
      <c r="O617" s="35"/>
      <c r="P617" s="16"/>
      <c r="Q617" s="16"/>
      <c r="R617" s="16"/>
      <c r="S617" s="63"/>
      <c r="T617" s="16"/>
      <c r="U617" s="16"/>
      <c r="V617" s="16"/>
      <c r="W617" s="16"/>
      <c r="X617" s="63"/>
      <c r="Y617" s="42"/>
      <c r="Z617" s="31"/>
      <c r="AA617" s="16"/>
      <c r="AB617" s="16"/>
      <c r="AC617" s="16"/>
      <c r="AD617" s="16"/>
    </row>
    <row r="618" spans="1:30" ht="15" customHeight="1" x14ac:dyDescent="0.2">
      <c r="A618" s="16"/>
      <c r="B618" s="16"/>
      <c r="C618" s="16"/>
      <c r="D618" s="16"/>
      <c r="E618" s="35"/>
      <c r="F618" s="16"/>
      <c r="G618" s="35"/>
      <c r="H618" s="105"/>
      <c r="I618" s="35"/>
      <c r="J618" s="35"/>
      <c r="K618" s="35"/>
      <c r="L618" s="35"/>
      <c r="M618" s="16"/>
      <c r="N618" s="35"/>
      <c r="O618" s="35"/>
      <c r="P618" s="16"/>
      <c r="Q618" s="16"/>
      <c r="R618" s="16"/>
      <c r="S618" s="63"/>
      <c r="T618" s="16"/>
      <c r="U618" s="16"/>
      <c r="V618" s="16"/>
      <c r="W618" s="16"/>
      <c r="X618" s="63"/>
      <c r="Y618" s="42"/>
      <c r="Z618" s="31"/>
      <c r="AA618" s="16"/>
      <c r="AB618" s="16"/>
      <c r="AC618" s="16"/>
      <c r="AD618" s="16"/>
    </row>
    <row r="619" spans="1:30" ht="15" customHeight="1" x14ac:dyDescent="0.2">
      <c r="A619" s="16"/>
      <c r="B619" s="16"/>
      <c r="C619" s="16"/>
      <c r="D619" s="16"/>
      <c r="E619" s="35"/>
      <c r="F619" s="16"/>
      <c r="G619" s="35"/>
      <c r="H619" s="105"/>
      <c r="I619" s="35"/>
      <c r="J619" s="35"/>
      <c r="K619" s="35"/>
      <c r="L619" s="35"/>
      <c r="M619" s="16"/>
      <c r="N619" s="35"/>
      <c r="O619" s="35"/>
      <c r="P619" s="16"/>
      <c r="Q619" s="16"/>
      <c r="R619" s="16"/>
      <c r="S619" s="63"/>
      <c r="T619" s="16"/>
      <c r="U619" s="16"/>
      <c r="V619" s="16"/>
      <c r="W619" s="16"/>
      <c r="X619" s="63"/>
      <c r="Y619" s="42"/>
      <c r="Z619" s="31"/>
      <c r="AA619" s="16"/>
      <c r="AB619" s="16"/>
      <c r="AC619" s="16"/>
      <c r="AD619" s="16"/>
    </row>
    <row r="620" spans="1:30" ht="15" customHeight="1" x14ac:dyDescent="0.2">
      <c r="A620" s="16"/>
      <c r="B620" s="16"/>
      <c r="C620" s="16"/>
      <c r="D620" s="16"/>
      <c r="E620" s="35"/>
      <c r="F620" s="16"/>
      <c r="G620" s="35"/>
      <c r="H620" s="105"/>
      <c r="I620" s="35"/>
      <c r="J620" s="35"/>
      <c r="K620" s="35"/>
      <c r="L620" s="35"/>
      <c r="M620" s="16"/>
      <c r="N620" s="35"/>
      <c r="O620" s="35"/>
      <c r="P620" s="16"/>
      <c r="Q620" s="16"/>
      <c r="R620" s="16"/>
      <c r="S620" s="63"/>
      <c r="T620" s="16"/>
      <c r="U620" s="16"/>
      <c r="V620" s="16"/>
      <c r="W620" s="16"/>
      <c r="X620" s="63"/>
      <c r="Y620" s="42"/>
      <c r="Z620" s="31"/>
      <c r="AA620" s="16"/>
      <c r="AB620" s="16"/>
      <c r="AC620" s="16"/>
      <c r="AD620" s="16"/>
    </row>
    <row r="621" spans="1:30" ht="15" customHeight="1" x14ac:dyDescent="0.2">
      <c r="A621" s="16"/>
      <c r="B621" s="16"/>
      <c r="C621" s="16"/>
      <c r="D621" s="16"/>
      <c r="E621" s="35"/>
      <c r="F621" s="16"/>
      <c r="G621" s="35"/>
      <c r="H621" s="105"/>
      <c r="I621" s="35"/>
      <c r="J621" s="35"/>
      <c r="K621" s="35"/>
      <c r="L621" s="35"/>
      <c r="M621" s="16"/>
      <c r="N621" s="35"/>
      <c r="O621" s="35"/>
      <c r="P621" s="16"/>
      <c r="Q621" s="16"/>
      <c r="R621" s="16"/>
      <c r="S621" s="63"/>
      <c r="T621" s="16"/>
      <c r="U621" s="16"/>
      <c r="V621" s="16"/>
      <c r="W621" s="16"/>
      <c r="X621" s="63"/>
      <c r="Y621" s="42"/>
      <c r="Z621" s="31"/>
      <c r="AA621" s="16"/>
      <c r="AB621" s="16"/>
      <c r="AC621" s="16"/>
      <c r="AD621" s="16"/>
    </row>
    <row r="622" spans="1:30" ht="15" customHeight="1" x14ac:dyDescent="0.2">
      <c r="A622" s="16"/>
      <c r="B622" s="16"/>
      <c r="C622" s="16"/>
      <c r="D622" s="16"/>
      <c r="E622" s="35"/>
      <c r="F622" s="16"/>
      <c r="G622" s="35"/>
      <c r="H622" s="105"/>
      <c r="I622" s="35"/>
      <c r="J622" s="35"/>
      <c r="K622" s="35"/>
      <c r="L622" s="35"/>
      <c r="M622" s="16"/>
      <c r="N622" s="35"/>
      <c r="O622" s="35"/>
      <c r="P622" s="16"/>
      <c r="Q622" s="16"/>
      <c r="R622" s="16"/>
      <c r="S622" s="63"/>
      <c r="T622" s="16"/>
      <c r="U622" s="16"/>
      <c r="V622" s="16"/>
      <c r="W622" s="16"/>
      <c r="X622" s="63"/>
      <c r="Y622" s="42"/>
      <c r="Z622" s="31"/>
      <c r="AA622" s="16"/>
      <c r="AB622" s="16"/>
      <c r="AC622" s="16"/>
      <c r="AD622" s="16"/>
    </row>
    <row r="623" spans="1:30" ht="15" customHeight="1" x14ac:dyDescent="0.2">
      <c r="A623" s="16"/>
      <c r="B623" s="16"/>
      <c r="C623" s="16"/>
      <c r="D623" s="16"/>
      <c r="E623" s="35"/>
      <c r="F623" s="16"/>
      <c r="G623" s="35"/>
      <c r="H623" s="105"/>
      <c r="I623" s="35"/>
      <c r="J623" s="35"/>
      <c r="K623" s="35"/>
      <c r="L623" s="35"/>
      <c r="M623" s="16"/>
      <c r="N623" s="35"/>
      <c r="O623" s="35"/>
      <c r="P623" s="16"/>
      <c r="Q623" s="16"/>
      <c r="R623" s="16"/>
      <c r="S623" s="63"/>
      <c r="T623" s="16"/>
      <c r="U623" s="16"/>
      <c r="V623" s="16"/>
      <c r="W623" s="16"/>
      <c r="X623" s="63"/>
      <c r="Y623" s="42"/>
      <c r="Z623" s="31"/>
      <c r="AA623" s="16"/>
      <c r="AB623" s="16"/>
      <c r="AC623" s="16"/>
      <c r="AD623" s="16"/>
    </row>
    <row r="624" spans="1:30" ht="15" customHeight="1" x14ac:dyDescent="0.2">
      <c r="A624" s="16"/>
      <c r="B624" s="16"/>
      <c r="C624" s="16"/>
      <c r="D624" s="16"/>
      <c r="E624" s="35"/>
      <c r="F624" s="16"/>
      <c r="G624" s="35"/>
      <c r="H624" s="105"/>
      <c r="I624" s="35"/>
      <c r="J624" s="35"/>
      <c r="K624" s="35"/>
      <c r="L624" s="35"/>
      <c r="M624" s="16"/>
      <c r="N624" s="35"/>
      <c r="O624" s="35"/>
      <c r="P624" s="16"/>
      <c r="Q624" s="16"/>
      <c r="R624" s="16"/>
      <c r="S624" s="63"/>
      <c r="T624" s="16"/>
      <c r="U624" s="16"/>
      <c r="V624" s="16"/>
      <c r="W624" s="16"/>
      <c r="X624" s="63"/>
      <c r="Y624" s="42"/>
      <c r="Z624" s="31"/>
      <c r="AA624" s="16"/>
      <c r="AB624" s="16"/>
      <c r="AC624" s="16"/>
      <c r="AD624" s="16"/>
    </row>
    <row r="625" spans="1:30" ht="15" customHeight="1" x14ac:dyDescent="0.2">
      <c r="A625" s="16"/>
      <c r="B625" s="16"/>
      <c r="C625" s="16"/>
      <c r="D625" s="16"/>
      <c r="E625" s="35"/>
      <c r="F625" s="16"/>
      <c r="G625" s="35"/>
      <c r="H625" s="105"/>
      <c r="I625" s="35"/>
      <c r="J625" s="35"/>
      <c r="K625" s="35"/>
      <c r="L625" s="35"/>
      <c r="M625" s="16"/>
      <c r="N625" s="35"/>
      <c r="O625" s="35"/>
      <c r="P625" s="16"/>
      <c r="Q625" s="16"/>
      <c r="R625" s="16"/>
      <c r="S625" s="63"/>
      <c r="T625" s="16"/>
      <c r="U625" s="16"/>
      <c r="V625" s="16"/>
      <c r="W625" s="16"/>
      <c r="X625" s="63"/>
      <c r="Y625" s="42"/>
      <c r="Z625" s="31"/>
      <c r="AA625" s="16"/>
      <c r="AB625" s="16"/>
      <c r="AC625" s="16"/>
      <c r="AD625" s="16"/>
    </row>
    <row r="626" spans="1:30" ht="15" customHeight="1" x14ac:dyDescent="0.2">
      <c r="A626" s="16"/>
      <c r="B626" s="16"/>
      <c r="C626" s="16"/>
      <c r="D626" s="16"/>
      <c r="E626" s="35"/>
      <c r="F626" s="16"/>
      <c r="G626" s="35"/>
      <c r="H626" s="105"/>
      <c r="I626" s="35"/>
      <c r="J626" s="35"/>
      <c r="K626" s="35"/>
      <c r="L626" s="35"/>
      <c r="M626" s="16"/>
      <c r="N626" s="35"/>
      <c r="O626" s="35"/>
      <c r="P626" s="16"/>
      <c r="Q626" s="16"/>
      <c r="R626" s="16"/>
      <c r="S626" s="63"/>
      <c r="T626" s="16"/>
      <c r="U626" s="16"/>
      <c r="V626" s="16"/>
      <c r="W626" s="16"/>
      <c r="X626" s="63"/>
      <c r="Y626" s="42"/>
      <c r="Z626" s="31"/>
      <c r="AA626" s="16"/>
      <c r="AB626" s="16"/>
      <c r="AC626" s="16"/>
      <c r="AD626" s="16"/>
    </row>
    <row r="627" spans="1:30" ht="15" customHeight="1" x14ac:dyDescent="0.2">
      <c r="A627" s="16"/>
      <c r="B627" s="16"/>
      <c r="C627" s="16"/>
      <c r="D627" s="16"/>
      <c r="E627" s="35"/>
      <c r="F627" s="16"/>
      <c r="G627" s="35"/>
      <c r="H627" s="105"/>
      <c r="I627" s="35"/>
      <c r="J627" s="35"/>
      <c r="K627" s="35"/>
      <c r="L627" s="35"/>
      <c r="M627" s="16"/>
      <c r="N627" s="35"/>
      <c r="O627" s="35"/>
      <c r="P627" s="16"/>
      <c r="Q627" s="16"/>
      <c r="R627" s="16"/>
      <c r="S627" s="63"/>
      <c r="T627" s="16"/>
      <c r="U627" s="16"/>
      <c r="V627" s="16"/>
      <c r="W627" s="16"/>
      <c r="X627" s="63"/>
      <c r="Y627" s="42"/>
      <c r="Z627" s="31"/>
      <c r="AA627" s="16"/>
      <c r="AB627" s="16"/>
      <c r="AC627" s="16"/>
      <c r="AD627" s="16"/>
    </row>
    <row r="628" spans="1:30" ht="15" customHeight="1" x14ac:dyDescent="0.2">
      <c r="A628" s="16"/>
      <c r="B628" s="16"/>
      <c r="C628" s="16"/>
      <c r="D628" s="16"/>
      <c r="E628" s="35"/>
      <c r="F628" s="16"/>
      <c r="G628" s="35"/>
      <c r="H628" s="105"/>
      <c r="I628" s="35"/>
      <c r="J628" s="35"/>
      <c r="K628" s="35"/>
      <c r="L628" s="35"/>
      <c r="M628" s="16"/>
      <c r="N628" s="35"/>
      <c r="O628" s="35"/>
      <c r="P628" s="16"/>
      <c r="Q628" s="16"/>
      <c r="R628" s="16"/>
      <c r="S628" s="63"/>
      <c r="T628" s="16"/>
      <c r="U628" s="16"/>
      <c r="V628" s="16"/>
      <c r="W628" s="16"/>
      <c r="X628" s="63"/>
      <c r="Y628" s="42"/>
      <c r="Z628" s="31"/>
      <c r="AA628" s="16"/>
      <c r="AB628" s="16"/>
      <c r="AC628" s="16"/>
      <c r="AD628" s="16"/>
    </row>
    <row r="629" spans="1:30" ht="15" customHeight="1" x14ac:dyDescent="0.2">
      <c r="A629" s="16"/>
      <c r="B629" s="16"/>
      <c r="C629" s="16"/>
      <c r="D629" s="16"/>
      <c r="E629" s="35"/>
      <c r="F629" s="16"/>
      <c r="G629" s="35"/>
      <c r="H629" s="105"/>
      <c r="I629" s="35"/>
      <c r="J629" s="35"/>
      <c r="K629" s="35"/>
      <c r="L629" s="35"/>
      <c r="M629" s="16"/>
      <c r="N629" s="35"/>
      <c r="O629" s="35"/>
      <c r="P629" s="16"/>
      <c r="Q629" s="16"/>
      <c r="R629" s="16"/>
      <c r="S629" s="63"/>
      <c r="T629" s="16"/>
      <c r="U629" s="16"/>
      <c r="V629" s="16"/>
      <c r="W629" s="16"/>
      <c r="X629" s="63"/>
      <c r="Y629" s="42"/>
      <c r="Z629" s="31"/>
      <c r="AA629" s="16"/>
      <c r="AB629" s="16"/>
      <c r="AC629" s="16"/>
      <c r="AD629" s="16"/>
    </row>
    <row r="630" spans="1:30" ht="15" customHeight="1" x14ac:dyDescent="0.2">
      <c r="A630" s="16"/>
      <c r="B630" s="16"/>
      <c r="C630" s="16"/>
      <c r="D630" s="16"/>
      <c r="E630" s="35"/>
      <c r="F630" s="16"/>
      <c r="G630" s="35"/>
      <c r="H630" s="105"/>
      <c r="I630" s="35"/>
      <c r="J630" s="35"/>
      <c r="K630" s="35"/>
      <c r="L630" s="35"/>
      <c r="M630" s="16"/>
      <c r="N630" s="35"/>
      <c r="O630" s="35"/>
      <c r="P630" s="16"/>
      <c r="Q630" s="16"/>
      <c r="R630" s="16"/>
      <c r="S630" s="63"/>
      <c r="T630" s="16"/>
      <c r="U630" s="16"/>
      <c r="V630" s="16"/>
      <c r="W630" s="16"/>
      <c r="X630" s="63"/>
      <c r="Y630" s="42"/>
      <c r="Z630" s="31"/>
      <c r="AA630" s="16"/>
      <c r="AB630" s="16"/>
      <c r="AC630" s="16"/>
      <c r="AD630" s="16"/>
    </row>
    <row r="631" spans="1:30" ht="15" customHeight="1" x14ac:dyDescent="0.2">
      <c r="A631" s="16"/>
      <c r="B631" s="16"/>
      <c r="C631" s="16"/>
      <c r="D631" s="16"/>
      <c r="E631" s="35"/>
      <c r="F631" s="16"/>
      <c r="G631" s="35"/>
      <c r="H631" s="105"/>
      <c r="I631" s="35"/>
      <c r="J631" s="35"/>
      <c r="K631" s="35"/>
      <c r="L631" s="35"/>
      <c r="M631" s="16"/>
      <c r="N631" s="35"/>
      <c r="O631" s="35"/>
      <c r="P631" s="16"/>
      <c r="Q631" s="16"/>
      <c r="R631" s="16"/>
      <c r="S631" s="63"/>
      <c r="T631" s="16"/>
      <c r="U631" s="16"/>
      <c r="V631" s="16"/>
      <c r="W631" s="16"/>
      <c r="X631" s="63"/>
      <c r="Y631" s="42"/>
      <c r="Z631" s="31"/>
      <c r="AA631" s="16"/>
      <c r="AB631" s="16"/>
      <c r="AC631" s="16"/>
      <c r="AD631" s="16"/>
    </row>
    <row r="632" spans="1:30" ht="15" customHeight="1" x14ac:dyDescent="0.2">
      <c r="A632" s="16"/>
      <c r="B632" s="16"/>
      <c r="C632" s="16"/>
      <c r="D632" s="16"/>
      <c r="E632" s="35"/>
      <c r="F632" s="16"/>
      <c r="G632" s="35"/>
      <c r="H632" s="105"/>
      <c r="I632" s="35"/>
      <c r="J632" s="35"/>
      <c r="K632" s="35"/>
      <c r="L632" s="35"/>
      <c r="M632" s="16"/>
      <c r="N632" s="35"/>
      <c r="O632" s="35"/>
      <c r="P632" s="16"/>
      <c r="Q632" s="16"/>
      <c r="R632" s="16"/>
      <c r="S632" s="63"/>
      <c r="T632" s="16"/>
      <c r="U632" s="16"/>
      <c r="V632" s="16"/>
      <c r="W632" s="16"/>
      <c r="X632" s="63"/>
      <c r="Y632" s="42"/>
      <c r="Z632" s="31"/>
      <c r="AA632" s="16"/>
      <c r="AB632" s="16"/>
      <c r="AC632" s="16"/>
      <c r="AD632" s="16"/>
    </row>
    <row r="633" spans="1:30" ht="15" customHeight="1" x14ac:dyDescent="0.2">
      <c r="A633" s="16"/>
      <c r="B633" s="16"/>
      <c r="C633" s="16"/>
      <c r="D633" s="16"/>
      <c r="E633" s="35"/>
      <c r="F633" s="16"/>
      <c r="G633" s="35"/>
      <c r="H633" s="105"/>
      <c r="I633" s="35"/>
      <c r="J633" s="35"/>
      <c r="K633" s="35"/>
      <c r="L633" s="35"/>
      <c r="M633" s="16"/>
      <c r="N633" s="35"/>
      <c r="O633" s="35"/>
      <c r="P633" s="16"/>
      <c r="Q633" s="16"/>
      <c r="R633" s="16"/>
      <c r="S633" s="63"/>
      <c r="T633" s="16"/>
      <c r="U633" s="16"/>
      <c r="V633" s="16"/>
      <c r="W633" s="16"/>
      <c r="X633" s="63"/>
      <c r="Y633" s="42"/>
      <c r="Z633" s="31"/>
      <c r="AA633" s="16"/>
      <c r="AB633" s="16"/>
      <c r="AC633" s="16"/>
      <c r="AD633" s="16"/>
    </row>
    <row r="634" spans="1:30" ht="15" customHeight="1" x14ac:dyDescent="0.2">
      <c r="A634" s="16"/>
      <c r="B634" s="16"/>
      <c r="C634" s="16"/>
      <c r="D634" s="16"/>
      <c r="E634" s="35"/>
      <c r="F634" s="16"/>
      <c r="G634" s="35"/>
      <c r="H634" s="105"/>
      <c r="I634" s="35"/>
      <c r="J634" s="35"/>
      <c r="K634" s="35"/>
      <c r="L634" s="35"/>
      <c r="M634" s="16"/>
      <c r="N634" s="35"/>
      <c r="O634" s="35"/>
      <c r="P634" s="16"/>
      <c r="Q634" s="16"/>
      <c r="R634" s="16"/>
      <c r="S634" s="63"/>
      <c r="T634" s="16"/>
      <c r="U634" s="16"/>
      <c r="V634" s="16"/>
      <c r="W634" s="16"/>
      <c r="X634" s="63"/>
      <c r="Y634" s="42"/>
      <c r="Z634" s="31"/>
      <c r="AA634" s="16"/>
      <c r="AB634" s="16"/>
      <c r="AC634" s="16"/>
      <c r="AD634" s="16"/>
    </row>
    <row r="635" spans="1:30" ht="15" customHeight="1" x14ac:dyDescent="0.2">
      <c r="A635" s="16"/>
      <c r="B635" s="16"/>
      <c r="C635" s="16"/>
      <c r="D635" s="16"/>
      <c r="E635" s="35"/>
      <c r="F635" s="16"/>
      <c r="G635" s="35"/>
      <c r="H635" s="105"/>
      <c r="I635" s="35"/>
      <c r="J635" s="35"/>
      <c r="K635" s="35"/>
      <c r="L635" s="35"/>
      <c r="M635" s="16"/>
      <c r="N635" s="35"/>
      <c r="O635" s="35"/>
      <c r="P635" s="16"/>
      <c r="Q635" s="16"/>
      <c r="R635" s="16"/>
      <c r="S635" s="63"/>
      <c r="T635" s="16"/>
      <c r="U635" s="16"/>
      <c r="V635" s="16"/>
      <c r="W635" s="16"/>
      <c r="X635" s="63"/>
      <c r="Y635" s="42"/>
      <c r="Z635" s="31"/>
      <c r="AA635" s="16"/>
      <c r="AB635" s="16"/>
      <c r="AC635" s="16"/>
      <c r="AD635" s="16"/>
    </row>
    <row r="636" spans="1:30" ht="15" customHeight="1" x14ac:dyDescent="0.2">
      <c r="A636" s="16"/>
      <c r="B636" s="16"/>
      <c r="C636" s="16"/>
      <c r="D636" s="16"/>
      <c r="E636" s="35"/>
      <c r="F636" s="16"/>
      <c r="G636" s="35"/>
      <c r="H636" s="105"/>
      <c r="I636" s="35"/>
      <c r="J636" s="35"/>
      <c r="K636" s="35"/>
      <c r="L636" s="35"/>
      <c r="M636" s="16"/>
      <c r="N636" s="35"/>
      <c r="O636" s="35"/>
      <c r="P636" s="16"/>
      <c r="Q636" s="16"/>
      <c r="R636" s="16"/>
      <c r="S636" s="63"/>
      <c r="T636" s="16"/>
      <c r="U636" s="16"/>
      <c r="V636" s="16"/>
      <c r="W636" s="16"/>
      <c r="X636" s="63"/>
      <c r="Y636" s="42"/>
      <c r="Z636" s="31"/>
      <c r="AA636" s="16"/>
      <c r="AB636" s="16"/>
      <c r="AC636" s="16"/>
      <c r="AD636" s="16"/>
    </row>
    <row r="637" spans="1:30" ht="15" customHeight="1" x14ac:dyDescent="0.2">
      <c r="A637" s="16"/>
      <c r="B637" s="16"/>
      <c r="C637" s="16"/>
      <c r="D637" s="16"/>
      <c r="E637" s="35"/>
      <c r="F637" s="16"/>
      <c r="G637" s="35"/>
      <c r="H637" s="105"/>
      <c r="I637" s="35"/>
      <c r="J637" s="35"/>
      <c r="K637" s="35"/>
      <c r="L637" s="35"/>
      <c r="M637" s="16"/>
      <c r="N637" s="35"/>
      <c r="O637" s="35"/>
      <c r="P637" s="16"/>
      <c r="Q637" s="16"/>
      <c r="R637" s="16"/>
      <c r="S637" s="63"/>
      <c r="T637" s="16"/>
      <c r="U637" s="16"/>
      <c r="V637" s="16"/>
      <c r="W637" s="16"/>
      <c r="X637" s="63"/>
      <c r="Y637" s="42"/>
      <c r="Z637" s="31"/>
      <c r="AA637" s="16"/>
      <c r="AB637" s="16"/>
      <c r="AC637" s="16"/>
      <c r="AD637" s="16"/>
    </row>
    <row r="638" spans="1:30" ht="15" customHeight="1" x14ac:dyDescent="0.2">
      <c r="A638" s="16"/>
      <c r="B638" s="16"/>
      <c r="C638" s="16"/>
      <c r="D638" s="16"/>
      <c r="E638" s="35"/>
      <c r="F638" s="16"/>
      <c r="G638" s="35"/>
      <c r="H638" s="105"/>
      <c r="I638" s="35"/>
      <c r="J638" s="35"/>
      <c r="K638" s="35"/>
      <c r="L638" s="35"/>
      <c r="M638" s="16"/>
      <c r="N638" s="35"/>
      <c r="O638" s="35"/>
      <c r="P638" s="16"/>
      <c r="Q638" s="16"/>
      <c r="R638" s="16"/>
      <c r="S638" s="63"/>
      <c r="T638" s="16"/>
      <c r="U638" s="16"/>
      <c r="V638" s="16"/>
      <c r="W638" s="16"/>
      <c r="X638" s="63"/>
      <c r="Y638" s="42"/>
      <c r="Z638" s="31"/>
      <c r="AA638" s="16"/>
      <c r="AB638" s="16"/>
      <c r="AC638" s="16"/>
      <c r="AD638" s="16"/>
    </row>
    <row r="639" spans="1:30" ht="15" customHeight="1" x14ac:dyDescent="0.2">
      <c r="A639" s="16"/>
      <c r="B639" s="16"/>
      <c r="C639" s="16"/>
      <c r="D639" s="16"/>
      <c r="E639" s="35"/>
      <c r="F639" s="16"/>
      <c r="G639" s="35"/>
      <c r="H639" s="105"/>
      <c r="I639" s="35"/>
      <c r="J639" s="35"/>
      <c r="K639" s="35"/>
      <c r="L639" s="35"/>
      <c r="M639" s="16"/>
      <c r="N639" s="35"/>
      <c r="O639" s="35"/>
      <c r="P639" s="16"/>
      <c r="Q639" s="16"/>
      <c r="R639" s="16"/>
      <c r="S639" s="63"/>
      <c r="T639" s="16"/>
      <c r="U639" s="16"/>
      <c r="V639" s="16"/>
      <c r="W639" s="16"/>
      <c r="X639" s="63"/>
      <c r="Y639" s="42"/>
      <c r="Z639" s="31"/>
      <c r="AA639" s="16"/>
      <c r="AB639" s="16"/>
      <c r="AC639" s="16"/>
      <c r="AD639" s="16"/>
    </row>
    <row r="640" spans="1:30" ht="15" customHeight="1" x14ac:dyDescent="0.2">
      <c r="A640" s="16"/>
      <c r="B640" s="16"/>
      <c r="C640" s="16"/>
      <c r="D640" s="16"/>
      <c r="E640" s="35"/>
      <c r="F640" s="16"/>
      <c r="G640" s="35"/>
      <c r="H640" s="105"/>
      <c r="I640" s="35"/>
      <c r="J640" s="35"/>
      <c r="K640" s="35"/>
      <c r="L640" s="35"/>
      <c r="M640" s="16"/>
      <c r="N640" s="35"/>
      <c r="O640" s="35"/>
      <c r="P640" s="16"/>
      <c r="Q640" s="16"/>
      <c r="R640" s="16"/>
      <c r="S640" s="63"/>
      <c r="T640" s="16"/>
      <c r="U640" s="16"/>
      <c r="V640" s="16"/>
      <c r="W640" s="16"/>
      <c r="X640" s="63"/>
      <c r="Y640" s="42"/>
      <c r="Z640" s="31"/>
      <c r="AA640" s="16"/>
      <c r="AB640" s="16"/>
      <c r="AC640" s="16"/>
      <c r="AD640" s="16"/>
    </row>
    <row r="641" spans="1:30" ht="15" customHeight="1" x14ac:dyDescent="0.2">
      <c r="A641" s="16"/>
      <c r="B641" s="16"/>
      <c r="C641" s="16"/>
      <c r="D641" s="16"/>
      <c r="E641" s="35"/>
      <c r="F641" s="16"/>
      <c r="G641" s="35"/>
      <c r="H641" s="105"/>
      <c r="I641" s="35"/>
      <c r="J641" s="35"/>
      <c r="K641" s="35"/>
      <c r="L641" s="35"/>
      <c r="M641" s="16"/>
      <c r="N641" s="35"/>
      <c r="O641" s="35"/>
      <c r="P641" s="16"/>
      <c r="Q641" s="16"/>
      <c r="R641" s="16"/>
      <c r="S641" s="63"/>
      <c r="T641" s="16"/>
      <c r="U641" s="16"/>
      <c r="V641" s="16"/>
      <c r="W641" s="16"/>
      <c r="X641" s="63"/>
      <c r="Y641" s="42"/>
      <c r="Z641" s="31"/>
      <c r="AA641" s="16"/>
      <c r="AB641" s="16"/>
      <c r="AC641" s="16"/>
      <c r="AD641" s="16"/>
    </row>
    <row r="642" spans="1:30" ht="15" customHeight="1" x14ac:dyDescent="0.2">
      <c r="A642" s="16"/>
      <c r="B642" s="16"/>
      <c r="C642" s="16"/>
      <c r="D642" s="16"/>
      <c r="E642" s="35"/>
      <c r="F642" s="16"/>
      <c r="G642" s="35"/>
      <c r="H642" s="105"/>
      <c r="I642" s="35"/>
      <c r="J642" s="35"/>
      <c r="K642" s="35"/>
      <c r="L642" s="35"/>
      <c r="M642" s="16"/>
      <c r="N642" s="35"/>
      <c r="O642" s="35"/>
      <c r="P642" s="16"/>
      <c r="Q642" s="16"/>
      <c r="R642" s="16"/>
      <c r="S642" s="63"/>
      <c r="T642" s="16"/>
      <c r="U642" s="16"/>
      <c r="V642" s="16"/>
      <c r="W642" s="16"/>
      <c r="X642" s="63"/>
      <c r="Y642" s="42"/>
      <c r="Z642" s="31"/>
      <c r="AA642" s="16"/>
      <c r="AB642" s="16"/>
      <c r="AC642" s="16"/>
      <c r="AD642" s="16"/>
    </row>
    <row r="643" spans="1:30" ht="15" customHeight="1" x14ac:dyDescent="0.2">
      <c r="A643" s="16"/>
      <c r="B643" s="16"/>
      <c r="C643" s="16"/>
      <c r="D643" s="16"/>
      <c r="E643" s="35"/>
      <c r="F643" s="16"/>
      <c r="G643" s="35"/>
      <c r="H643" s="105"/>
      <c r="I643" s="35"/>
      <c r="J643" s="35"/>
      <c r="K643" s="35"/>
      <c r="L643" s="35"/>
      <c r="M643" s="16"/>
      <c r="N643" s="35"/>
      <c r="O643" s="35"/>
      <c r="P643" s="16"/>
      <c r="Q643" s="16"/>
      <c r="R643" s="16"/>
      <c r="S643" s="63"/>
      <c r="T643" s="16"/>
      <c r="U643" s="16"/>
      <c r="V643" s="16"/>
      <c r="W643" s="16"/>
      <c r="X643" s="63"/>
      <c r="Y643" s="42"/>
      <c r="Z643" s="31"/>
      <c r="AA643" s="16"/>
      <c r="AB643" s="16"/>
      <c r="AC643" s="16"/>
      <c r="AD643" s="16"/>
    </row>
    <row r="644" spans="1:30" ht="15" customHeight="1" x14ac:dyDescent="0.2">
      <c r="A644" s="16"/>
      <c r="B644" s="16"/>
      <c r="C644" s="16"/>
      <c r="D644" s="16"/>
      <c r="E644" s="35"/>
      <c r="F644" s="16"/>
      <c r="G644" s="35"/>
      <c r="H644" s="105"/>
      <c r="I644" s="35"/>
      <c r="J644" s="35"/>
      <c r="K644" s="35"/>
      <c r="L644" s="35"/>
      <c r="M644" s="16"/>
      <c r="N644" s="35"/>
      <c r="O644" s="35"/>
      <c r="P644" s="16"/>
      <c r="Q644" s="16"/>
      <c r="R644" s="16"/>
      <c r="S644" s="63"/>
      <c r="T644" s="16"/>
      <c r="U644" s="16"/>
      <c r="V644" s="16"/>
      <c r="W644" s="16"/>
      <c r="X644" s="63"/>
      <c r="Y644" s="42"/>
      <c r="Z644" s="31"/>
      <c r="AA644" s="16"/>
      <c r="AB644" s="16"/>
      <c r="AC644" s="16"/>
      <c r="AD644" s="16"/>
    </row>
    <row r="645" spans="1:30" ht="15" customHeight="1" x14ac:dyDescent="0.2">
      <c r="A645" s="16"/>
      <c r="B645" s="16"/>
      <c r="C645" s="16"/>
      <c r="D645" s="16"/>
      <c r="E645" s="35"/>
      <c r="F645" s="16"/>
      <c r="G645" s="35"/>
      <c r="H645" s="105"/>
      <c r="I645" s="35"/>
      <c r="J645" s="35"/>
      <c r="K645" s="35"/>
      <c r="L645" s="35"/>
      <c r="M645" s="16"/>
      <c r="N645" s="35"/>
      <c r="O645" s="35"/>
      <c r="P645" s="16"/>
      <c r="Q645" s="16"/>
      <c r="R645" s="16"/>
      <c r="S645" s="63"/>
      <c r="T645" s="16"/>
      <c r="U645" s="16"/>
      <c r="V645" s="16"/>
      <c r="W645" s="16"/>
      <c r="X645" s="63"/>
      <c r="Y645" s="42"/>
      <c r="Z645" s="31"/>
      <c r="AA645" s="16"/>
      <c r="AB645" s="16"/>
      <c r="AC645" s="16"/>
      <c r="AD645" s="16"/>
    </row>
    <row r="646" spans="1:30" ht="15" customHeight="1" x14ac:dyDescent="0.2">
      <c r="A646" s="16"/>
      <c r="B646" s="16"/>
      <c r="C646" s="16"/>
      <c r="D646" s="16"/>
      <c r="E646" s="35"/>
      <c r="F646" s="16"/>
      <c r="G646" s="35"/>
      <c r="H646" s="105"/>
      <c r="I646" s="35"/>
      <c r="J646" s="35"/>
      <c r="K646" s="35"/>
      <c r="L646" s="35"/>
      <c r="M646" s="16"/>
      <c r="N646" s="35"/>
      <c r="O646" s="35"/>
      <c r="P646" s="16"/>
      <c r="Q646" s="16"/>
      <c r="R646" s="16"/>
      <c r="S646" s="63"/>
      <c r="T646" s="16"/>
      <c r="U646" s="16"/>
      <c r="V646" s="16"/>
      <c r="W646" s="16"/>
      <c r="X646" s="63"/>
      <c r="Y646" s="42"/>
      <c r="Z646" s="31"/>
      <c r="AA646" s="16"/>
      <c r="AB646" s="16"/>
      <c r="AC646" s="16"/>
      <c r="AD646" s="16"/>
    </row>
    <row r="647" spans="1:30" ht="15" customHeight="1" x14ac:dyDescent="0.2">
      <c r="A647" s="16"/>
      <c r="B647" s="16"/>
      <c r="C647" s="16"/>
      <c r="D647" s="16"/>
      <c r="E647" s="35"/>
      <c r="F647" s="16"/>
      <c r="G647" s="35"/>
      <c r="H647" s="105"/>
      <c r="I647" s="35"/>
      <c r="J647" s="35"/>
      <c r="K647" s="35"/>
      <c r="L647" s="35"/>
      <c r="M647" s="16"/>
      <c r="N647" s="35"/>
      <c r="O647" s="35"/>
      <c r="P647" s="16"/>
      <c r="Q647" s="16"/>
      <c r="R647" s="16"/>
      <c r="S647" s="63"/>
      <c r="T647" s="16"/>
      <c r="U647" s="16"/>
      <c r="V647" s="16"/>
      <c r="W647" s="16"/>
      <c r="X647" s="63"/>
      <c r="Y647" s="42"/>
      <c r="Z647" s="31"/>
      <c r="AA647" s="16"/>
      <c r="AB647" s="16"/>
      <c r="AC647" s="16"/>
      <c r="AD647" s="16"/>
    </row>
    <row r="648" spans="1:30" ht="15" customHeight="1" x14ac:dyDescent="0.2">
      <c r="A648" s="16"/>
      <c r="B648" s="16"/>
      <c r="C648" s="16"/>
      <c r="D648" s="16"/>
      <c r="E648" s="35"/>
      <c r="F648" s="16"/>
      <c r="G648" s="35"/>
      <c r="H648" s="105"/>
      <c r="I648" s="35"/>
      <c r="J648" s="35"/>
      <c r="K648" s="35"/>
      <c r="L648" s="35"/>
      <c r="M648" s="16"/>
      <c r="N648" s="35"/>
      <c r="O648" s="35"/>
      <c r="P648" s="16"/>
      <c r="Q648" s="16"/>
      <c r="R648" s="16"/>
      <c r="S648" s="63"/>
      <c r="T648" s="16"/>
      <c r="U648" s="16"/>
      <c r="V648" s="16"/>
      <c r="W648" s="16"/>
      <c r="X648" s="63"/>
      <c r="Y648" s="42"/>
      <c r="Z648" s="31"/>
      <c r="AA648" s="16"/>
      <c r="AB648" s="16"/>
      <c r="AC648" s="16"/>
      <c r="AD648" s="16"/>
    </row>
    <row r="649" spans="1:30" ht="15" customHeight="1" x14ac:dyDescent="0.2">
      <c r="A649" s="16"/>
      <c r="B649" s="16"/>
      <c r="C649" s="16"/>
      <c r="D649" s="16"/>
      <c r="E649" s="35"/>
      <c r="F649" s="16"/>
      <c r="G649" s="35"/>
      <c r="H649" s="105"/>
      <c r="I649" s="35"/>
      <c r="J649" s="35"/>
      <c r="K649" s="35"/>
      <c r="L649" s="35"/>
      <c r="M649" s="16"/>
      <c r="N649" s="35"/>
      <c r="O649" s="35"/>
      <c r="P649" s="16"/>
      <c r="Q649" s="16"/>
      <c r="R649" s="16"/>
      <c r="S649" s="63"/>
      <c r="T649" s="16"/>
      <c r="U649" s="16"/>
      <c r="V649" s="16"/>
      <c r="W649" s="16"/>
      <c r="X649" s="63"/>
      <c r="Y649" s="42"/>
      <c r="Z649" s="31"/>
      <c r="AA649" s="16"/>
      <c r="AB649" s="16"/>
      <c r="AC649" s="16"/>
      <c r="AD649" s="16"/>
    </row>
    <row r="650" spans="1:30" ht="15" customHeight="1" x14ac:dyDescent="0.2">
      <c r="A650" s="16"/>
      <c r="B650" s="16"/>
      <c r="C650" s="16"/>
      <c r="D650" s="16"/>
      <c r="E650" s="35"/>
      <c r="F650" s="16"/>
      <c r="G650" s="35"/>
      <c r="H650" s="105"/>
      <c r="I650" s="35"/>
      <c r="J650" s="35"/>
      <c r="K650" s="35"/>
      <c r="L650" s="35"/>
      <c r="M650" s="16"/>
      <c r="N650" s="35"/>
      <c r="O650" s="35"/>
      <c r="P650" s="16"/>
      <c r="Q650" s="16"/>
      <c r="R650" s="16"/>
      <c r="S650" s="63"/>
      <c r="T650" s="16"/>
      <c r="U650" s="16"/>
      <c r="V650" s="16"/>
      <c r="W650" s="16"/>
      <c r="X650" s="63"/>
      <c r="Y650" s="42"/>
      <c r="Z650" s="31"/>
      <c r="AA650" s="16"/>
      <c r="AB650" s="16"/>
      <c r="AC650" s="16"/>
      <c r="AD650" s="16"/>
    </row>
    <row r="651" spans="1:30" ht="15" customHeight="1" x14ac:dyDescent="0.2">
      <c r="A651" s="16"/>
      <c r="B651" s="16"/>
      <c r="C651" s="16"/>
      <c r="D651" s="16"/>
      <c r="E651" s="35"/>
      <c r="F651" s="16"/>
      <c r="G651" s="35"/>
      <c r="H651" s="105"/>
      <c r="I651" s="35"/>
      <c r="J651" s="35"/>
      <c r="K651" s="35"/>
      <c r="L651" s="35"/>
      <c r="M651" s="16"/>
      <c r="N651" s="35"/>
      <c r="O651" s="35"/>
      <c r="P651" s="16"/>
      <c r="Q651" s="16"/>
      <c r="R651" s="16"/>
      <c r="S651" s="63"/>
      <c r="T651" s="16"/>
      <c r="U651" s="16"/>
      <c r="V651" s="16"/>
      <c r="W651" s="16"/>
      <c r="X651" s="63"/>
      <c r="Y651" s="42"/>
      <c r="Z651" s="31"/>
      <c r="AA651" s="16"/>
      <c r="AB651" s="16"/>
      <c r="AC651" s="16"/>
      <c r="AD651" s="16"/>
    </row>
    <row r="652" spans="1:30" ht="15" customHeight="1" x14ac:dyDescent="0.2">
      <c r="A652" s="16"/>
      <c r="B652" s="16"/>
      <c r="C652" s="16"/>
      <c r="D652" s="16"/>
      <c r="E652" s="35"/>
      <c r="F652" s="16"/>
      <c r="G652" s="35"/>
      <c r="H652" s="105"/>
      <c r="I652" s="35"/>
      <c r="J652" s="35"/>
      <c r="K652" s="35"/>
      <c r="L652" s="35"/>
      <c r="M652" s="16"/>
      <c r="N652" s="35"/>
      <c r="O652" s="35"/>
      <c r="P652" s="16"/>
      <c r="Q652" s="16"/>
      <c r="R652" s="16"/>
      <c r="S652" s="63"/>
      <c r="T652" s="16"/>
      <c r="U652" s="16"/>
      <c r="V652" s="16"/>
      <c r="W652" s="16"/>
      <c r="X652" s="63"/>
      <c r="Y652" s="42"/>
      <c r="Z652" s="31"/>
      <c r="AA652" s="16"/>
      <c r="AB652" s="16"/>
      <c r="AC652" s="16"/>
      <c r="AD652" s="16"/>
    </row>
    <row r="653" spans="1:30" ht="15" customHeight="1" x14ac:dyDescent="0.2">
      <c r="A653" s="16"/>
      <c r="B653" s="16"/>
      <c r="C653" s="16"/>
      <c r="D653" s="16"/>
      <c r="E653" s="35"/>
      <c r="F653" s="16"/>
      <c r="G653" s="35"/>
      <c r="H653" s="105"/>
      <c r="I653" s="35"/>
      <c r="J653" s="35"/>
      <c r="K653" s="35"/>
      <c r="L653" s="35"/>
      <c r="M653" s="16"/>
      <c r="N653" s="35"/>
      <c r="O653" s="35"/>
      <c r="P653" s="16"/>
      <c r="Q653" s="16"/>
      <c r="R653" s="16"/>
      <c r="S653" s="63"/>
      <c r="T653" s="16"/>
      <c r="U653" s="16"/>
      <c r="V653" s="16"/>
      <c r="W653" s="16"/>
      <c r="X653" s="63"/>
      <c r="Y653" s="42"/>
      <c r="Z653" s="31"/>
      <c r="AA653" s="16"/>
      <c r="AB653" s="16"/>
      <c r="AC653" s="16"/>
      <c r="AD653" s="16"/>
    </row>
    <row r="654" spans="1:30" ht="15" customHeight="1" x14ac:dyDescent="0.2">
      <c r="A654" s="16"/>
      <c r="B654" s="16"/>
      <c r="C654" s="16"/>
      <c r="D654" s="16"/>
      <c r="E654" s="35"/>
      <c r="F654" s="16"/>
      <c r="G654" s="35"/>
      <c r="H654" s="105"/>
      <c r="I654" s="35"/>
      <c r="J654" s="35"/>
      <c r="K654" s="35"/>
      <c r="L654" s="35"/>
      <c r="M654" s="16"/>
      <c r="N654" s="35"/>
      <c r="O654" s="35"/>
      <c r="P654" s="16"/>
      <c r="Q654" s="16"/>
      <c r="R654" s="16"/>
      <c r="S654" s="63"/>
      <c r="T654" s="16"/>
      <c r="U654" s="16"/>
      <c r="V654" s="16"/>
      <c r="W654" s="16"/>
      <c r="X654" s="63"/>
      <c r="Y654" s="42"/>
      <c r="Z654" s="31"/>
      <c r="AA654" s="16"/>
      <c r="AB654" s="16"/>
      <c r="AC654" s="16"/>
      <c r="AD654" s="16"/>
    </row>
    <row r="655" spans="1:30" ht="15" customHeight="1" x14ac:dyDescent="0.2">
      <c r="A655" s="16"/>
      <c r="B655" s="16"/>
      <c r="C655" s="16"/>
      <c r="D655" s="16"/>
      <c r="E655" s="35"/>
      <c r="F655" s="16"/>
      <c r="G655" s="35"/>
      <c r="H655" s="105"/>
      <c r="I655" s="35"/>
      <c r="J655" s="35"/>
      <c r="K655" s="35"/>
      <c r="L655" s="35"/>
      <c r="M655" s="16"/>
      <c r="N655" s="35"/>
      <c r="O655" s="35"/>
      <c r="P655" s="16"/>
      <c r="Q655" s="16"/>
      <c r="R655" s="16"/>
      <c r="S655" s="63"/>
      <c r="T655" s="16"/>
      <c r="U655" s="16"/>
      <c r="V655" s="16"/>
      <c r="W655" s="16"/>
      <c r="X655" s="63"/>
      <c r="Y655" s="42"/>
      <c r="Z655" s="31"/>
      <c r="AA655" s="16"/>
      <c r="AB655" s="16"/>
      <c r="AC655" s="16"/>
      <c r="AD655" s="16"/>
    </row>
    <row r="656" spans="1:30" ht="15" customHeight="1" x14ac:dyDescent="0.2">
      <c r="A656" s="16"/>
      <c r="B656" s="16"/>
      <c r="C656" s="16"/>
      <c r="D656" s="16"/>
      <c r="E656" s="35"/>
      <c r="F656" s="16"/>
      <c r="G656" s="35"/>
      <c r="H656" s="105"/>
      <c r="I656" s="35"/>
      <c r="J656" s="35"/>
      <c r="K656" s="35"/>
      <c r="L656" s="35"/>
      <c r="M656" s="16"/>
      <c r="N656" s="35"/>
      <c r="O656" s="35"/>
      <c r="P656" s="16"/>
      <c r="Q656" s="16"/>
      <c r="R656" s="16"/>
      <c r="S656" s="63"/>
      <c r="T656" s="16"/>
      <c r="U656" s="16"/>
      <c r="V656" s="16"/>
      <c r="W656" s="16"/>
      <c r="X656" s="63"/>
      <c r="Y656" s="42"/>
      <c r="Z656" s="31"/>
      <c r="AA656" s="16"/>
      <c r="AB656" s="16"/>
      <c r="AC656" s="16"/>
      <c r="AD656" s="16"/>
    </row>
    <row r="657" spans="1:30" ht="15" customHeight="1" x14ac:dyDescent="0.2">
      <c r="A657" s="16"/>
      <c r="B657" s="16"/>
      <c r="C657" s="16"/>
      <c r="D657" s="16"/>
      <c r="E657" s="35"/>
      <c r="F657" s="16"/>
      <c r="G657" s="35"/>
      <c r="H657" s="105"/>
      <c r="I657" s="35"/>
      <c r="J657" s="35"/>
      <c r="K657" s="35"/>
      <c r="L657" s="35"/>
      <c r="M657" s="16"/>
      <c r="N657" s="35"/>
      <c r="O657" s="35"/>
      <c r="P657" s="16"/>
      <c r="Q657" s="16"/>
      <c r="R657" s="16"/>
      <c r="S657" s="63"/>
      <c r="T657" s="16"/>
      <c r="U657" s="16"/>
      <c r="V657" s="16"/>
      <c r="W657" s="16"/>
      <c r="X657" s="63"/>
      <c r="Y657" s="42"/>
      <c r="Z657" s="31"/>
      <c r="AA657" s="16"/>
      <c r="AB657" s="16"/>
      <c r="AC657" s="16"/>
      <c r="AD657" s="16"/>
    </row>
    <row r="658" spans="1:30" ht="15" customHeight="1" x14ac:dyDescent="0.2">
      <c r="A658" s="16"/>
      <c r="B658" s="16"/>
      <c r="C658" s="16"/>
      <c r="D658" s="16"/>
      <c r="E658" s="35"/>
      <c r="F658" s="16"/>
      <c r="G658" s="35"/>
      <c r="H658" s="105"/>
      <c r="I658" s="35"/>
      <c r="J658" s="35"/>
      <c r="K658" s="35"/>
      <c r="L658" s="35"/>
      <c r="M658" s="16"/>
      <c r="N658" s="35"/>
      <c r="O658" s="35"/>
      <c r="P658" s="16"/>
      <c r="Q658" s="16"/>
      <c r="R658" s="16"/>
      <c r="S658" s="63"/>
      <c r="T658" s="16"/>
      <c r="U658" s="16"/>
      <c r="V658" s="16"/>
      <c r="W658" s="16"/>
      <c r="X658" s="63"/>
      <c r="Y658" s="42"/>
      <c r="Z658" s="31"/>
      <c r="AA658" s="16"/>
      <c r="AB658" s="16"/>
      <c r="AC658" s="16"/>
      <c r="AD658" s="16"/>
    </row>
    <row r="659" spans="1:30" ht="15" customHeight="1" x14ac:dyDescent="0.2">
      <c r="A659" s="16"/>
      <c r="B659" s="16"/>
      <c r="C659" s="16"/>
      <c r="D659" s="16"/>
      <c r="E659" s="35"/>
      <c r="F659" s="16"/>
      <c r="G659" s="35"/>
      <c r="H659" s="105"/>
      <c r="I659" s="35"/>
      <c r="J659" s="35"/>
      <c r="K659" s="35"/>
      <c r="L659" s="35"/>
      <c r="M659" s="16"/>
      <c r="N659" s="35"/>
      <c r="O659" s="35"/>
      <c r="P659" s="16"/>
      <c r="Q659" s="16"/>
      <c r="R659" s="16"/>
      <c r="S659" s="63"/>
      <c r="T659" s="16"/>
      <c r="U659" s="16"/>
      <c r="V659" s="16"/>
      <c r="W659" s="16"/>
      <c r="X659" s="63"/>
      <c r="Y659" s="42"/>
      <c r="Z659" s="31"/>
      <c r="AA659" s="16"/>
      <c r="AB659" s="16"/>
      <c r="AC659" s="16"/>
      <c r="AD659" s="16"/>
    </row>
    <row r="660" spans="1:30" ht="15" customHeight="1" x14ac:dyDescent="0.2">
      <c r="A660" s="16"/>
      <c r="B660" s="16"/>
      <c r="C660" s="16"/>
      <c r="D660" s="16"/>
      <c r="E660" s="35"/>
      <c r="F660" s="16"/>
      <c r="G660" s="35"/>
      <c r="H660" s="105"/>
      <c r="I660" s="35"/>
      <c r="J660" s="35"/>
      <c r="K660" s="35"/>
      <c r="L660" s="35"/>
      <c r="M660" s="16"/>
      <c r="N660" s="35"/>
      <c r="O660" s="35"/>
      <c r="P660" s="16"/>
      <c r="Q660" s="16"/>
      <c r="R660" s="16"/>
      <c r="S660" s="63"/>
      <c r="T660" s="16"/>
      <c r="U660" s="16"/>
      <c r="V660" s="16"/>
      <c r="W660" s="16"/>
      <c r="X660" s="63"/>
      <c r="Y660" s="42"/>
      <c r="Z660" s="31"/>
      <c r="AA660" s="16"/>
      <c r="AB660" s="16"/>
      <c r="AC660" s="16"/>
      <c r="AD660" s="16"/>
    </row>
    <row r="661" spans="1:30" ht="15" customHeight="1" x14ac:dyDescent="0.2">
      <c r="A661" s="16"/>
      <c r="B661" s="16"/>
      <c r="C661" s="16"/>
      <c r="D661" s="16"/>
      <c r="E661" s="35"/>
      <c r="F661" s="16"/>
      <c r="G661" s="35"/>
      <c r="H661" s="105"/>
      <c r="I661" s="35"/>
      <c r="J661" s="35"/>
      <c r="K661" s="35"/>
      <c r="L661" s="35"/>
      <c r="M661" s="16"/>
      <c r="N661" s="35"/>
      <c r="O661" s="35"/>
      <c r="P661" s="16"/>
      <c r="Q661" s="16"/>
      <c r="R661" s="16"/>
      <c r="S661" s="63"/>
      <c r="T661" s="16"/>
      <c r="U661" s="16"/>
      <c r="V661" s="16"/>
      <c r="W661" s="16"/>
      <c r="X661" s="63"/>
      <c r="Y661" s="42"/>
      <c r="Z661" s="31"/>
      <c r="AA661" s="16"/>
      <c r="AB661" s="16"/>
      <c r="AC661" s="16"/>
      <c r="AD661" s="16"/>
    </row>
    <row r="662" spans="1:30" ht="15" customHeight="1" x14ac:dyDescent="0.2">
      <c r="A662" s="16"/>
      <c r="B662" s="16"/>
      <c r="C662" s="16"/>
      <c r="D662" s="16"/>
      <c r="E662" s="35"/>
      <c r="F662" s="16"/>
      <c r="G662" s="35"/>
      <c r="H662" s="105"/>
      <c r="I662" s="35"/>
      <c r="J662" s="35"/>
      <c r="K662" s="35"/>
      <c r="L662" s="35"/>
      <c r="M662" s="16"/>
      <c r="N662" s="35"/>
      <c r="O662" s="35"/>
      <c r="P662" s="16"/>
      <c r="Q662" s="16"/>
      <c r="R662" s="16"/>
      <c r="S662" s="63"/>
      <c r="T662" s="16"/>
      <c r="U662" s="16"/>
      <c r="V662" s="16"/>
      <c r="W662" s="16"/>
      <c r="X662" s="63"/>
      <c r="Y662" s="42"/>
      <c r="Z662" s="31"/>
      <c r="AA662" s="16"/>
      <c r="AB662" s="16"/>
      <c r="AC662" s="16"/>
      <c r="AD662" s="16"/>
    </row>
    <row r="663" spans="1:30" ht="15" customHeight="1" x14ac:dyDescent="0.2">
      <c r="A663" s="16"/>
      <c r="B663" s="16"/>
      <c r="C663" s="16"/>
      <c r="D663" s="16"/>
      <c r="E663" s="35"/>
      <c r="F663" s="16"/>
      <c r="G663" s="35"/>
      <c r="H663" s="105"/>
      <c r="I663" s="35"/>
      <c r="J663" s="35"/>
      <c r="K663" s="35"/>
      <c r="L663" s="35"/>
      <c r="M663" s="16"/>
      <c r="N663" s="35"/>
      <c r="O663" s="35"/>
      <c r="P663" s="16"/>
      <c r="Q663" s="16"/>
      <c r="R663" s="16"/>
      <c r="S663" s="63"/>
      <c r="T663" s="16"/>
      <c r="U663" s="16"/>
      <c r="V663" s="16"/>
      <c r="W663" s="16"/>
      <c r="X663" s="63"/>
      <c r="Y663" s="42"/>
      <c r="Z663" s="31"/>
      <c r="AA663" s="16"/>
      <c r="AB663" s="16"/>
      <c r="AC663" s="16"/>
      <c r="AD663" s="16"/>
    </row>
    <row r="664" spans="1:30" ht="15" customHeight="1" x14ac:dyDescent="0.2">
      <c r="A664" s="16"/>
      <c r="B664" s="16"/>
      <c r="C664" s="16"/>
      <c r="D664" s="16"/>
      <c r="E664" s="35"/>
      <c r="F664" s="16"/>
      <c r="G664" s="35"/>
      <c r="H664" s="105"/>
      <c r="I664" s="35"/>
      <c r="J664" s="35"/>
      <c r="K664" s="35"/>
      <c r="L664" s="35"/>
      <c r="M664" s="16"/>
      <c r="N664" s="35"/>
      <c r="O664" s="35"/>
      <c r="P664" s="16"/>
      <c r="Q664" s="16"/>
      <c r="R664" s="16"/>
      <c r="S664" s="63"/>
      <c r="T664" s="16"/>
      <c r="U664" s="16"/>
      <c r="V664" s="16"/>
      <c r="W664" s="16"/>
      <c r="X664" s="63"/>
      <c r="Y664" s="42"/>
      <c r="Z664" s="31"/>
      <c r="AA664" s="16"/>
      <c r="AB664" s="16"/>
      <c r="AC664" s="16"/>
      <c r="AD664" s="16"/>
    </row>
    <row r="665" spans="1:30" ht="15" customHeight="1" x14ac:dyDescent="0.2">
      <c r="A665" s="16"/>
      <c r="B665" s="16"/>
      <c r="C665" s="16"/>
      <c r="D665" s="16"/>
      <c r="E665" s="35"/>
      <c r="F665" s="16"/>
      <c r="G665" s="35"/>
      <c r="H665" s="105"/>
      <c r="I665" s="35"/>
      <c r="J665" s="35"/>
      <c r="K665" s="35"/>
      <c r="L665" s="35"/>
      <c r="M665" s="16"/>
      <c r="N665" s="35"/>
      <c r="O665" s="35"/>
      <c r="P665" s="16"/>
      <c r="Q665" s="16"/>
      <c r="R665" s="16"/>
      <c r="S665" s="63"/>
      <c r="T665" s="16"/>
      <c r="U665" s="16"/>
      <c r="V665" s="16"/>
      <c r="W665" s="16"/>
      <c r="X665" s="63"/>
      <c r="Y665" s="42"/>
      <c r="Z665" s="31"/>
      <c r="AA665" s="16"/>
      <c r="AB665" s="16"/>
      <c r="AC665" s="16"/>
      <c r="AD665" s="16"/>
    </row>
    <row r="666" spans="1:30" ht="15" customHeight="1" x14ac:dyDescent="0.2">
      <c r="A666" s="16"/>
      <c r="B666" s="16"/>
      <c r="C666" s="16"/>
      <c r="D666" s="16"/>
      <c r="E666" s="35"/>
      <c r="F666" s="16"/>
      <c r="G666" s="35"/>
      <c r="H666" s="105"/>
      <c r="I666" s="35"/>
      <c r="J666" s="35"/>
      <c r="K666" s="35"/>
      <c r="L666" s="35"/>
      <c r="M666" s="16"/>
      <c r="N666" s="35"/>
      <c r="O666" s="35"/>
      <c r="P666" s="16"/>
      <c r="Q666" s="16"/>
      <c r="R666" s="16"/>
      <c r="S666" s="63"/>
      <c r="T666" s="16"/>
      <c r="U666" s="16"/>
      <c r="V666" s="16"/>
      <c r="W666" s="16"/>
      <c r="X666" s="63"/>
      <c r="Y666" s="42"/>
      <c r="Z666" s="31"/>
      <c r="AA666" s="16"/>
      <c r="AB666" s="16"/>
      <c r="AC666" s="16"/>
      <c r="AD666" s="16"/>
    </row>
    <row r="667" spans="1:30" ht="15" customHeight="1" x14ac:dyDescent="0.2">
      <c r="A667" s="16"/>
      <c r="B667" s="16"/>
      <c r="C667" s="16"/>
      <c r="D667" s="16"/>
      <c r="E667" s="35"/>
      <c r="F667" s="16"/>
      <c r="G667" s="35"/>
      <c r="H667" s="105"/>
      <c r="I667" s="35"/>
      <c r="J667" s="35"/>
      <c r="K667" s="35"/>
      <c r="L667" s="35"/>
      <c r="M667" s="16"/>
      <c r="N667" s="35"/>
      <c r="O667" s="35"/>
      <c r="P667" s="16"/>
      <c r="Q667" s="16"/>
      <c r="R667" s="16"/>
      <c r="S667" s="63"/>
      <c r="T667" s="16"/>
      <c r="U667" s="16"/>
      <c r="V667" s="16"/>
      <c r="W667" s="16"/>
      <c r="X667" s="63"/>
      <c r="Y667" s="42"/>
      <c r="Z667" s="31"/>
      <c r="AA667" s="16"/>
      <c r="AB667" s="16"/>
      <c r="AC667" s="16"/>
      <c r="AD667" s="16"/>
    </row>
    <row r="668" spans="1:30" ht="15" customHeight="1" x14ac:dyDescent="0.2">
      <c r="A668" s="16"/>
      <c r="B668" s="16"/>
      <c r="C668" s="16"/>
      <c r="D668" s="16"/>
      <c r="E668" s="35"/>
      <c r="F668" s="16"/>
      <c r="G668" s="35"/>
      <c r="H668" s="105"/>
      <c r="I668" s="35"/>
      <c r="J668" s="35"/>
      <c r="K668" s="35"/>
      <c r="L668" s="35"/>
      <c r="M668" s="16"/>
      <c r="N668" s="35"/>
      <c r="O668" s="35"/>
      <c r="P668" s="16"/>
      <c r="Q668" s="16"/>
      <c r="R668" s="16"/>
      <c r="S668" s="63"/>
      <c r="T668" s="16"/>
      <c r="U668" s="16"/>
      <c r="V668" s="16"/>
      <c r="W668" s="16"/>
      <c r="X668" s="63"/>
      <c r="Y668" s="42"/>
      <c r="Z668" s="31"/>
      <c r="AA668" s="16"/>
      <c r="AB668" s="16"/>
      <c r="AC668" s="16"/>
      <c r="AD668" s="16"/>
    </row>
    <row r="669" spans="1:30" ht="15" customHeight="1" x14ac:dyDescent="0.2">
      <c r="A669" s="16"/>
      <c r="B669" s="16"/>
      <c r="C669" s="16"/>
      <c r="D669" s="16"/>
      <c r="E669" s="35"/>
      <c r="F669" s="16"/>
      <c r="G669" s="35"/>
      <c r="H669" s="105"/>
      <c r="I669" s="35"/>
      <c r="J669" s="35"/>
      <c r="K669" s="35"/>
      <c r="L669" s="35"/>
      <c r="M669" s="16"/>
      <c r="N669" s="35"/>
      <c r="O669" s="35"/>
      <c r="P669" s="16"/>
      <c r="Q669" s="16"/>
      <c r="R669" s="16"/>
      <c r="S669" s="63"/>
      <c r="T669" s="16"/>
      <c r="U669" s="16"/>
      <c r="V669" s="16"/>
      <c r="W669" s="16"/>
      <c r="X669" s="63"/>
      <c r="Y669" s="42"/>
      <c r="Z669" s="31"/>
      <c r="AA669" s="16"/>
      <c r="AB669" s="16"/>
      <c r="AC669" s="16"/>
      <c r="AD669" s="16"/>
    </row>
    <row r="670" spans="1:30" ht="15" customHeight="1" x14ac:dyDescent="0.2">
      <c r="A670" s="16"/>
      <c r="B670" s="16"/>
      <c r="C670" s="16"/>
      <c r="D670" s="16"/>
      <c r="E670" s="35"/>
      <c r="F670" s="16"/>
      <c r="G670" s="35"/>
      <c r="H670" s="105"/>
      <c r="I670" s="35"/>
      <c r="J670" s="35"/>
      <c r="K670" s="35"/>
      <c r="L670" s="35"/>
      <c r="M670" s="16"/>
      <c r="N670" s="35"/>
      <c r="O670" s="35"/>
      <c r="P670" s="16"/>
      <c r="Q670" s="16"/>
      <c r="R670" s="16"/>
      <c r="S670" s="63"/>
      <c r="T670" s="16"/>
      <c r="U670" s="16"/>
      <c r="V670" s="16"/>
      <c r="W670" s="16"/>
      <c r="X670" s="63"/>
      <c r="Y670" s="42"/>
      <c r="Z670" s="31"/>
      <c r="AA670" s="16"/>
      <c r="AB670" s="16"/>
      <c r="AC670" s="16"/>
      <c r="AD670" s="16"/>
    </row>
    <row r="671" spans="1:30" ht="15" customHeight="1" x14ac:dyDescent="0.2">
      <c r="A671" s="16"/>
      <c r="B671" s="16"/>
      <c r="C671" s="16"/>
      <c r="D671" s="16"/>
      <c r="E671" s="35"/>
      <c r="F671" s="16"/>
      <c r="G671" s="35"/>
      <c r="H671" s="105"/>
      <c r="I671" s="35"/>
      <c r="J671" s="35"/>
      <c r="K671" s="35"/>
      <c r="L671" s="35"/>
      <c r="M671" s="16"/>
      <c r="N671" s="35"/>
      <c r="O671" s="35"/>
      <c r="P671" s="16"/>
      <c r="Q671" s="16"/>
      <c r="R671" s="16"/>
      <c r="S671" s="63"/>
      <c r="T671" s="16"/>
      <c r="U671" s="16"/>
      <c r="V671" s="16"/>
      <c r="W671" s="16"/>
      <c r="X671" s="63"/>
      <c r="Y671" s="42"/>
      <c r="Z671" s="31"/>
      <c r="AA671" s="16"/>
      <c r="AB671" s="16"/>
      <c r="AC671" s="16"/>
      <c r="AD671" s="16"/>
    </row>
    <row r="672" spans="1:30" ht="15" customHeight="1" x14ac:dyDescent="0.2">
      <c r="A672" s="16"/>
      <c r="B672" s="16"/>
      <c r="C672" s="16"/>
      <c r="D672" s="16"/>
      <c r="E672" s="35"/>
      <c r="F672" s="16"/>
      <c r="G672" s="35"/>
      <c r="H672" s="105"/>
      <c r="I672" s="35"/>
      <c r="J672" s="35"/>
      <c r="K672" s="35"/>
      <c r="L672" s="35"/>
      <c r="M672" s="16"/>
      <c r="N672" s="35"/>
      <c r="O672" s="35"/>
      <c r="P672" s="16"/>
      <c r="Q672" s="16"/>
      <c r="R672" s="16"/>
      <c r="S672" s="63"/>
      <c r="T672" s="16"/>
      <c r="U672" s="16"/>
      <c r="V672" s="16"/>
      <c r="W672" s="16"/>
      <c r="X672" s="63"/>
      <c r="Y672" s="42"/>
      <c r="Z672" s="31"/>
      <c r="AA672" s="16"/>
      <c r="AB672" s="16"/>
      <c r="AC672" s="16"/>
      <c r="AD672" s="16"/>
    </row>
    <row r="673" spans="1:30" ht="15" customHeight="1" x14ac:dyDescent="0.2">
      <c r="A673" s="16"/>
      <c r="B673" s="16"/>
      <c r="C673" s="16"/>
      <c r="D673" s="16"/>
      <c r="E673" s="35"/>
      <c r="F673" s="16"/>
      <c r="G673" s="35"/>
      <c r="H673" s="105"/>
      <c r="I673" s="35"/>
      <c r="J673" s="35"/>
      <c r="K673" s="35"/>
      <c r="L673" s="35"/>
      <c r="M673" s="16"/>
      <c r="N673" s="35"/>
      <c r="O673" s="35"/>
      <c r="P673" s="16"/>
      <c r="Q673" s="16"/>
      <c r="R673" s="16"/>
      <c r="S673" s="63"/>
      <c r="T673" s="16"/>
      <c r="U673" s="16"/>
      <c r="V673" s="16"/>
      <c r="W673" s="16"/>
      <c r="X673" s="63"/>
      <c r="Y673" s="42"/>
      <c r="Z673" s="31"/>
      <c r="AA673" s="16"/>
      <c r="AB673" s="16"/>
      <c r="AC673" s="16"/>
      <c r="AD673" s="16"/>
    </row>
    <row r="674" spans="1:30" ht="15" customHeight="1" x14ac:dyDescent="0.2">
      <c r="A674" s="16"/>
      <c r="B674" s="16"/>
      <c r="C674" s="16"/>
      <c r="D674" s="16"/>
      <c r="E674" s="35"/>
      <c r="F674" s="16"/>
      <c r="G674" s="35"/>
      <c r="H674" s="105"/>
      <c r="I674" s="35"/>
      <c r="J674" s="35"/>
      <c r="K674" s="35"/>
      <c r="L674" s="35"/>
      <c r="M674" s="16"/>
      <c r="N674" s="35"/>
      <c r="O674" s="35"/>
      <c r="P674" s="16"/>
      <c r="Q674" s="16"/>
      <c r="R674" s="16"/>
      <c r="S674" s="63"/>
      <c r="T674" s="16"/>
      <c r="U674" s="16"/>
      <c r="V674" s="16"/>
      <c r="W674" s="16"/>
      <c r="X674" s="63"/>
      <c r="Y674" s="42"/>
      <c r="Z674" s="31"/>
      <c r="AA674" s="16"/>
      <c r="AB674" s="16"/>
      <c r="AC674" s="16"/>
      <c r="AD674" s="16"/>
    </row>
    <row r="675" spans="1:30" ht="15" customHeight="1" x14ac:dyDescent="0.2">
      <c r="A675" s="16"/>
      <c r="B675" s="16"/>
      <c r="C675" s="16"/>
      <c r="D675" s="16"/>
      <c r="E675" s="35"/>
      <c r="F675" s="16"/>
      <c r="G675" s="35"/>
      <c r="H675" s="105"/>
      <c r="I675" s="35"/>
      <c r="J675" s="35"/>
      <c r="K675" s="35"/>
      <c r="L675" s="35"/>
      <c r="M675" s="16"/>
      <c r="N675" s="35"/>
      <c r="O675" s="35"/>
      <c r="P675" s="16"/>
      <c r="Q675" s="16"/>
      <c r="R675" s="16"/>
      <c r="S675" s="63"/>
      <c r="T675" s="16"/>
      <c r="U675" s="16"/>
      <c r="V675" s="16"/>
      <c r="W675" s="16"/>
      <c r="X675" s="63"/>
      <c r="Y675" s="42"/>
      <c r="Z675" s="31"/>
      <c r="AA675" s="16"/>
      <c r="AB675" s="16"/>
      <c r="AC675" s="16"/>
      <c r="AD675" s="16"/>
    </row>
    <row r="676" spans="1:30" ht="15" customHeight="1" x14ac:dyDescent="0.2">
      <c r="A676" s="16"/>
      <c r="B676" s="16"/>
      <c r="C676" s="16"/>
      <c r="D676" s="16"/>
      <c r="E676" s="35"/>
      <c r="F676" s="16"/>
      <c r="G676" s="35"/>
      <c r="H676" s="105"/>
      <c r="I676" s="35"/>
      <c r="J676" s="35"/>
      <c r="K676" s="35"/>
      <c r="L676" s="35"/>
      <c r="M676" s="16"/>
      <c r="N676" s="35"/>
      <c r="O676" s="35"/>
      <c r="P676" s="16"/>
      <c r="Q676" s="16"/>
      <c r="R676" s="16"/>
      <c r="S676" s="63"/>
      <c r="T676" s="16"/>
      <c r="U676" s="16"/>
      <c r="V676" s="16"/>
      <c r="W676" s="16"/>
      <c r="X676" s="63"/>
      <c r="Y676" s="42"/>
      <c r="Z676" s="31"/>
      <c r="AA676" s="16"/>
      <c r="AB676" s="16"/>
      <c r="AC676" s="16"/>
      <c r="AD676" s="16"/>
    </row>
    <row r="677" spans="1:30" ht="15" customHeight="1" x14ac:dyDescent="0.2">
      <c r="A677" s="16"/>
      <c r="B677" s="16"/>
      <c r="C677" s="16"/>
      <c r="D677" s="16"/>
      <c r="E677" s="35"/>
      <c r="F677" s="16"/>
      <c r="G677" s="35"/>
      <c r="H677" s="105"/>
      <c r="I677" s="35"/>
      <c r="J677" s="35"/>
      <c r="K677" s="35"/>
      <c r="L677" s="35"/>
      <c r="M677" s="16"/>
      <c r="N677" s="35"/>
      <c r="O677" s="35"/>
      <c r="P677" s="16"/>
      <c r="Q677" s="16"/>
      <c r="R677" s="16"/>
      <c r="S677" s="63"/>
      <c r="T677" s="16"/>
      <c r="U677" s="16"/>
      <c r="V677" s="16"/>
      <c r="W677" s="16"/>
      <c r="X677" s="63"/>
      <c r="Y677" s="42"/>
      <c r="Z677" s="31"/>
      <c r="AA677" s="16"/>
      <c r="AB677" s="16"/>
      <c r="AC677" s="16"/>
      <c r="AD677" s="16"/>
    </row>
    <row r="678" spans="1:30" ht="15" customHeight="1" x14ac:dyDescent="0.2">
      <c r="A678" s="16"/>
      <c r="B678" s="16"/>
      <c r="C678" s="16"/>
      <c r="D678" s="16"/>
      <c r="E678" s="35"/>
      <c r="F678" s="16"/>
      <c r="G678" s="35"/>
      <c r="H678" s="105"/>
      <c r="I678" s="35"/>
      <c r="J678" s="35"/>
      <c r="K678" s="35"/>
      <c r="L678" s="35"/>
      <c r="M678" s="16"/>
      <c r="N678" s="35"/>
      <c r="O678" s="35"/>
      <c r="P678" s="16"/>
      <c r="Q678" s="16"/>
      <c r="R678" s="16"/>
      <c r="S678" s="63"/>
      <c r="T678" s="16"/>
      <c r="U678" s="16"/>
      <c r="V678" s="16"/>
      <c r="W678" s="16"/>
      <c r="X678" s="63"/>
      <c r="Y678" s="42"/>
      <c r="Z678" s="31"/>
      <c r="AA678" s="16"/>
      <c r="AB678" s="16"/>
      <c r="AC678" s="16"/>
      <c r="AD678" s="16"/>
    </row>
    <row r="679" spans="1:30" ht="15" customHeight="1" x14ac:dyDescent="0.2">
      <c r="A679" s="16"/>
      <c r="B679" s="16"/>
      <c r="C679" s="16"/>
      <c r="D679" s="16"/>
      <c r="E679" s="35"/>
      <c r="F679" s="16"/>
      <c r="G679" s="35"/>
      <c r="H679" s="105"/>
      <c r="I679" s="35"/>
      <c r="J679" s="35"/>
      <c r="K679" s="35"/>
      <c r="L679" s="35"/>
      <c r="M679" s="16"/>
      <c r="N679" s="35"/>
      <c r="O679" s="35"/>
      <c r="P679" s="16"/>
      <c r="Q679" s="16"/>
      <c r="R679" s="16"/>
      <c r="S679" s="63"/>
      <c r="T679" s="16"/>
      <c r="U679" s="16"/>
      <c r="V679" s="16"/>
      <c r="W679" s="16"/>
      <c r="X679" s="63"/>
      <c r="Y679" s="42"/>
      <c r="Z679" s="31"/>
      <c r="AA679" s="16"/>
      <c r="AB679" s="16"/>
      <c r="AC679" s="16"/>
      <c r="AD679" s="16"/>
    </row>
    <row r="680" spans="1:30" ht="15" customHeight="1" x14ac:dyDescent="0.2">
      <c r="A680" s="16"/>
      <c r="B680" s="16"/>
      <c r="C680" s="16"/>
      <c r="D680" s="16"/>
      <c r="E680" s="35"/>
      <c r="F680" s="16"/>
      <c r="G680" s="35"/>
      <c r="H680" s="105"/>
      <c r="I680" s="35"/>
      <c r="J680" s="35"/>
      <c r="K680" s="35"/>
      <c r="L680" s="35"/>
      <c r="M680" s="16"/>
      <c r="N680" s="35"/>
      <c r="O680" s="35"/>
      <c r="P680" s="16"/>
      <c r="Q680" s="16"/>
      <c r="R680" s="16"/>
      <c r="S680" s="63"/>
      <c r="T680" s="16"/>
      <c r="U680" s="16"/>
      <c r="V680" s="16"/>
      <c r="W680" s="16"/>
      <c r="X680" s="63"/>
      <c r="Y680" s="42"/>
      <c r="Z680" s="31"/>
      <c r="AA680" s="16"/>
      <c r="AB680" s="16"/>
      <c r="AC680" s="16"/>
      <c r="AD680" s="16"/>
    </row>
    <row r="681" spans="1:30" ht="15" customHeight="1" x14ac:dyDescent="0.2">
      <c r="A681" s="16"/>
      <c r="B681" s="16"/>
      <c r="C681" s="16"/>
      <c r="D681" s="16"/>
      <c r="E681" s="35"/>
      <c r="F681" s="16"/>
      <c r="G681" s="35"/>
      <c r="H681" s="105"/>
      <c r="I681" s="35"/>
      <c r="J681" s="35"/>
      <c r="K681" s="35"/>
      <c r="L681" s="35"/>
      <c r="M681" s="16"/>
      <c r="N681" s="35"/>
      <c r="O681" s="35"/>
      <c r="P681" s="16"/>
      <c r="Q681" s="16"/>
      <c r="R681" s="16"/>
      <c r="S681" s="63"/>
      <c r="T681" s="16"/>
      <c r="U681" s="16"/>
      <c r="V681" s="16"/>
      <c r="W681" s="16"/>
      <c r="X681" s="63"/>
      <c r="Y681" s="42"/>
      <c r="Z681" s="31"/>
      <c r="AA681" s="16"/>
      <c r="AB681" s="16"/>
      <c r="AC681" s="16"/>
      <c r="AD681" s="16"/>
    </row>
    <row r="682" spans="1:30" ht="15" customHeight="1" x14ac:dyDescent="0.2">
      <c r="A682" s="16"/>
      <c r="B682" s="16"/>
      <c r="C682" s="16"/>
      <c r="D682" s="16"/>
      <c r="E682" s="35"/>
      <c r="F682" s="16"/>
      <c r="G682" s="35"/>
      <c r="H682" s="105"/>
      <c r="I682" s="35"/>
      <c r="J682" s="35"/>
      <c r="K682" s="35"/>
      <c r="L682" s="35"/>
      <c r="M682" s="16"/>
      <c r="N682" s="35"/>
      <c r="O682" s="35"/>
      <c r="P682" s="16"/>
      <c r="Q682" s="16"/>
      <c r="R682" s="16"/>
      <c r="S682" s="63"/>
      <c r="T682" s="16"/>
      <c r="U682" s="16"/>
      <c r="V682" s="16"/>
      <c r="W682" s="16"/>
      <c r="X682" s="63"/>
      <c r="Y682" s="42"/>
      <c r="Z682" s="31"/>
      <c r="AA682" s="16"/>
      <c r="AB682" s="16"/>
      <c r="AC682" s="16"/>
      <c r="AD682" s="16"/>
    </row>
    <row r="683" spans="1:30" ht="15" customHeight="1" x14ac:dyDescent="0.2">
      <c r="A683" s="16"/>
      <c r="B683" s="16"/>
      <c r="C683" s="16"/>
      <c r="D683" s="16"/>
      <c r="E683" s="35"/>
      <c r="F683" s="16"/>
      <c r="G683" s="35"/>
      <c r="H683" s="105"/>
      <c r="I683" s="35"/>
      <c r="J683" s="35"/>
      <c r="K683" s="35"/>
      <c r="L683" s="35"/>
      <c r="M683" s="16"/>
      <c r="N683" s="35"/>
      <c r="O683" s="35"/>
      <c r="P683" s="16"/>
      <c r="Q683" s="16"/>
      <c r="R683" s="16"/>
      <c r="S683" s="63"/>
      <c r="T683" s="16"/>
      <c r="U683" s="16"/>
      <c r="V683" s="16"/>
      <c r="W683" s="16"/>
      <c r="X683" s="63"/>
      <c r="Y683" s="42"/>
      <c r="Z683" s="31"/>
      <c r="AA683" s="16"/>
      <c r="AB683" s="16"/>
      <c r="AC683" s="16"/>
      <c r="AD683" s="16"/>
    </row>
    <row r="684" spans="1:30" ht="15" customHeight="1" x14ac:dyDescent="0.2">
      <c r="A684" s="16"/>
      <c r="B684" s="16"/>
      <c r="C684" s="16"/>
      <c r="D684" s="16"/>
      <c r="E684" s="35"/>
      <c r="F684" s="16"/>
      <c r="G684" s="35"/>
      <c r="H684" s="105"/>
      <c r="I684" s="35"/>
      <c r="J684" s="35"/>
      <c r="K684" s="35"/>
      <c r="L684" s="35"/>
      <c r="M684" s="16"/>
      <c r="N684" s="35"/>
      <c r="O684" s="35"/>
      <c r="P684" s="16"/>
      <c r="Q684" s="16"/>
      <c r="R684" s="16"/>
      <c r="S684" s="63"/>
      <c r="T684" s="16"/>
      <c r="U684" s="16"/>
      <c r="V684" s="16"/>
      <c r="W684" s="16"/>
      <c r="X684" s="63"/>
      <c r="Y684" s="42"/>
      <c r="Z684" s="31"/>
      <c r="AA684" s="16"/>
      <c r="AB684" s="16"/>
      <c r="AC684" s="16"/>
      <c r="AD684" s="16"/>
    </row>
    <row r="685" spans="1:30" ht="15" customHeight="1" x14ac:dyDescent="0.2">
      <c r="A685" s="16"/>
      <c r="B685" s="16"/>
      <c r="C685" s="16"/>
      <c r="D685" s="16"/>
      <c r="E685" s="35"/>
      <c r="F685" s="16"/>
      <c r="G685" s="35"/>
      <c r="H685" s="105"/>
      <c r="I685" s="35"/>
      <c r="J685" s="35"/>
      <c r="K685" s="35"/>
      <c r="L685" s="35"/>
      <c r="M685" s="16"/>
      <c r="N685" s="35"/>
      <c r="O685" s="35"/>
      <c r="P685" s="16"/>
      <c r="Q685" s="16"/>
      <c r="R685" s="16"/>
      <c r="S685" s="63"/>
      <c r="T685" s="16"/>
      <c r="U685" s="16"/>
      <c r="V685" s="16"/>
      <c r="W685" s="16"/>
      <c r="X685" s="63"/>
      <c r="Y685" s="42"/>
      <c r="Z685" s="31"/>
      <c r="AA685" s="16"/>
      <c r="AB685" s="16"/>
      <c r="AC685" s="16"/>
      <c r="AD685" s="16"/>
    </row>
    <row r="686" spans="1:30" ht="15" customHeight="1" x14ac:dyDescent="0.2">
      <c r="A686" s="16"/>
      <c r="B686" s="16"/>
      <c r="C686" s="16"/>
      <c r="D686" s="16"/>
      <c r="E686" s="35"/>
      <c r="F686" s="16"/>
      <c r="G686" s="35"/>
      <c r="H686" s="105"/>
      <c r="I686" s="35"/>
      <c r="J686" s="35"/>
      <c r="K686" s="35"/>
      <c r="L686" s="35"/>
      <c r="M686" s="16"/>
      <c r="N686" s="35"/>
      <c r="O686" s="35"/>
      <c r="P686" s="16"/>
      <c r="Q686" s="16"/>
      <c r="R686" s="16"/>
      <c r="S686" s="63"/>
      <c r="T686" s="16"/>
      <c r="U686" s="16"/>
      <c r="V686" s="16"/>
      <c r="W686" s="16"/>
      <c r="X686" s="63"/>
      <c r="Y686" s="42"/>
      <c r="Z686" s="31"/>
      <c r="AA686" s="16"/>
      <c r="AB686" s="16"/>
      <c r="AC686" s="16"/>
      <c r="AD686" s="16"/>
    </row>
    <row r="687" spans="1:30" ht="15" customHeight="1" x14ac:dyDescent="0.2">
      <c r="A687" s="16"/>
      <c r="B687" s="16"/>
      <c r="C687" s="16"/>
      <c r="D687" s="16"/>
      <c r="E687" s="35"/>
      <c r="F687" s="16"/>
      <c r="G687" s="35"/>
      <c r="H687" s="105"/>
      <c r="I687" s="35"/>
      <c r="J687" s="35"/>
      <c r="K687" s="35"/>
      <c r="L687" s="35"/>
      <c r="M687" s="16"/>
      <c r="N687" s="35"/>
      <c r="O687" s="35"/>
      <c r="P687" s="16"/>
      <c r="Q687" s="16"/>
      <c r="R687" s="16"/>
      <c r="S687" s="63"/>
      <c r="T687" s="16"/>
      <c r="U687" s="16"/>
      <c r="V687" s="16"/>
      <c r="W687" s="16"/>
      <c r="X687" s="63"/>
      <c r="Y687" s="42"/>
      <c r="Z687" s="31"/>
      <c r="AA687" s="16"/>
      <c r="AB687" s="16"/>
      <c r="AC687" s="16"/>
      <c r="AD687" s="16"/>
    </row>
    <row r="688" spans="1:30" ht="15" customHeight="1" x14ac:dyDescent="0.2">
      <c r="A688" s="16"/>
      <c r="B688" s="16"/>
      <c r="C688" s="16"/>
      <c r="D688" s="16"/>
      <c r="E688" s="35"/>
      <c r="F688" s="16"/>
      <c r="G688" s="35"/>
      <c r="H688" s="105"/>
      <c r="I688" s="35"/>
      <c r="J688" s="35"/>
      <c r="K688" s="35"/>
      <c r="L688" s="35"/>
      <c r="M688" s="16"/>
      <c r="N688" s="35"/>
      <c r="O688" s="35"/>
      <c r="P688" s="16"/>
      <c r="Q688" s="16"/>
      <c r="R688" s="16"/>
      <c r="S688" s="63"/>
      <c r="T688" s="16"/>
      <c r="U688" s="16"/>
      <c r="V688" s="16"/>
      <c r="W688" s="16"/>
      <c r="X688" s="63"/>
      <c r="Y688" s="42"/>
      <c r="Z688" s="31"/>
      <c r="AA688" s="16"/>
      <c r="AB688" s="16"/>
      <c r="AC688" s="16"/>
      <c r="AD688" s="16"/>
    </row>
    <row r="689" spans="1:30" ht="15" customHeight="1" x14ac:dyDescent="0.2">
      <c r="A689" s="16"/>
      <c r="B689" s="16"/>
      <c r="C689" s="16"/>
      <c r="D689" s="16"/>
      <c r="E689" s="35"/>
      <c r="F689" s="16"/>
      <c r="G689" s="35"/>
      <c r="H689" s="105"/>
      <c r="I689" s="35"/>
      <c r="J689" s="35"/>
      <c r="K689" s="35"/>
      <c r="L689" s="35"/>
      <c r="M689" s="16"/>
      <c r="N689" s="35"/>
      <c r="O689" s="35"/>
      <c r="P689" s="16"/>
      <c r="Q689" s="16"/>
      <c r="R689" s="16"/>
      <c r="S689" s="63"/>
      <c r="T689" s="16"/>
      <c r="U689" s="16"/>
      <c r="V689" s="16"/>
      <c r="W689" s="16"/>
      <c r="X689" s="63"/>
      <c r="Y689" s="42"/>
      <c r="Z689" s="31"/>
      <c r="AA689" s="16"/>
      <c r="AB689" s="16"/>
      <c r="AC689" s="16"/>
      <c r="AD689" s="16"/>
    </row>
    <row r="690" spans="1:30" ht="15" customHeight="1" x14ac:dyDescent="0.2">
      <c r="A690" s="16"/>
      <c r="B690" s="16"/>
      <c r="C690" s="16"/>
      <c r="D690" s="16"/>
      <c r="E690" s="35"/>
      <c r="F690" s="16"/>
      <c r="G690" s="35"/>
      <c r="H690" s="105"/>
      <c r="I690" s="35"/>
      <c r="J690" s="35"/>
      <c r="K690" s="35"/>
      <c r="L690" s="35"/>
      <c r="M690" s="16"/>
      <c r="N690" s="35"/>
      <c r="O690" s="35"/>
      <c r="P690" s="16"/>
      <c r="Q690" s="16"/>
      <c r="R690" s="16"/>
      <c r="S690" s="63"/>
      <c r="T690" s="16"/>
      <c r="U690" s="16"/>
      <c r="V690" s="16"/>
      <c r="W690" s="16"/>
      <c r="X690" s="63"/>
      <c r="Y690" s="42"/>
      <c r="Z690" s="31"/>
      <c r="AA690" s="16"/>
      <c r="AB690" s="16"/>
      <c r="AC690" s="16"/>
      <c r="AD690" s="16"/>
    </row>
    <row r="691" spans="1:30" ht="15" customHeight="1" x14ac:dyDescent="0.2">
      <c r="A691" s="16"/>
      <c r="B691" s="16"/>
      <c r="C691" s="16"/>
      <c r="D691" s="16"/>
      <c r="E691" s="35"/>
      <c r="F691" s="16"/>
      <c r="G691" s="35"/>
      <c r="H691" s="105"/>
      <c r="I691" s="35"/>
      <c r="J691" s="35"/>
      <c r="K691" s="35"/>
      <c r="L691" s="35"/>
      <c r="M691" s="16"/>
      <c r="N691" s="35"/>
      <c r="O691" s="35"/>
      <c r="P691" s="16"/>
      <c r="Q691" s="16"/>
      <c r="R691" s="16"/>
      <c r="S691" s="63"/>
      <c r="T691" s="16"/>
      <c r="U691" s="16"/>
      <c r="V691" s="16"/>
      <c r="W691" s="16"/>
      <c r="X691" s="63"/>
      <c r="Y691" s="42"/>
      <c r="Z691" s="31"/>
      <c r="AA691" s="16"/>
      <c r="AB691" s="16"/>
      <c r="AC691" s="16"/>
      <c r="AD691" s="16"/>
    </row>
    <row r="692" spans="1:30" ht="15" customHeight="1" x14ac:dyDescent="0.2">
      <c r="A692" s="16"/>
      <c r="B692" s="16"/>
      <c r="C692" s="16"/>
      <c r="D692" s="16"/>
      <c r="E692" s="35"/>
      <c r="F692" s="16"/>
      <c r="G692" s="35"/>
      <c r="H692" s="105"/>
      <c r="I692" s="35"/>
      <c r="J692" s="35"/>
      <c r="K692" s="35"/>
      <c r="L692" s="35"/>
      <c r="M692" s="16"/>
      <c r="N692" s="35"/>
      <c r="O692" s="35"/>
      <c r="P692" s="16"/>
      <c r="Q692" s="16"/>
      <c r="R692" s="16"/>
      <c r="S692" s="63"/>
      <c r="T692" s="16"/>
      <c r="U692" s="16"/>
      <c r="V692" s="16"/>
      <c r="W692" s="16"/>
      <c r="X692" s="63"/>
      <c r="Y692" s="42"/>
      <c r="Z692" s="31"/>
      <c r="AA692" s="16"/>
      <c r="AB692" s="16"/>
      <c r="AC692" s="16"/>
      <c r="AD692" s="16"/>
    </row>
    <row r="693" spans="1:30" ht="15" customHeight="1" x14ac:dyDescent="0.2">
      <c r="A693" s="16"/>
      <c r="B693" s="16"/>
      <c r="C693" s="16"/>
      <c r="D693" s="16"/>
      <c r="E693" s="35"/>
      <c r="F693" s="16"/>
      <c r="G693" s="35"/>
      <c r="H693" s="105"/>
      <c r="I693" s="35"/>
      <c r="J693" s="35"/>
      <c r="K693" s="35"/>
      <c r="L693" s="35"/>
      <c r="M693" s="16"/>
      <c r="N693" s="35"/>
      <c r="O693" s="35"/>
      <c r="P693" s="16"/>
      <c r="Q693" s="16"/>
      <c r="R693" s="16"/>
      <c r="S693" s="63"/>
      <c r="T693" s="16"/>
      <c r="U693" s="16"/>
      <c r="V693" s="16"/>
      <c r="W693" s="16"/>
      <c r="X693" s="63"/>
      <c r="Y693" s="42"/>
      <c r="Z693" s="31"/>
      <c r="AA693" s="16"/>
      <c r="AB693" s="16"/>
      <c r="AC693" s="16"/>
      <c r="AD693" s="16"/>
    </row>
    <row r="694" spans="1:30" ht="15" customHeight="1" x14ac:dyDescent="0.2">
      <c r="A694" s="16"/>
      <c r="B694" s="16"/>
      <c r="C694" s="16"/>
      <c r="D694" s="16"/>
      <c r="E694" s="35"/>
      <c r="F694" s="16"/>
      <c r="G694" s="35"/>
      <c r="H694" s="105"/>
      <c r="I694" s="35"/>
      <c r="J694" s="35"/>
      <c r="K694" s="35"/>
      <c r="L694" s="35"/>
      <c r="M694" s="16"/>
      <c r="N694" s="35"/>
      <c r="O694" s="35"/>
      <c r="P694" s="16"/>
      <c r="Q694" s="16"/>
      <c r="R694" s="16"/>
      <c r="S694" s="63"/>
      <c r="T694" s="16"/>
      <c r="U694" s="16"/>
      <c r="V694" s="16"/>
      <c r="W694" s="16"/>
      <c r="X694" s="63"/>
      <c r="Y694" s="42"/>
      <c r="Z694" s="31"/>
      <c r="AA694" s="16"/>
      <c r="AB694" s="16"/>
      <c r="AC694" s="16"/>
      <c r="AD694" s="16"/>
    </row>
    <row r="695" spans="1:30" ht="15" customHeight="1" x14ac:dyDescent="0.2">
      <c r="A695" s="16"/>
      <c r="B695" s="16"/>
      <c r="C695" s="16"/>
      <c r="D695" s="16"/>
      <c r="E695" s="35"/>
      <c r="F695" s="16"/>
      <c r="G695" s="35"/>
      <c r="H695" s="105"/>
      <c r="I695" s="35"/>
      <c r="J695" s="35"/>
      <c r="K695" s="35"/>
      <c r="L695" s="35"/>
      <c r="M695" s="16"/>
      <c r="N695" s="35"/>
      <c r="O695" s="35"/>
      <c r="P695" s="16"/>
      <c r="Q695" s="16"/>
      <c r="R695" s="16"/>
      <c r="S695" s="63"/>
      <c r="T695" s="16"/>
      <c r="U695" s="16"/>
      <c r="V695" s="16"/>
      <c r="W695" s="16"/>
      <c r="X695" s="63"/>
      <c r="Y695" s="42"/>
      <c r="Z695" s="31"/>
      <c r="AA695" s="16"/>
      <c r="AB695" s="16"/>
      <c r="AC695" s="16"/>
      <c r="AD695" s="16"/>
    </row>
    <row r="696" spans="1:30" ht="15" customHeight="1" x14ac:dyDescent="0.2">
      <c r="A696" s="16"/>
      <c r="B696" s="16"/>
      <c r="C696" s="16"/>
      <c r="D696" s="16"/>
      <c r="E696" s="35"/>
      <c r="F696" s="16"/>
      <c r="G696" s="35"/>
      <c r="H696" s="105"/>
      <c r="I696" s="35"/>
      <c r="J696" s="35"/>
      <c r="K696" s="35"/>
      <c r="L696" s="35"/>
      <c r="M696" s="16"/>
      <c r="N696" s="35"/>
      <c r="O696" s="35"/>
      <c r="P696" s="16"/>
      <c r="Q696" s="16"/>
      <c r="R696" s="16"/>
      <c r="S696" s="63"/>
      <c r="T696" s="16"/>
      <c r="U696" s="16"/>
      <c r="V696" s="16"/>
      <c r="W696" s="16"/>
      <c r="X696" s="63"/>
      <c r="Y696" s="42"/>
      <c r="Z696" s="31"/>
      <c r="AA696" s="16"/>
      <c r="AB696" s="16"/>
      <c r="AC696" s="16"/>
      <c r="AD696" s="16"/>
    </row>
    <row r="697" spans="1:30" ht="15" customHeight="1" x14ac:dyDescent="0.2">
      <c r="A697" s="16"/>
      <c r="B697" s="16"/>
      <c r="C697" s="16"/>
      <c r="D697" s="16"/>
      <c r="E697" s="35"/>
      <c r="F697" s="16"/>
      <c r="G697" s="35"/>
      <c r="H697" s="105"/>
      <c r="I697" s="35"/>
      <c r="J697" s="35"/>
      <c r="K697" s="35"/>
      <c r="L697" s="35"/>
      <c r="M697" s="16"/>
      <c r="N697" s="35"/>
      <c r="O697" s="35"/>
      <c r="P697" s="16"/>
      <c r="Q697" s="16"/>
      <c r="R697" s="16"/>
      <c r="S697" s="63"/>
      <c r="T697" s="16"/>
      <c r="U697" s="16"/>
      <c r="V697" s="16"/>
      <c r="W697" s="16"/>
      <c r="X697" s="63"/>
      <c r="Y697" s="42"/>
      <c r="Z697" s="31"/>
      <c r="AA697" s="16"/>
      <c r="AB697" s="16"/>
      <c r="AC697" s="16"/>
      <c r="AD697" s="16"/>
    </row>
    <row r="698" spans="1:30" ht="15" customHeight="1" x14ac:dyDescent="0.2">
      <c r="A698" s="16"/>
      <c r="B698" s="16"/>
      <c r="C698" s="16"/>
      <c r="D698" s="16"/>
      <c r="E698" s="35"/>
      <c r="F698" s="16"/>
      <c r="G698" s="35"/>
      <c r="H698" s="105"/>
      <c r="I698" s="35"/>
      <c r="J698" s="35"/>
      <c r="K698" s="35"/>
      <c r="L698" s="35"/>
      <c r="M698" s="16"/>
      <c r="N698" s="35"/>
      <c r="O698" s="35"/>
      <c r="P698" s="16"/>
      <c r="Q698" s="16"/>
      <c r="R698" s="16"/>
      <c r="S698" s="63"/>
      <c r="T698" s="16"/>
      <c r="U698" s="16"/>
      <c r="V698" s="16"/>
      <c r="W698" s="16"/>
      <c r="X698" s="63"/>
      <c r="Y698" s="42"/>
      <c r="Z698" s="31"/>
      <c r="AA698" s="16"/>
      <c r="AB698" s="16"/>
      <c r="AC698" s="16"/>
      <c r="AD698" s="16"/>
    </row>
    <row r="699" spans="1:30" ht="15" customHeight="1" x14ac:dyDescent="0.2">
      <c r="A699" s="16"/>
      <c r="B699" s="16"/>
      <c r="C699" s="16"/>
      <c r="D699" s="16"/>
      <c r="E699" s="35"/>
      <c r="F699" s="16"/>
      <c r="G699" s="35"/>
      <c r="H699" s="105"/>
      <c r="I699" s="35"/>
      <c r="J699" s="35"/>
      <c r="K699" s="35"/>
      <c r="L699" s="35"/>
      <c r="M699" s="16"/>
      <c r="N699" s="35"/>
      <c r="O699" s="35"/>
      <c r="P699" s="16"/>
      <c r="Q699" s="16"/>
      <c r="R699" s="16"/>
      <c r="S699" s="63"/>
      <c r="T699" s="16"/>
      <c r="U699" s="16"/>
      <c r="V699" s="16"/>
      <c r="W699" s="16"/>
      <c r="X699" s="63"/>
      <c r="Y699" s="42"/>
      <c r="Z699" s="31"/>
      <c r="AA699" s="16"/>
      <c r="AB699" s="16"/>
      <c r="AC699" s="16"/>
      <c r="AD699" s="16"/>
    </row>
    <row r="700" spans="1:30" ht="15" customHeight="1" x14ac:dyDescent="0.2">
      <c r="A700" s="16"/>
      <c r="B700" s="16"/>
      <c r="C700" s="16"/>
      <c r="D700" s="16"/>
      <c r="E700" s="35"/>
      <c r="F700" s="16"/>
      <c r="G700" s="35"/>
      <c r="H700" s="105"/>
      <c r="I700" s="35"/>
      <c r="J700" s="35"/>
      <c r="K700" s="35"/>
      <c r="L700" s="35"/>
      <c r="M700" s="16"/>
      <c r="N700" s="35"/>
      <c r="O700" s="35"/>
      <c r="P700" s="16"/>
      <c r="Q700" s="16"/>
      <c r="R700" s="16"/>
      <c r="S700" s="63"/>
      <c r="T700" s="16"/>
      <c r="U700" s="16"/>
      <c r="V700" s="16"/>
      <c r="W700" s="16"/>
      <c r="X700" s="63"/>
      <c r="Y700" s="42"/>
      <c r="Z700" s="31"/>
      <c r="AA700" s="16"/>
      <c r="AB700" s="16"/>
      <c r="AC700" s="16"/>
      <c r="AD700" s="16"/>
    </row>
    <row r="701" spans="1:30" ht="15" customHeight="1" x14ac:dyDescent="0.2">
      <c r="A701" s="16"/>
      <c r="B701" s="16"/>
      <c r="C701" s="16"/>
      <c r="D701" s="16"/>
      <c r="E701" s="35"/>
      <c r="F701" s="16"/>
      <c r="G701" s="35"/>
      <c r="H701" s="105"/>
      <c r="I701" s="35"/>
      <c r="J701" s="35"/>
      <c r="K701" s="35"/>
      <c r="L701" s="35"/>
      <c r="M701" s="16"/>
      <c r="N701" s="35"/>
      <c r="O701" s="35"/>
      <c r="P701" s="16"/>
      <c r="Q701" s="16"/>
      <c r="R701" s="16"/>
      <c r="S701" s="63"/>
      <c r="T701" s="16"/>
      <c r="U701" s="16"/>
      <c r="V701" s="16"/>
      <c r="W701" s="16"/>
      <c r="X701" s="63"/>
      <c r="Y701" s="42"/>
      <c r="Z701" s="31"/>
      <c r="AA701" s="16"/>
      <c r="AB701" s="16"/>
      <c r="AC701" s="16"/>
      <c r="AD701" s="16"/>
    </row>
    <row r="702" spans="1:30" ht="15" customHeight="1" x14ac:dyDescent="0.2">
      <c r="A702" s="16"/>
      <c r="B702" s="16"/>
      <c r="C702" s="16"/>
      <c r="D702" s="16"/>
      <c r="E702" s="35"/>
      <c r="F702" s="16"/>
      <c r="G702" s="35"/>
      <c r="H702" s="105"/>
      <c r="I702" s="35"/>
      <c r="J702" s="35"/>
      <c r="K702" s="35"/>
      <c r="L702" s="35"/>
      <c r="M702" s="16"/>
      <c r="N702" s="35"/>
      <c r="O702" s="35"/>
      <c r="P702" s="16"/>
      <c r="Q702" s="16"/>
      <c r="R702" s="16"/>
      <c r="S702" s="63"/>
      <c r="T702" s="16"/>
      <c r="U702" s="16"/>
      <c r="V702" s="16"/>
      <c r="W702" s="16"/>
      <c r="X702" s="63"/>
      <c r="Y702" s="42"/>
      <c r="Z702" s="31"/>
      <c r="AA702" s="16"/>
      <c r="AB702" s="16"/>
      <c r="AC702" s="16"/>
      <c r="AD702" s="16"/>
    </row>
    <row r="703" spans="1:30" ht="15" customHeight="1" x14ac:dyDescent="0.2">
      <c r="A703" s="16"/>
      <c r="B703" s="16"/>
      <c r="C703" s="16"/>
      <c r="D703" s="16"/>
      <c r="E703" s="35"/>
      <c r="F703" s="16"/>
      <c r="G703" s="35"/>
      <c r="H703" s="105"/>
      <c r="I703" s="35"/>
      <c r="J703" s="35"/>
      <c r="K703" s="35"/>
      <c r="L703" s="35"/>
      <c r="M703" s="16"/>
      <c r="N703" s="35"/>
      <c r="O703" s="35"/>
      <c r="P703" s="16"/>
      <c r="Q703" s="16"/>
      <c r="R703" s="16"/>
      <c r="S703" s="63"/>
      <c r="T703" s="16"/>
      <c r="U703" s="16"/>
      <c r="V703" s="16"/>
      <c r="W703" s="16"/>
      <c r="X703" s="63"/>
      <c r="Y703" s="42"/>
      <c r="Z703" s="31"/>
      <c r="AA703" s="16"/>
      <c r="AB703" s="16"/>
      <c r="AC703" s="16"/>
      <c r="AD703" s="16"/>
    </row>
    <row r="704" spans="1:30" ht="15" customHeight="1" x14ac:dyDescent="0.2">
      <c r="A704" s="16"/>
      <c r="B704" s="16"/>
      <c r="C704" s="16"/>
      <c r="D704" s="16"/>
      <c r="E704" s="35"/>
      <c r="F704" s="16"/>
      <c r="G704" s="35"/>
      <c r="H704" s="105"/>
      <c r="I704" s="35"/>
      <c r="J704" s="35"/>
      <c r="K704" s="35"/>
      <c r="L704" s="35"/>
      <c r="M704" s="16"/>
      <c r="N704" s="35"/>
      <c r="O704" s="35"/>
      <c r="P704" s="16"/>
      <c r="Q704" s="16"/>
      <c r="R704" s="16"/>
      <c r="S704" s="63"/>
      <c r="T704" s="16"/>
      <c r="U704" s="16"/>
      <c r="V704" s="16"/>
      <c r="W704" s="16"/>
      <c r="X704" s="63"/>
      <c r="Y704" s="42"/>
      <c r="Z704" s="31"/>
      <c r="AA704" s="16"/>
      <c r="AB704" s="16"/>
      <c r="AC704" s="16"/>
      <c r="AD704" s="16"/>
    </row>
    <row r="705" spans="1:30" ht="15" customHeight="1" x14ac:dyDescent="0.2">
      <c r="A705" s="16"/>
      <c r="B705" s="16"/>
      <c r="C705" s="16"/>
      <c r="D705" s="16"/>
      <c r="E705" s="35"/>
      <c r="F705" s="16"/>
      <c r="G705" s="35"/>
      <c r="H705" s="105"/>
      <c r="I705" s="35"/>
      <c r="J705" s="35"/>
      <c r="K705" s="35"/>
      <c r="L705" s="35"/>
      <c r="M705" s="16"/>
      <c r="N705" s="35"/>
      <c r="O705" s="35"/>
      <c r="P705" s="16"/>
      <c r="Q705" s="16"/>
      <c r="R705" s="16"/>
      <c r="S705" s="63"/>
      <c r="T705" s="16"/>
      <c r="U705" s="16"/>
      <c r="V705" s="16"/>
      <c r="W705" s="16"/>
      <c r="X705" s="63"/>
      <c r="Y705" s="42"/>
      <c r="Z705" s="31"/>
      <c r="AA705" s="16"/>
      <c r="AB705" s="16"/>
      <c r="AC705" s="16"/>
      <c r="AD705" s="16"/>
    </row>
    <row r="706" spans="1:30" ht="15" customHeight="1" x14ac:dyDescent="0.2">
      <c r="A706" s="16"/>
      <c r="B706" s="16"/>
      <c r="C706" s="16"/>
      <c r="D706" s="16"/>
      <c r="E706" s="35"/>
      <c r="F706" s="16"/>
      <c r="G706" s="35"/>
      <c r="H706" s="105"/>
      <c r="I706" s="35"/>
      <c r="J706" s="35"/>
      <c r="K706" s="35"/>
      <c r="L706" s="35"/>
      <c r="M706" s="16"/>
      <c r="N706" s="35"/>
      <c r="O706" s="35"/>
      <c r="P706" s="16"/>
      <c r="Q706" s="16"/>
      <c r="R706" s="16"/>
      <c r="S706" s="63"/>
      <c r="T706" s="16"/>
      <c r="U706" s="16"/>
      <c r="V706" s="16"/>
      <c r="W706" s="16"/>
      <c r="X706" s="63"/>
      <c r="Y706" s="42"/>
      <c r="Z706" s="31"/>
      <c r="AA706" s="16"/>
      <c r="AB706" s="16"/>
      <c r="AC706" s="16"/>
      <c r="AD706" s="16"/>
    </row>
    <row r="707" spans="1:30" ht="15" customHeight="1" x14ac:dyDescent="0.2">
      <c r="A707" s="16"/>
      <c r="B707" s="16"/>
      <c r="C707" s="16"/>
      <c r="D707" s="16"/>
      <c r="E707" s="35"/>
      <c r="F707" s="16"/>
      <c r="G707" s="35"/>
      <c r="H707" s="105"/>
      <c r="I707" s="35"/>
      <c r="J707" s="35"/>
      <c r="K707" s="35"/>
      <c r="L707" s="35"/>
      <c r="M707" s="16"/>
      <c r="N707" s="35"/>
      <c r="O707" s="35"/>
      <c r="P707" s="16"/>
      <c r="Q707" s="16"/>
      <c r="R707" s="16"/>
      <c r="S707" s="63"/>
      <c r="T707" s="16"/>
      <c r="U707" s="16"/>
      <c r="V707" s="16"/>
      <c r="W707" s="16"/>
      <c r="X707" s="63"/>
      <c r="Y707" s="42"/>
      <c r="Z707" s="31"/>
      <c r="AA707" s="16"/>
      <c r="AB707" s="16"/>
      <c r="AC707" s="16"/>
      <c r="AD707" s="16"/>
    </row>
    <row r="708" spans="1:30" ht="15" customHeight="1" x14ac:dyDescent="0.2">
      <c r="A708" s="16"/>
      <c r="B708" s="16"/>
      <c r="C708" s="16"/>
      <c r="D708" s="16"/>
      <c r="E708" s="35"/>
      <c r="F708" s="16"/>
      <c r="G708" s="35"/>
      <c r="H708" s="105"/>
      <c r="I708" s="35"/>
      <c r="J708" s="35"/>
      <c r="K708" s="35"/>
      <c r="L708" s="35"/>
      <c r="M708" s="16"/>
      <c r="N708" s="35"/>
      <c r="O708" s="35"/>
      <c r="P708" s="16"/>
      <c r="Q708" s="16"/>
      <c r="R708" s="16"/>
      <c r="S708" s="63"/>
      <c r="T708" s="16"/>
      <c r="U708" s="16"/>
      <c r="V708" s="16"/>
      <c r="W708" s="16"/>
      <c r="X708" s="63"/>
      <c r="Y708" s="42"/>
      <c r="Z708" s="31"/>
      <c r="AA708" s="16"/>
      <c r="AB708" s="16"/>
      <c r="AC708" s="16"/>
      <c r="AD708" s="16"/>
    </row>
    <row r="709" spans="1:30" ht="15" customHeight="1" x14ac:dyDescent="0.2">
      <c r="A709" s="16"/>
      <c r="B709" s="16"/>
      <c r="C709" s="16"/>
      <c r="D709" s="16"/>
      <c r="E709" s="35"/>
      <c r="F709" s="16"/>
      <c r="G709" s="35"/>
      <c r="H709" s="105"/>
      <c r="I709" s="35"/>
      <c r="J709" s="35"/>
      <c r="K709" s="35"/>
      <c r="L709" s="35"/>
      <c r="M709" s="16"/>
      <c r="N709" s="35"/>
      <c r="O709" s="35"/>
      <c r="P709" s="16"/>
      <c r="Q709" s="16"/>
      <c r="R709" s="16"/>
      <c r="S709" s="63"/>
      <c r="T709" s="16"/>
      <c r="U709" s="16"/>
      <c r="V709" s="16"/>
      <c r="W709" s="16"/>
      <c r="X709" s="63"/>
      <c r="Y709" s="42"/>
      <c r="Z709" s="31"/>
      <c r="AA709" s="16"/>
      <c r="AB709" s="16"/>
      <c r="AC709" s="16"/>
      <c r="AD709" s="16"/>
    </row>
    <row r="710" spans="1:30" ht="15" customHeight="1" x14ac:dyDescent="0.2">
      <c r="A710" s="16"/>
      <c r="B710" s="16"/>
      <c r="C710" s="16"/>
      <c r="D710" s="16"/>
      <c r="E710" s="35"/>
      <c r="F710" s="16"/>
      <c r="G710" s="35"/>
      <c r="H710" s="105"/>
      <c r="I710" s="35"/>
      <c r="J710" s="35"/>
      <c r="K710" s="35"/>
      <c r="L710" s="35"/>
      <c r="M710" s="16"/>
      <c r="N710" s="35"/>
      <c r="O710" s="35"/>
      <c r="P710" s="16"/>
      <c r="Q710" s="16"/>
      <c r="R710" s="16"/>
      <c r="S710" s="63"/>
      <c r="T710" s="16"/>
      <c r="U710" s="16"/>
      <c r="V710" s="16"/>
      <c r="W710" s="16"/>
      <c r="X710" s="63"/>
      <c r="Y710" s="42"/>
      <c r="Z710" s="31"/>
      <c r="AA710" s="16"/>
      <c r="AB710" s="16"/>
      <c r="AC710" s="16"/>
      <c r="AD710" s="16"/>
    </row>
    <row r="711" spans="1:30" ht="15" customHeight="1" x14ac:dyDescent="0.2">
      <c r="A711" s="16"/>
      <c r="B711" s="16"/>
      <c r="C711" s="16"/>
      <c r="D711" s="16"/>
      <c r="E711" s="35"/>
      <c r="F711" s="16"/>
      <c r="G711" s="35"/>
      <c r="H711" s="105"/>
      <c r="I711" s="35"/>
      <c r="J711" s="35"/>
      <c r="K711" s="35"/>
      <c r="L711" s="35"/>
      <c r="M711" s="16"/>
      <c r="N711" s="35"/>
      <c r="O711" s="35"/>
      <c r="P711" s="16"/>
      <c r="Q711" s="16"/>
      <c r="R711" s="16"/>
      <c r="S711" s="63"/>
      <c r="T711" s="16"/>
      <c r="U711" s="16"/>
      <c r="V711" s="16"/>
      <c r="W711" s="16"/>
      <c r="X711" s="63"/>
      <c r="Y711" s="42"/>
      <c r="Z711" s="31"/>
      <c r="AA711" s="16"/>
      <c r="AB711" s="16"/>
      <c r="AC711" s="16"/>
      <c r="AD711" s="16"/>
    </row>
    <row r="712" spans="1:30" ht="15" customHeight="1" x14ac:dyDescent="0.2">
      <c r="A712" s="16"/>
      <c r="B712" s="16"/>
      <c r="C712" s="16"/>
      <c r="D712" s="16"/>
      <c r="E712" s="35"/>
      <c r="F712" s="16"/>
      <c r="G712" s="35"/>
      <c r="H712" s="105"/>
      <c r="I712" s="35"/>
      <c r="J712" s="35"/>
      <c r="K712" s="35"/>
      <c r="L712" s="35"/>
      <c r="M712" s="16"/>
      <c r="N712" s="35"/>
      <c r="O712" s="35"/>
      <c r="P712" s="16"/>
      <c r="Q712" s="16"/>
      <c r="R712" s="16"/>
      <c r="S712" s="63"/>
      <c r="T712" s="16"/>
      <c r="U712" s="16"/>
      <c r="V712" s="16"/>
      <c r="W712" s="16"/>
      <c r="X712" s="63"/>
      <c r="Y712" s="42"/>
      <c r="Z712" s="31"/>
      <c r="AA712" s="16"/>
      <c r="AB712" s="16"/>
      <c r="AC712" s="16"/>
      <c r="AD712" s="16"/>
    </row>
    <row r="713" spans="1:30" ht="15" customHeight="1" x14ac:dyDescent="0.2">
      <c r="A713" s="16"/>
      <c r="B713" s="16"/>
      <c r="C713" s="16"/>
      <c r="D713" s="16"/>
      <c r="E713" s="35"/>
      <c r="F713" s="16"/>
      <c r="G713" s="35"/>
      <c r="H713" s="105"/>
      <c r="I713" s="35"/>
      <c r="J713" s="35"/>
      <c r="K713" s="35"/>
      <c r="L713" s="35"/>
      <c r="M713" s="16"/>
      <c r="N713" s="35"/>
      <c r="O713" s="35"/>
      <c r="P713" s="16"/>
      <c r="Q713" s="16"/>
      <c r="R713" s="16"/>
      <c r="S713" s="63"/>
      <c r="T713" s="16"/>
      <c r="U713" s="16"/>
      <c r="V713" s="16"/>
      <c r="W713" s="16"/>
      <c r="X713" s="63"/>
      <c r="Y713" s="42"/>
      <c r="Z713" s="31"/>
      <c r="AA713" s="16"/>
      <c r="AB713" s="16"/>
      <c r="AC713" s="16"/>
      <c r="AD713" s="16"/>
    </row>
    <row r="714" spans="1:30" ht="15" customHeight="1" x14ac:dyDescent="0.2">
      <c r="A714" s="16"/>
      <c r="B714" s="16"/>
      <c r="C714" s="16"/>
      <c r="D714" s="16"/>
      <c r="E714" s="35"/>
      <c r="F714" s="16"/>
      <c r="G714" s="35"/>
      <c r="H714" s="105"/>
      <c r="I714" s="35"/>
      <c r="J714" s="35"/>
      <c r="K714" s="35"/>
      <c r="L714" s="35"/>
      <c r="M714" s="16"/>
      <c r="N714" s="35"/>
      <c r="O714" s="35"/>
      <c r="P714" s="16"/>
      <c r="Q714" s="16"/>
      <c r="R714" s="16"/>
      <c r="S714" s="63"/>
      <c r="T714" s="16"/>
      <c r="U714" s="16"/>
      <c r="V714" s="16"/>
      <c r="W714" s="16"/>
      <c r="X714" s="63"/>
      <c r="Y714" s="42"/>
      <c r="Z714" s="31"/>
      <c r="AA714" s="16"/>
      <c r="AB714" s="16"/>
      <c r="AC714" s="16"/>
      <c r="AD714" s="16"/>
    </row>
    <row r="715" spans="1:30" ht="15" customHeight="1" x14ac:dyDescent="0.2">
      <c r="A715" s="16"/>
      <c r="B715" s="16"/>
      <c r="C715" s="16"/>
      <c r="D715" s="16"/>
      <c r="E715" s="35"/>
      <c r="F715" s="16"/>
      <c r="G715" s="35"/>
      <c r="H715" s="105"/>
      <c r="I715" s="35"/>
      <c r="J715" s="35"/>
      <c r="K715" s="35"/>
      <c r="L715" s="35"/>
      <c r="M715" s="16"/>
      <c r="N715" s="35"/>
      <c r="O715" s="35"/>
      <c r="P715" s="16"/>
      <c r="Q715" s="16"/>
      <c r="R715" s="16"/>
      <c r="S715" s="63"/>
      <c r="T715" s="16"/>
      <c r="U715" s="16"/>
      <c r="V715" s="16"/>
      <c r="W715" s="16"/>
      <c r="X715" s="63"/>
      <c r="Y715" s="42"/>
      <c r="Z715" s="31"/>
      <c r="AA715" s="16"/>
      <c r="AB715" s="16"/>
      <c r="AC715" s="16"/>
      <c r="AD715" s="16"/>
    </row>
    <row r="716" spans="1:30" ht="15" customHeight="1" x14ac:dyDescent="0.2">
      <c r="A716" s="16"/>
      <c r="B716" s="16"/>
      <c r="C716" s="16"/>
      <c r="D716" s="16"/>
      <c r="E716" s="35"/>
      <c r="F716" s="16"/>
      <c r="G716" s="35"/>
      <c r="H716" s="105"/>
      <c r="I716" s="35"/>
      <c r="J716" s="35"/>
      <c r="K716" s="35"/>
      <c r="L716" s="35"/>
      <c r="M716" s="16"/>
      <c r="N716" s="35"/>
      <c r="O716" s="35"/>
      <c r="P716" s="16"/>
      <c r="Q716" s="16"/>
      <c r="R716" s="16"/>
      <c r="S716" s="63"/>
      <c r="T716" s="16"/>
      <c r="U716" s="16"/>
      <c r="V716" s="16"/>
      <c r="W716" s="16"/>
      <c r="X716" s="63"/>
      <c r="Y716" s="42"/>
      <c r="Z716" s="31"/>
      <c r="AA716" s="16"/>
      <c r="AB716" s="16"/>
      <c r="AC716" s="16"/>
      <c r="AD716" s="16"/>
    </row>
    <row r="717" spans="1:30" ht="15" customHeight="1" x14ac:dyDescent="0.2">
      <c r="A717" s="16"/>
      <c r="B717" s="16"/>
      <c r="C717" s="16"/>
      <c r="D717" s="16"/>
      <c r="E717" s="35"/>
      <c r="F717" s="16"/>
      <c r="G717" s="35"/>
      <c r="H717" s="105"/>
      <c r="I717" s="35"/>
      <c r="J717" s="35"/>
      <c r="K717" s="35"/>
      <c r="L717" s="35"/>
      <c r="M717" s="16"/>
      <c r="N717" s="35"/>
      <c r="O717" s="35"/>
      <c r="P717" s="16"/>
      <c r="Q717" s="16"/>
      <c r="R717" s="16"/>
      <c r="S717" s="63"/>
      <c r="T717" s="16"/>
      <c r="U717" s="16"/>
      <c r="V717" s="16"/>
      <c r="W717" s="16"/>
      <c r="X717" s="63"/>
      <c r="Y717" s="42"/>
      <c r="Z717" s="31"/>
      <c r="AA717" s="16"/>
      <c r="AB717" s="16"/>
      <c r="AC717" s="16"/>
      <c r="AD717" s="16"/>
    </row>
    <row r="718" spans="1:30" ht="15" customHeight="1" x14ac:dyDescent="0.2">
      <c r="A718" s="16"/>
      <c r="B718" s="16"/>
      <c r="C718" s="16"/>
      <c r="D718" s="16"/>
      <c r="E718" s="35"/>
      <c r="F718" s="16"/>
      <c r="G718" s="35"/>
      <c r="H718" s="105"/>
      <c r="I718" s="35"/>
      <c r="J718" s="35"/>
      <c r="K718" s="35"/>
      <c r="L718" s="35"/>
      <c r="M718" s="16"/>
      <c r="N718" s="35"/>
      <c r="O718" s="35"/>
      <c r="P718" s="16"/>
      <c r="Q718" s="16"/>
      <c r="R718" s="16"/>
      <c r="S718" s="63"/>
      <c r="T718" s="16"/>
      <c r="U718" s="16"/>
      <c r="V718" s="16"/>
      <c r="W718" s="16"/>
      <c r="X718" s="63"/>
      <c r="Y718" s="42"/>
      <c r="Z718" s="31"/>
      <c r="AA718" s="16"/>
      <c r="AB718" s="16"/>
      <c r="AC718" s="16"/>
      <c r="AD718" s="16"/>
    </row>
    <row r="719" spans="1:30" ht="15" customHeight="1" x14ac:dyDescent="0.2">
      <c r="A719" s="16"/>
      <c r="B719" s="16"/>
      <c r="C719" s="16"/>
      <c r="D719" s="16"/>
      <c r="E719" s="35"/>
      <c r="F719" s="16"/>
      <c r="G719" s="35"/>
      <c r="H719" s="105"/>
      <c r="I719" s="35"/>
      <c r="J719" s="35"/>
      <c r="K719" s="35"/>
      <c r="L719" s="35"/>
      <c r="M719" s="16"/>
      <c r="N719" s="35"/>
      <c r="O719" s="35"/>
      <c r="P719" s="16"/>
      <c r="Q719" s="16"/>
      <c r="R719" s="16"/>
      <c r="S719" s="63"/>
      <c r="T719" s="16"/>
      <c r="U719" s="16"/>
      <c r="V719" s="16"/>
      <c r="W719" s="16"/>
      <c r="X719" s="63"/>
      <c r="Y719" s="42"/>
      <c r="Z719" s="31"/>
      <c r="AA719" s="16"/>
      <c r="AB719" s="16"/>
      <c r="AC719" s="16"/>
      <c r="AD719" s="16"/>
    </row>
    <row r="720" spans="1:30" ht="15" customHeight="1" x14ac:dyDescent="0.2">
      <c r="A720" s="16"/>
      <c r="B720" s="16"/>
      <c r="C720" s="16"/>
      <c r="D720" s="16"/>
      <c r="E720" s="35"/>
      <c r="F720" s="16"/>
      <c r="G720" s="35"/>
      <c r="H720" s="105"/>
      <c r="I720" s="35"/>
      <c r="J720" s="35"/>
      <c r="K720" s="35"/>
      <c r="L720" s="35"/>
      <c r="M720" s="16"/>
      <c r="N720" s="35"/>
      <c r="O720" s="35"/>
      <c r="P720" s="16"/>
      <c r="Q720" s="16"/>
      <c r="R720" s="16"/>
      <c r="S720" s="63"/>
      <c r="T720" s="16"/>
      <c r="U720" s="16"/>
      <c r="V720" s="16"/>
      <c r="W720" s="16"/>
      <c r="X720" s="63"/>
      <c r="Y720" s="42"/>
      <c r="Z720" s="31"/>
      <c r="AA720" s="16"/>
      <c r="AB720" s="16"/>
      <c r="AC720" s="16"/>
      <c r="AD720" s="16"/>
    </row>
    <row r="721" spans="1:30" ht="15" customHeight="1" x14ac:dyDescent="0.2">
      <c r="A721" s="16"/>
      <c r="B721" s="16"/>
      <c r="C721" s="16"/>
      <c r="D721" s="16"/>
      <c r="E721" s="35"/>
      <c r="F721" s="16"/>
      <c r="G721" s="35"/>
      <c r="H721" s="105"/>
      <c r="I721" s="35"/>
      <c r="J721" s="35"/>
      <c r="K721" s="35"/>
      <c r="L721" s="35"/>
      <c r="M721" s="16"/>
      <c r="N721" s="35"/>
      <c r="O721" s="35"/>
      <c r="P721" s="16"/>
      <c r="Q721" s="16"/>
      <c r="R721" s="16"/>
      <c r="S721" s="63"/>
      <c r="T721" s="16"/>
      <c r="U721" s="16"/>
      <c r="V721" s="16"/>
      <c r="W721" s="16"/>
      <c r="X721" s="63"/>
      <c r="Y721" s="42"/>
      <c r="Z721" s="31"/>
      <c r="AA721" s="16"/>
      <c r="AB721" s="16"/>
      <c r="AC721" s="16"/>
      <c r="AD721" s="16"/>
    </row>
    <row r="722" spans="1:30" ht="15" customHeight="1" x14ac:dyDescent="0.2">
      <c r="A722" s="16"/>
      <c r="B722" s="16"/>
      <c r="C722" s="16"/>
      <c r="D722" s="16"/>
      <c r="E722" s="35"/>
      <c r="F722" s="16"/>
      <c r="G722" s="35"/>
      <c r="H722" s="105"/>
      <c r="I722" s="35"/>
      <c r="J722" s="35"/>
      <c r="K722" s="35"/>
      <c r="L722" s="35"/>
      <c r="M722" s="16"/>
      <c r="N722" s="35"/>
      <c r="O722" s="35"/>
      <c r="P722" s="16"/>
      <c r="Q722" s="16"/>
      <c r="R722" s="16"/>
      <c r="S722" s="63"/>
      <c r="T722" s="16"/>
      <c r="U722" s="16"/>
      <c r="V722" s="16"/>
      <c r="W722" s="16"/>
      <c r="X722" s="63"/>
      <c r="Y722" s="42"/>
      <c r="Z722" s="31"/>
      <c r="AA722" s="16"/>
      <c r="AB722" s="16"/>
      <c r="AC722" s="16"/>
      <c r="AD722" s="16"/>
    </row>
    <row r="723" spans="1:30" ht="15" customHeight="1" x14ac:dyDescent="0.2">
      <c r="A723" s="16"/>
      <c r="B723" s="16"/>
      <c r="C723" s="16"/>
      <c r="D723" s="16"/>
      <c r="E723" s="35"/>
      <c r="F723" s="16"/>
      <c r="G723" s="35"/>
      <c r="H723" s="105"/>
      <c r="I723" s="35"/>
      <c r="J723" s="35"/>
      <c r="K723" s="35"/>
      <c r="L723" s="35"/>
      <c r="M723" s="16"/>
      <c r="N723" s="35"/>
      <c r="O723" s="35"/>
      <c r="P723" s="16"/>
      <c r="Q723" s="16"/>
      <c r="R723" s="16"/>
      <c r="S723" s="63"/>
      <c r="T723" s="16"/>
      <c r="U723" s="16"/>
      <c r="V723" s="16"/>
      <c r="W723" s="16"/>
      <c r="X723" s="63"/>
      <c r="Y723" s="42"/>
      <c r="Z723" s="31"/>
      <c r="AA723" s="16"/>
      <c r="AB723" s="16"/>
      <c r="AC723" s="16"/>
      <c r="AD723" s="16"/>
    </row>
    <row r="724" spans="1:30" ht="15" customHeight="1" x14ac:dyDescent="0.2">
      <c r="A724" s="16"/>
      <c r="B724" s="16"/>
      <c r="C724" s="16"/>
      <c r="D724" s="16"/>
      <c r="E724" s="35"/>
      <c r="F724" s="16"/>
      <c r="G724" s="35"/>
      <c r="H724" s="105"/>
      <c r="I724" s="35"/>
      <c r="J724" s="35"/>
      <c r="K724" s="35"/>
      <c r="L724" s="35"/>
      <c r="M724" s="16"/>
      <c r="N724" s="35"/>
      <c r="O724" s="35"/>
      <c r="P724" s="16"/>
      <c r="Q724" s="16"/>
      <c r="R724" s="16"/>
      <c r="S724" s="63"/>
      <c r="T724" s="16"/>
      <c r="U724" s="16"/>
      <c r="V724" s="16"/>
      <c r="W724" s="16"/>
      <c r="X724" s="63"/>
      <c r="Y724" s="42"/>
      <c r="Z724" s="31"/>
      <c r="AA724" s="16"/>
      <c r="AB724" s="16"/>
      <c r="AC724" s="16"/>
      <c r="AD724" s="16"/>
    </row>
    <row r="725" spans="1:30" ht="15" customHeight="1" x14ac:dyDescent="0.2">
      <c r="A725" s="16"/>
      <c r="B725" s="16"/>
      <c r="C725" s="16"/>
      <c r="D725" s="16"/>
      <c r="E725" s="35"/>
      <c r="F725" s="16"/>
      <c r="G725" s="35"/>
      <c r="H725" s="105"/>
      <c r="I725" s="35"/>
      <c r="J725" s="35"/>
      <c r="K725" s="35"/>
      <c r="L725" s="35"/>
      <c r="M725" s="16"/>
      <c r="N725" s="35"/>
      <c r="O725" s="35"/>
      <c r="P725" s="16"/>
      <c r="Q725" s="16"/>
      <c r="R725" s="16"/>
      <c r="S725" s="63"/>
      <c r="T725" s="16"/>
      <c r="U725" s="16"/>
      <c r="V725" s="16"/>
      <c r="W725" s="16"/>
      <c r="X725" s="63"/>
      <c r="Y725" s="42"/>
      <c r="Z725" s="31"/>
      <c r="AA725" s="16"/>
      <c r="AB725" s="16"/>
      <c r="AC725" s="16"/>
      <c r="AD725" s="16"/>
    </row>
    <row r="726" spans="1:30" ht="15" customHeight="1" x14ac:dyDescent="0.2">
      <c r="A726" s="16"/>
      <c r="B726" s="16"/>
      <c r="C726" s="16"/>
      <c r="D726" s="16"/>
      <c r="E726" s="35"/>
      <c r="F726" s="16"/>
      <c r="G726" s="35"/>
      <c r="H726" s="105"/>
      <c r="I726" s="35"/>
      <c r="J726" s="35"/>
      <c r="K726" s="35"/>
      <c r="L726" s="35"/>
      <c r="M726" s="16"/>
      <c r="N726" s="35"/>
      <c r="O726" s="35"/>
      <c r="P726" s="16"/>
      <c r="Q726" s="16"/>
      <c r="R726" s="16"/>
      <c r="S726" s="63"/>
      <c r="T726" s="16"/>
      <c r="U726" s="16"/>
      <c r="V726" s="16"/>
      <c r="W726" s="16"/>
      <c r="X726" s="63"/>
      <c r="Y726" s="42"/>
      <c r="Z726" s="31"/>
      <c r="AA726" s="16"/>
      <c r="AB726" s="16"/>
      <c r="AC726" s="16"/>
      <c r="AD726" s="16"/>
    </row>
    <row r="727" spans="1:30" ht="15" customHeight="1" x14ac:dyDescent="0.2">
      <c r="A727" s="16"/>
      <c r="B727" s="16"/>
      <c r="C727" s="16"/>
      <c r="D727" s="16"/>
      <c r="E727" s="35"/>
      <c r="F727" s="16"/>
      <c r="G727" s="35"/>
      <c r="H727" s="105"/>
      <c r="I727" s="35"/>
      <c r="J727" s="35"/>
      <c r="K727" s="35"/>
      <c r="L727" s="35"/>
      <c r="M727" s="16"/>
      <c r="N727" s="35"/>
      <c r="O727" s="35"/>
      <c r="P727" s="16"/>
      <c r="Q727" s="16"/>
      <c r="R727" s="16"/>
      <c r="S727" s="63"/>
      <c r="T727" s="16"/>
      <c r="U727" s="16"/>
      <c r="V727" s="16"/>
      <c r="W727" s="16"/>
      <c r="X727" s="63"/>
      <c r="Y727" s="42"/>
      <c r="Z727" s="31"/>
      <c r="AA727" s="16"/>
      <c r="AB727" s="16"/>
      <c r="AC727" s="16"/>
      <c r="AD727" s="16"/>
    </row>
    <row r="728" spans="1:30" ht="15" customHeight="1" x14ac:dyDescent="0.2">
      <c r="A728" s="16"/>
      <c r="B728" s="16"/>
      <c r="C728" s="16"/>
      <c r="D728" s="16"/>
      <c r="E728" s="35"/>
      <c r="F728" s="16"/>
      <c r="G728" s="35"/>
      <c r="H728" s="105"/>
      <c r="I728" s="35"/>
      <c r="J728" s="35"/>
      <c r="K728" s="35"/>
      <c r="L728" s="35"/>
      <c r="M728" s="16"/>
      <c r="N728" s="35"/>
      <c r="O728" s="35"/>
      <c r="P728" s="16"/>
      <c r="Q728" s="16"/>
      <c r="R728" s="16"/>
      <c r="S728" s="63"/>
      <c r="T728" s="16"/>
      <c r="U728" s="16"/>
      <c r="V728" s="16"/>
      <c r="W728" s="16"/>
      <c r="X728" s="63"/>
      <c r="Y728" s="42"/>
      <c r="Z728" s="31"/>
      <c r="AA728" s="16"/>
      <c r="AB728" s="16"/>
      <c r="AC728" s="16"/>
      <c r="AD728" s="16"/>
    </row>
    <row r="729" spans="1:30" ht="15" customHeight="1" x14ac:dyDescent="0.2">
      <c r="A729" s="16"/>
      <c r="B729" s="16"/>
      <c r="C729" s="16"/>
      <c r="D729" s="16"/>
      <c r="E729" s="35"/>
      <c r="F729" s="16"/>
      <c r="G729" s="35"/>
      <c r="H729" s="105"/>
      <c r="I729" s="35"/>
      <c r="J729" s="35"/>
      <c r="K729" s="35"/>
      <c r="L729" s="35"/>
      <c r="M729" s="16"/>
      <c r="N729" s="35"/>
      <c r="O729" s="35"/>
      <c r="P729" s="16"/>
      <c r="Q729" s="16"/>
      <c r="R729" s="16"/>
      <c r="S729" s="63"/>
      <c r="T729" s="16"/>
      <c r="U729" s="16"/>
      <c r="V729" s="16"/>
      <c r="W729" s="16"/>
      <c r="X729" s="63"/>
      <c r="Y729" s="42"/>
      <c r="Z729" s="31"/>
      <c r="AA729" s="16"/>
      <c r="AB729" s="16"/>
      <c r="AC729" s="16"/>
      <c r="AD729" s="16"/>
    </row>
    <row r="730" spans="1:30" ht="15" customHeight="1" x14ac:dyDescent="0.2">
      <c r="A730" s="16"/>
      <c r="B730" s="16"/>
      <c r="C730" s="16"/>
      <c r="D730" s="16"/>
      <c r="E730" s="35"/>
      <c r="F730" s="16"/>
      <c r="G730" s="35"/>
      <c r="H730" s="105"/>
      <c r="I730" s="35"/>
      <c r="J730" s="35"/>
      <c r="K730" s="35"/>
      <c r="L730" s="35"/>
      <c r="M730" s="16"/>
      <c r="N730" s="35"/>
      <c r="O730" s="35"/>
      <c r="P730" s="16"/>
      <c r="Q730" s="16"/>
      <c r="R730" s="16"/>
      <c r="S730" s="63"/>
      <c r="T730" s="16"/>
      <c r="U730" s="16"/>
      <c r="V730" s="16"/>
      <c r="W730" s="16"/>
      <c r="X730" s="63"/>
      <c r="Y730" s="42"/>
      <c r="Z730" s="31"/>
      <c r="AA730" s="16"/>
      <c r="AB730" s="16"/>
      <c r="AC730" s="16"/>
      <c r="AD730" s="16"/>
    </row>
    <row r="731" spans="1:30" ht="15" customHeight="1" x14ac:dyDescent="0.2">
      <c r="A731" s="16"/>
      <c r="B731" s="16"/>
      <c r="C731" s="16"/>
      <c r="D731" s="16"/>
      <c r="E731" s="35"/>
      <c r="F731" s="16"/>
      <c r="G731" s="35"/>
      <c r="H731" s="105"/>
      <c r="I731" s="35"/>
      <c r="J731" s="35"/>
      <c r="K731" s="35"/>
      <c r="L731" s="35"/>
      <c r="M731" s="16"/>
      <c r="N731" s="35"/>
      <c r="O731" s="35"/>
      <c r="P731" s="16"/>
      <c r="Q731" s="16"/>
      <c r="R731" s="16"/>
      <c r="S731" s="63"/>
      <c r="T731" s="16"/>
      <c r="U731" s="16"/>
      <c r="V731" s="16"/>
      <c r="W731" s="16"/>
      <c r="X731" s="63"/>
      <c r="Y731" s="42"/>
      <c r="Z731" s="31"/>
      <c r="AA731" s="16"/>
      <c r="AB731" s="16"/>
      <c r="AC731" s="16"/>
      <c r="AD731" s="16"/>
    </row>
    <row r="732" spans="1:30" ht="15" customHeight="1" x14ac:dyDescent="0.2">
      <c r="A732" s="16"/>
      <c r="B732" s="16"/>
      <c r="C732" s="16"/>
      <c r="D732" s="16"/>
      <c r="E732" s="35"/>
      <c r="F732" s="16"/>
      <c r="G732" s="35"/>
      <c r="H732" s="105"/>
      <c r="I732" s="35"/>
      <c r="J732" s="35"/>
      <c r="K732" s="35"/>
      <c r="L732" s="35"/>
      <c r="M732" s="16"/>
      <c r="N732" s="35"/>
      <c r="O732" s="35"/>
      <c r="P732" s="16"/>
      <c r="Q732" s="16"/>
      <c r="R732" s="16"/>
      <c r="S732" s="63"/>
      <c r="T732" s="16"/>
      <c r="U732" s="16"/>
      <c r="V732" s="16"/>
      <c r="W732" s="16"/>
      <c r="X732" s="63"/>
      <c r="Y732" s="42"/>
      <c r="Z732" s="31"/>
      <c r="AA732" s="16"/>
      <c r="AB732" s="16"/>
      <c r="AC732" s="16"/>
      <c r="AD732" s="16"/>
    </row>
    <row r="733" spans="1:30" ht="15" customHeight="1" x14ac:dyDescent="0.2">
      <c r="A733" s="16"/>
      <c r="B733" s="16"/>
      <c r="C733" s="16"/>
      <c r="D733" s="16"/>
      <c r="E733" s="35"/>
      <c r="F733" s="16"/>
      <c r="G733" s="35"/>
      <c r="H733" s="105"/>
      <c r="I733" s="35"/>
      <c r="J733" s="35"/>
      <c r="K733" s="35"/>
      <c r="L733" s="35"/>
      <c r="M733" s="16"/>
      <c r="N733" s="35"/>
      <c r="O733" s="35"/>
      <c r="P733" s="16"/>
      <c r="Q733" s="16"/>
      <c r="R733" s="16"/>
      <c r="S733" s="63"/>
      <c r="T733" s="16"/>
      <c r="U733" s="16"/>
      <c r="V733" s="16"/>
      <c r="W733" s="16"/>
      <c r="X733" s="63"/>
      <c r="Y733" s="42"/>
      <c r="Z733" s="31"/>
      <c r="AA733" s="16"/>
      <c r="AB733" s="16"/>
      <c r="AC733" s="16"/>
      <c r="AD733" s="16"/>
    </row>
    <row r="734" spans="1:30" ht="15" customHeight="1" x14ac:dyDescent="0.2">
      <c r="A734" s="16"/>
      <c r="B734" s="16"/>
      <c r="C734" s="16"/>
      <c r="D734" s="16"/>
      <c r="E734" s="35"/>
      <c r="F734" s="16"/>
      <c r="G734" s="35"/>
      <c r="H734" s="105"/>
      <c r="I734" s="35"/>
      <c r="J734" s="35"/>
      <c r="K734" s="35"/>
      <c r="L734" s="35"/>
      <c r="M734" s="16"/>
      <c r="N734" s="35"/>
      <c r="O734" s="35"/>
      <c r="P734" s="16"/>
      <c r="Q734" s="16"/>
      <c r="R734" s="16"/>
      <c r="S734" s="63"/>
      <c r="T734" s="16"/>
      <c r="U734" s="16"/>
      <c r="V734" s="16"/>
      <c r="W734" s="16"/>
      <c r="X734" s="63"/>
      <c r="Y734" s="42"/>
      <c r="Z734" s="31"/>
      <c r="AA734" s="16"/>
      <c r="AB734" s="16"/>
      <c r="AC734" s="16"/>
      <c r="AD734" s="16"/>
    </row>
    <row r="735" spans="1:30" ht="15" customHeight="1" x14ac:dyDescent="0.2">
      <c r="A735" s="16"/>
      <c r="B735" s="16"/>
      <c r="C735" s="16"/>
      <c r="D735" s="16"/>
      <c r="E735" s="35"/>
      <c r="F735" s="16"/>
      <c r="G735" s="35"/>
      <c r="H735" s="105"/>
      <c r="I735" s="35"/>
      <c r="J735" s="35"/>
      <c r="K735" s="35"/>
      <c r="L735" s="35"/>
      <c r="M735" s="16"/>
      <c r="N735" s="35"/>
      <c r="O735" s="35"/>
      <c r="P735" s="16"/>
      <c r="Q735" s="16"/>
      <c r="R735" s="16"/>
      <c r="S735" s="63"/>
      <c r="T735" s="16"/>
      <c r="U735" s="16"/>
      <c r="V735" s="16"/>
      <c r="W735" s="16"/>
      <c r="X735" s="63"/>
      <c r="Y735" s="42"/>
      <c r="Z735" s="31"/>
      <c r="AA735" s="16"/>
      <c r="AB735" s="16"/>
      <c r="AC735" s="16"/>
      <c r="AD735" s="16"/>
    </row>
    <row r="736" spans="1:30" ht="15" customHeight="1" x14ac:dyDescent="0.2">
      <c r="A736" s="16"/>
      <c r="B736" s="16"/>
      <c r="C736" s="16"/>
      <c r="D736" s="16"/>
      <c r="E736" s="35"/>
      <c r="F736" s="16"/>
      <c r="G736" s="35"/>
      <c r="H736" s="105"/>
      <c r="I736" s="35"/>
      <c r="J736" s="35"/>
      <c r="K736" s="35"/>
      <c r="L736" s="35"/>
      <c r="M736" s="16"/>
      <c r="N736" s="35"/>
      <c r="O736" s="35"/>
      <c r="P736" s="16"/>
      <c r="Q736" s="16"/>
      <c r="R736" s="16"/>
      <c r="S736" s="63"/>
      <c r="T736" s="16"/>
      <c r="U736" s="16"/>
      <c r="V736" s="16"/>
      <c r="W736" s="16"/>
      <c r="X736" s="63"/>
      <c r="Y736" s="42"/>
      <c r="Z736" s="31"/>
      <c r="AA736" s="16"/>
      <c r="AB736" s="16"/>
      <c r="AC736" s="16"/>
      <c r="AD736" s="16"/>
    </row>
    <row r="737" spans="1:30" ht="15" customHeight="1" x14ac:dyDescent="0.2">
      <c r="A737" s="16"/>
      <c r="B737" s="16"/>
      <c r="C737" s="16"/>
      <c r="D737" s="16"/>
      <c r="E737" s="35"/>
      <c r="F737" s="16"/>
      <c r="G737" s="35"/>
      <c r="H737" s="105"/>
      <c r="I737" s="35"/>
      <c r="J737" s="35"/>
      <c r="K737" s="35"/>
      <c r="L737" s="35"/>
      <c r="M737" s="16"/>
      <c r="N737" s="35"/>
      <c r="O737" s="35"/>
      <c r="P737" s="16"/>
      <c r="Q737" s="16"/>
      <c r="R737" s="16"/>
      <c r="S737" s="63"/>
      <c r="T737" s="16"/>
      <c r="U737" s="16"/>
      <c r="V737" s="16"/>
      <c r="W737" s="16"/>
      <c r="X737" s="63"/>
      <c r="Y737" s="42"/>
      <c r="Z737" s="31"/>
      <c r="AA737" s="16"/>
      <c r="AB737" s="16"/>
      <c r="AC737" s="16"/>
      <c r="AD737" s="16"/>
    </row>
    <row r="738" spans="1:30" ht="15" customHeight="1" x14ac:dyDescent="0.2">
      <c r="A738" s="16"/>
      <c r="B738" s="16"/>
      <c r="C738" s="16"/>
      <c r="D738" s="16"/>
      <c r="E738" s="35"/>
      <c r="F738" s="16"/>
      <c r="G738" s="35"/>
      <c r="H738" s="105"/>
      <c r="I738" s="35"/>
      <c r="J738" s="35"/>
      <c r="K738" s="35"/>
      <c r="L738" s="35"/>
      <c r="M738" s="16"/>
      <c r="N738" s="35"/>
      <c r="O738" s="35"/>
      <c r="P738" s="16"/>
      <c r="Q738" s="16"/>
      <c r="R738" s="16"/>
      <c r="S738" s="63"/>
      <c r="T738" s="16"/>
      <c r="U738" s="16"/>
      <c r="V738" s="16"/>
      <c r="W738" s="16"/>
      <c r="X738" s="63"/>
      <c r="Y738" s="42"/>
      <c r="Z738" s="31"/>
      <c r="AA738" s="16"/>
      <c r="AB738" s="16"/>
      <c r="AC738" s="16"/>
      <c r="AD738" s="16"/>
    </row>
    <row r="739" spans="1:30" ht="15" customHeight="1" x14ac:dyDescent="0.2">
      <c r="A739" s="16"/>
      <c r="B739" s="16"/>
      <c r="C739" s="16"/>
      <c r="D739" s="16"/>
      <c r="E739" s="35"/>
      <c r="F739" s="16"/>
      <c r="G739" s="35"/>
      <c r="H739" s="105"/>
      <c r="I739" s="35"/>
      <c r="J739" s="35"/>
      <c r="K739" s="35"/>
      <c r="L739" s="35"/>
      <c r="M739" s="16"/>
      <c r="N739" s="35"/>
      <c r="O739" s="35"/>
      <c r="P739" s="16"/>
      <c r="Q739" s="16"/>
      <c r="R739" s="16"/>
      <c r="S739" s="63"/>
      <c r="T739" s="16"/>
      <c r="U739" s="16"/>
      <c r="V739" s="16"/>
      <c r="W739" s="16"/>
      <c r="X739" s="63"/>
      <c r="Y739" s="42"/>
      <c r="Z739" s="31"/>
      <c r="AA739" s="16"/>
      <c r="AB739" s="16"/>
      <c r="AC739" s="16"/>
      <c r="AD739" s="16"/>
    </row>
    <row r="740" spans="1:30" ht="15" customHeight="1" x14ac:dyDescent="0.2">
      <c r="A740" s="16"/>
      <c r="B740" s="16"/>
      <c r="C740" s="16"/>
      <c r="D740" s="16"/>
      <c r="E740" s="35"/>
      <c r="F740" s="16"/>
      <c r="G740" s="35"/>
      <c r="H740" s="105"/>
      <c r="I740" s="35"/>
      <c r="J740" s="35"/>
      <c r="K740" s="35"/>
      <c r="L740" s="35"/>
      <c r="M740" s="16"/>
      <c r="N740" s="35"/>
      <c r="O740" s="35"/>
      <c r="P740" s="16"/>
      <c r="Q740" s="16"/>
      <c r="R740" s="16"/>
      <c r="S740" s="63"/>
      <c r="T740" s="16"/>
      <c r="U740" s="16"/>
      <c r="V740" s="16"/>
      <c r="W740" s="16"/>
      <c r="X740" s="63"/>
      <c r="Y740" s="42"/>
      <c r="Z740" s="31"/>
      <c r="AA740" s="16"/>
      <c r="AB740" s="16"/>
      <c r="AC740" s="16"/>
      <c r="AD740" s="16"/>
    </row>
    <row r="741" spans="1:30" ht="15" customHeight="1" x14ac:dyDescent="0.2">
      <c r="A741" s="16"/>
      <c r="B741" s="16"/>
      <c r="C741" s="16"/>
      <c r="D741" s="16"/>
      <c r="E741" s="35"/>
      <c r="F741" s="16"/>
      <c r="G741" s="35"/>
      <c r="H741" s="105"/>
      <c r="I741" s="35"/>
      <c r="J741" s="35"/>
      <c r="K741" s="35"/>
      <c r="L741" s="35"/>
      <c r="M741" s="16"/>
      <c r="N741" s="35"/>
      <c r="O741" s="35"/>
      <c r="P741" s="16"/>
      <c r="Q741" s="16"/>
      <c r="R741" s="16"/>
      <c r="S741" s="63"/>
      <c r="T741" s="16"/>
      <c r="U741" s="16"/>
      <c r="V741" s="16"/>
      <c r="W741" s="16"/>
      <c r="X741" s="63"/>
      <c r="Y741" s="42"/>
      <c r="Z741" s="31"/>
      <c r="AA741" s="16"/>
      <c r="AB741" s="16"/>
      <c r="AC741" s="16"/>
      <c r="AD741" s="16"/>
    </row>
    <row r="742" spans="1:30" ht="15" customHeight="1" x14ac:dyDescent="0.2">
      <c r="A742" s="16"/>
      <c r="B742" s="16"/>
      <c r="C742" s="16"/>
      <c r="D742" s="16"/>
      <c r="E742" s="35"/>
      <c r="F742" s="16"/>
      <c r="G742" s="35"/>
      <c r="H742" s="105"/>
      <c r="I742" s="35"/>
      <c r="J742" s="35"/>
      <c r="K742" s="35"/>
      <c r="L742" s="35"/>
      <c r="M742" s="16"/>
      <c r="N742" s="35"/>
      <c r="O742" s="35"/>
      <c r="P742" s="16"/>
      <c r="Q742" s="16"/>
      <c r="R742" s="16"/>
      <c r="S742" s="63"/>
      <c r="T742" s="16"/>
      <c r="U742" s="16"/>
      <c r="V742" s="16"/>
      <c r="W742" s="16"/>
      <c r="X742" s="63"/>
      <c r="Y742" s="42"/>
      <c r="Z742" s="31"/>
      <c r="AA742" s="16"/>
      <c r="AB742" s="16"/>
      <c r="AC742" s="16"/>
      <c r="AD742" s="16"/>
    </row>
    <row r="743" spans="1:30" ht="15" customHeight="1" x14ac:dyDescent="0.2">
      <c r="A743" s="16"/>
      <c r="B743" s="16"/>
      <c r="C743" s="16"/>
      <c r="D743" s="16"/>
      <c r="E743" s="35"/>
      <c r="F743" s="16"/>
      <c r="G743" s="35"/>
      <c r="H743" s="105"/>
      <c r="I743" s="35"/>
      <c r="J743" s="35"/>
      <c r="K743" s="35"/>
      <c r="L743" s="35"/>
      <c r="M743" s="16"/>
      <c r="N743" s="35"/>
      <c r="O743" s="35"/>
      <c r="P743" s="16"/>
      <c r="Q743" s="16"/>
      <c r="R743" s="16"/>
      <c r="S743" s="63"/>
      <c r="T743" s="16"/>
      <c r="U743" s="16"/>
      <c r="V743" s="16"/>
      <c r="W743" s="16"/>
      <c r="X743" s="63"/>
      <c r="Y743" s="42"/>
      <c r="Z743" s="31"/>
      <c r="AA743" s="16"/>
      <c r="AB743" s="16"/>
      <c r="AC743" s="16"/>
      <c r="AD743" s="16"/>
    </row>
    <row r="744" spans="1:30" ht="15" customHeight="1" x14ac:dyDescent="0.2">
      <c r="A744" s="16"/>
      <c r="B744" s="16"/>
      <c r="C744" s="16"/>
      <c r="D744" s="16"/>
      <c r="E744" s="35"/>
      <c r="F744" s="16"/>
      <c r="G744" s="35"/>
      <c r="H744" s="105"/>
      <c r="I744" s="35"/>
      <c r="J744" s="35"/>
      <c r="K744" s="35"/>
      <c r="L744" s="35"/>
      <c r="M744" s="16"/>
      <c r="N744" s="35"/>
      <c r="O744" s="35"/>
      <c r="P744" s="16"/>
      <c r="Q744" s="16"/>
      <c r="R744" s="16"/>
      <c r="S744" s="63"/>
      <c r="T744" s="16"/>
      <c r="U744" s="16"/>
      <c r="V744" s="16"/>
      <c r="W744" s="16"/>
      <c r="X744" s="63"/>
      <c r="Y744" s="42"/>
      <c r="Z744" s="31"/>
      <c r="AA744" s="16"/>
      <c r="AB744" s="16"/>
      <c r="AC744" s="16"/>
      <c r="AD744" s="16"/>
    </row>
    <row r="745" spans="1:30" ht="15" customHeight="1" x14ac:dyDescent="0.2">
      <c r="A745" s="16"/>
      <c r="B745" s="16"/>
      <c r="C745" s="16"/>
      <c r="D745" s="16"/>
      <c r="E745" s="35"/>
      <c r="F745" s="16"/>
      <c r="G745" s="35"/>
      <c r="H745" s="105"/>
      <c r="I745" s="35"/>
      <c r="J745" s="35"/>
      <c r="K745" s="35"/>
      <c r="L745" s="35"/>
      <c r="M745" s="16"/>
      <c r="N745" s="35"/>
      <c r="O745" s="35"/>
      <c r="P745" s="16"/>
      <c r="Q745" s="16"/>
      <c r="R745" s="16"/>
      <c r="S745" s="63"/>
      <c r="T745" s="16"/>
      <c r="U745" s="16"/>
      <c r="V745" s="16"/>
      <c r="W745" s="16"/>
      <c r="X745" s="63"/>
      <c r="Y745" s="42"/>
      <c r="Z745" s="31"/>
      <c r="AA745" s="16"/>
      <c r="AB745" s="16"/>
      <c r="AC745" s="16"/>
      <c r="AD745" s="16"/>
    </row>
    <row r="746" spans="1:30" ht="15" customHeight="1" x14ac:dyDescent="0.2">
      <c r="A746" s="16"/>
      <c r="B746" s="16"/>
      <c r="C746" s="16"/>
      <c r="D746" s="16"/>
      <c r="E746" s="35"/>
      <c r="F746" s="16"/>
      <c r="G746" s="35"/>
      <c r="H746" s="105"/>
      <c r="I746" s="35"/>
      <c r="J746" s="35"/>
      <c r="K746" s="35"/>
      <c r="L746" s="35"/>
      <c r="M746" s="16"/>
      <c r="N746" s="35"/>
      <c r="O746" s="35"/>
      <c r="P746" s="16"/>
      <c r="Q746" s="16"/>
      <c r="R746" s="16"/>
      <c r="S746" s="63"/>
      <c r="T746" s="16"/>
      <c r="U746" s="16"/>
      <c r="V746" s="16"/>
      <c r="W746" s="16"/>
      <c r="X746" s="63"/>
      <c r="Y746" s="42"/>
      <c r="Z746" s="31"/>
      <c r="AA746" s="16"/>
      <c r="AB746" s="16"/>
      <c r="AC746" s="16"/>
      <c r="AD746" s="16"/>
    </row>
    <row r="747" spans="1:30" ht="15" customHeight="1" x14ac:dyDescent="0.2">
      <c r="A747" s="16"/>
      <c r="B747" s="16"/>
      <c r="C747" s="16"/>
      <c r="D747" s="16"/>
      <c r="E747" s="35"/>
      <c r="F747" s="16"/>
      <c r="G747" s="35"/>
      <c r="H747" s="105"/>
      <c r="I747" s="35"/>
      <c r="J747" s="35"/>
      <c r="K747" s="35"/>
      <c r="L747" s="35"/>
      <c r="M747" s="16"/>
      <c r="N747" s="35"/>
      <c r="O747" s="35"/>
      <c r="P747" s="16"/>
      <c r="Q747" s="16"/>
      <c r="R747" s="16"/>
      <c r="S747" s="63"/>
      <c r="T747" s="16"/>
      <c r="U747" s="16"/>
      <c r="V747" s="16"/>
      <c r="W747" s="16"/>
      <c r="X747" s="63"/>
      <c r="Y747" s="42"/>
      <c r="Z747" s="31"/>
      <c r="AA747" s="16"/>
      <c r="AB747" s="16"/>
      <c r="AC747" s="16"/>
      <c r="AD747" s="16"/>
    </row>
    <row r="748" spans="1:30" ht="15" customHeight="1" x14ac:dyDescent="0.2">
      <c r="A748" s="16"/>
      <c r="B748" s="16"/>
      <c r="C748" s="16"/>
      <c r="D748" s="16"/>
      <c r="E748" s="35"/>
      <c r="F748" s="16"/>
      <c r="G748" s="35"/>
      <c r="H748" s="105"/>
      <c r="I748" s="35"/>
      <c r="J748" s="35"/>
      <c r="K748" s="35"/>
      <c r="L748" s="35"/>
      <c r="M748" s="16"/>
      <c r="N748" s="35"/>
      <c r="O748" s="35"/>
      <c r="P748" s="16"/>
      <c r="Q748" s="16"/>
      <c r="R748" s="16"/>
      <c r="S748" s="63"/>
      <c r="T748" s="16"/>
      <c r="U748" s="16"/>
      <c r="V748" s="16"/>
      <c r="W748" s="16"/>
      <c r="X748" s="63"/>
      <c r="Y748" s="42"/>
      <c r="Z748" s="31"/>
      <c r="AA748" s="16"/>
      <c r="AB748" s="16"/>
      <c r="AC748" s="16"/>
      <c r="AD748" s="16"/>
    </row>
    <row r="749" spans="1:30" ht="15" customHeight="1" x14ac:dyDescent="0.2">
      <c r="A749" s="16"/>
      <c r="B749" s="16"/>
      <c r="C749" s="16"/>
      <c r="D749" s="16"/>
      <c r="E749" s="35"/>
      <c r="F749" s="16"/>
      <c r="G749" s="35"/>
      <c r="H749" s="105"/>
      <c r="I749" s="35"/>
      <c r="J749" s="35"/>
      <c r="K749" s="35"/>
      <c r="L749" s="35"/>
      <c r="M749" s="16"/>
      <c r="N749" s="35"/>
      <c r="O749" s="35"/>
      <c r="P749" s="16"/>
      <c r="Q749" s="16"/>
      <c r="R749" s="16"/>
      <c r="S749" s="63"/>
      <c r="T749" s="16"/>
      <c r="U749" s="16"/>
      <c r="V749" s="16"/>
      <c r="W749" s="16"/>
      <c r="X749" s="63"/>
      <c r="Y749" s="42"/>
      <c r="Z749" s="31"/>
      <c r="AA749" s="16"/>
      <c r="AB749" s="16"/>
      <c r="AC749" s="16"/>
      <c r="AD749" s="16"/>
    </row>
    <row r="750" spans="1:30" ht="15" customHeight="1" x14ac:dyDescent="0.2">
      <c r="A750" s="16"/>
      <c r="B750" s="16"/>
      <c r="C750" s="16"/>
      <c r="D750" s="16"/>
      <c r="E750" s="35"/>
      <c r="F750" s="16"/>
      <c r="G750" s="35"/>
      <c r="H750" s="105"/>
      <c r="I750" s="35"/>
      <c r="J750" s="35"/>
      <c r="K750" s="35"/>
      <c r="L750" s="35"/>
      <c r="M750" s="16"/>
      <c r="N750" s="35"/>
      <c r="O750" s="35"/>
      <c r="P750" s="16"/>
      <c r="Q750" s="16"/>
      <c r="R750" s="16"/>
      <c r="S750" s="63"/>
      <c r="T750" s="16"/>
      <c r="U750" s="16"/>
      <c r="V750" s="16"/>
      <c r="W750" s="16"/>
      <c r="X750" s="63"/>
      <c r="Y750" s="42"/>
      <c r="Z750" s="31"/>
      <c r="AA750" s="16"/>
      <c r="AB750" s="16"/>
      <c r="AC750" s="16"/>
      <c r="AD750" s="16"/>
    </row>
    <row r="751" spans="1:30" ht="15" customHeight="1" x14ac:dyDescent="0.2">
      <c r="A751" s="16"/>
      <c r="B751" s="16"/>
      <c r="C751" s="16"/>
      <c r="D751" s="16"/>
      <c r="E751" s="35"/>
      <c r="F751" s="16"/>
      <c r="G751" s="35"/>
      <c r="H751" s="105"/>
      <c r="I751" s="35"/>
      <c r="J751" s="35"/>
      <c r="K751" s="35"/>
      <c r="L751" s="35"/>
      <c r="M751" s="16"/>
      <c r="N751" s="35"/>
      <c r="O751" s="35"/>
      <c r="P751" s="16"/>
      <c r="Q751" s="16"/>
      <c r="R751" s="16"/>
      <c r="S751" s="63"/>
      <c r="T751" s="16"/>
      <c r="U751" s="16"/>
      <c r="V751" s="16"/>
      <c r="W751" s="16"/>
      <c r="X751" s="63"/>
      <c r="Y751" s="42"/>
      <c r="Z751" s="31"/>
      <c r="AA751" s="16"/>
      <c r="AB751" s="16"/>
      <c r="AC751" s="16"/>
      <c r="AD751" s="16"/>
    </row>
    <row r="752" spans="1:30" ht="15" customHeight="1" x14ac:dyDescent="0.2">
      <c r="A752" s="16"/>
      <c r="B752" s="16"/>
      <c r="C752" s="16"/>
      <c r="D752" s="16"/>
      <c r="E752" s="35"/>
      <c r="F752" s="16"/>
      <c r="G752" s="35"/>
      <c r="H752" s="105"/>
      <c r="I752" s="35"/>
      <c r="J752" s="35"/>
      <c r="K752" s="35"/>
      <c r="L752" s="35"/>
      <c r="M752" s="16"/>
      <c r="N752" s="35"/>
      <c r="O752" s="35"/>
      <c r="P752" s="16"/>
      <c r="Q752" s="16"/>
      <c r="R752" s="16"/>
      <c r="S752" s="63"/>
      <c r="T752" s="16"/>
      <c r="U752" s="16"/>
      <c r="V752" s="16"/>
      <c r="W752" s="16"/>
      <c r="X752" s="63"/>
      <c r="Y752" s="42"/>
      <c r="Z752" s="31"/>
      <c r="AA752" s="16"/>
      <c r="AB752" s="16"/>
      <c r="AC752" s="16"/>
      <c r="AD752" s="16"/>
    </row>
    <row r="753" spans="1:30" ht="15" customHeight="1" x14ac:dyDescent="0.2">
      <c r="A753" s="16"/>
      <c r="B753" s="16"/>
      <c r="C753" s="16"/>
      <c r="D753" s="16"/>
      <c r="E753" s="35"/>
      <c r="F753" s="16"/>
      <c r="G753" s="35"/>
      <c r="H753" s="105"/>
      <c r="I753" s="35"/>
      <c r="J753" s="35"/>
      <c r="K753" s="35"/>
      <c r="L753" s="35"/>
      <c r="M753" s="16"/>
      <c r="N753" s="35"/>
      <c r="O753" s="35"/>
      <c r="P753" s="16"/>
      <c r="Q753" s="16"/>
      <c r="R753" s="16"/>
      <c r="S753" s="63"/>
      <c r="T753" s="16"/>
      <c r="U753" s="16"/>
      <c r="V753" s="16"/>
      <c r="W753" s="16"/>
      <c r="X753" s="63"/>
      <c r="Y753" s="42"/>
      <c r="Z753" s="31"/>
      <c r="AA753" s="16"/>
      <c r="AB753" s="16"/>
      <c r="AC753" s="16"/>
      <c r="AD753" s="16"/>
    </row>
    <row r="754" spans="1:30" ht="15" customHeight="1" x14ac:dyDescent="0.2">
      <c r="A754" s="16"/>
      <c r="B754" s="16"/>
      <c r="C754" s="16"/>
      <c r="D754" s="16"/>
      <c r="E754" s="35"/>
      <c r="F754" s="16"/>
      <c r="G754" s="35"/>
      <c r="H754" s="105"/>
      <c r="I754" s="35"/>
      <c r="J754" s="35"/>
      <c r="K754" s="35"/>
      <c r="L754" s="35"/>
      <c r="M754" s="16"/>
      <c r="N754" s="35"/>
      <c r="O754" s="35"/>
      <c r="P754" s="16"/>
      <c r="Q754" s="16"/>
      <c r="R754" s="16"/>
      <c r="S754" s="63"/>
      <c r="T754" s="16"/>
      <c r="U754" s="16"/>
      <c r="V754" s="16"/>
      <c r="W754" s="16"/>
      <c r="X754" s="63"/>
      <c r="Y754" s="42"/>
      <c r="Z754" s="31"/>
      <c r="AA754" s="16"/>
      <c r="AB754" s="16"/>
      <c r="AC754" s="16"/>
      <c r="AD754" s="16"/>
    </row>
    <row r="755" spans="1:30" ht="15" customHeight="1" x14ac:dyDescent="0.2">
      <c r="A755" s="16"/>
      <c r="B755" s="16"/>
      <c r="C755" s="16"/>
      <c r="D755" s="16"/>
      <c r="E755" s="35"/>
      <c r="F755" s="16"/>
      <c r="G755" s="35"/>
      <c r="H755" s="105"/>
      <c r="I755" s="35"/>
      <c r="J755" s="35"/>
      <c r="K755" s="35"/>
      <c r="L755" s="35"/>
      <c r="M755" s="16"/>
      <c r="N755" s="35"/>
      <c r="O755" s="35"/>
      <c r="P755" s="16"/>
      <c r="Q755" s="16"/>
      <c r="R755" s="16"/>
      <c r="S755" s="63"/>
      <c r="T755" s="16"/>
      <c r="U755" s="16"/>
      <c r="V755" s="16"/>
      <c r="W755" s="16"/>
      <c r="X755" s="63"/>
      <c r="Y755" s="42"/>
      <c r="Z755" s="31"/>
      <c r="AA755" s="16"/>
      <c r="AB755" s="16"/>
      <c r="AC755" s="16"/>
      <c r="AD755" s="16"/>
    </row>
    <row r="756" spans="1:30" ht="15" customHeight="1" x14ac:dyDescent="0.2">
      <c r="A756" s="16"/>
      <c r="B756" s="16"/>
      <c r="C756" s="16"/>
      <c r="D756" s="16"/>
      <c r="E756" s="35"/>
      <c r="F756" s="16"/>
      <c r="G756" s="35"/>
      <c r="H756" s="105"/>
      <c r="I756" s="35"/>
      <c r="J756" s="35"/>
      <c r="K756" s="35"/>
      <c r="L756" s="35"/>
      <c r="M756" s="16"/>
      <c r="N756" s="35"/>
      <c r="O756" s="35"/>
      <c r="P756" s="16"/>
      <c r="Q756" s="16"/>
      <c r="R756" s="16"/>
      <c r="S756" s="63"/>
      <c r="T756" s="16"/>
      <c r="U756" s="16"/>
      <c r="V756" s="16"/>
      <c r="W756" s="16"/>
      <c r="X756" s="63"/>
      <c r="Y756" s="42"/>
      <c r="Z756" s="31"/>
      <c r="AA756" s="16"/>
      <c r="AB756" s="16"/>
      <c r="AC756" s="16"/>
      <c r="AD756" s="16"/>
    </row>
    <row r="757" spans="1:30" ht="15" customHeight="1" x14ac:dyDescent="0.2">
      <c r="A757" s="16"/>
      <c r="B757" s="16"/>
      <c r="C757" s="16"/>
      <c r="D757" s="16"/>
      <c r="E757" s="35"/>
      <c r="F757" s="16"/>
      <c r="G757" s="35"/>
      <c r="H757" s="105"/>
      <c r="I757" s="35"/>
      <c r="J757" s="35"/>
      <c r="K757" s="35"/>
      <c r="L757" s="35"/>
      <c r="M757" s="16"/>
      <c r="N757" s="35"/>
      <c r="O757" s="35"/>
      <c r="P757" s="16"/>
      <c r="Q757" s="16"/>
      <c r="R757" s="16"/>
      <c r="S757" s="63"/>
      <c r="T757" s="16"/>
      <c r="U757" s="16"/>
      <c r="V757" s="16"/>
      <c r="W757" s="16"/>
      <c r="X757" s="63"/>
      <c r="Y757" s="42"/>
      <c r="Z757" s="31"/>
      <c r="AA757" s="16"/>
      <c r="AB757" s="16"/>
      <c r="AC757" s="16"/>
      <c r="AD757" s="16"/>
    </row>
    <row r="758" spans="1:30" ht="15" customHeight="1" x14ac:dyDescent="0.2">
      <c r="A758" s="16"/>
      <c r="B758" s="16"/>
      <c r="C758" s="16"/>
      <c r="D758" s="16"/>
      <c r="E758" s="35"/>
      <c r="F758" s="16"/>
      <c r="G758" s="35"/>
      <c r="H758" s="105"/>
      <c r="I758" s="35"/>
      <c r="J758" s="35"/>
      <c r="K758" s="35"/>
      <c r="L758" s="35"/>
      <c r="M758" s="16"/>
      <c r="N758" s="35"/>
      <c r="O758" s="35"/>
      <c r="P758" s="16"/>
      <c r="Q758" s="16"/>
      <c r="R758" s="16"/>
      <c r="S758" s="63"/>
      <c r="T758" s="16"/>
      <c r="U758" s="16"/>
      <c r="V758" s="16"/>
      <c r="W758" s="16"/>
      <c r="X758" s="63"/>
      <c r="Y758" s="42"/>
      <c r="Z758" s="31"/>
      <c r="AA758" s="16"/>
      <c r="AB758" s="16"/>
      <c r="AC758" s="16"/>
      <c r="AD758" s="16"/>
    </row>
    <row r="759" spans="1:30" ht="15" customHeight="1" x14ac:dyDescent="0.2">
      <c r="A759" s="16"/>
      <c r="B759" s="16"/>
      <c r="C759" s="16"/>
      <c r="D759" s="16"/>
      <c r="E759" s="35"/>
      <c r="F759" s="16"/>
      <c r="G759" s="35"/>
      <c r="H759" s="105"/>
      <c r="I759" s="35"/>
      <c r="J759" s="35"/>
      <c r="K759" s="35"/>
      <c r="L759" s="35"/>
      <c r="M759" s="16"/>
      <c r="N759" s="35"/>
      <c r="O759" s="35"/>
      <c r="P759" s="16"/>
      <c r="Q759" s="16"/>
      <c r="R759" s="16"/>
      <c r="S759" s="63"/>
      <c r="T759" s="16"/>
      <c r="U759" s="16"/>
      <c r="V759" s="16"/>
      <c r="W759" s="16"/>
      <c r="X759" s="63"/>
      <c r="Y759" s="42"/>
      <c r="Z759" s="31"/>
      <c r="AA759" s="16"/>
      <c r="AB759" s="16"/>
      <c r="AC759" s="16"/>
      <c r="AD759" s="16"/>
    </row>
    <row r="760" spans="1:30" ht="15" customHeight="1" x14ac:dyDescent="0.2">
      <c r="A760" s="16"/>
      <c r="B760" s="16"/>
      <c r="C760" s="16"/>
      <c r="D760" s="16"/>
      <c r="E760" s="35"/>
      <c r="F760" s="16"/>
      <c r="G760" s="35"/>
      <c r="H760" s="105"/>
      <c r="I760" s="35"/>
      <c r="J760" s="35"/>
      <c r="K760" s="35"/>
      <c r="L760" s="35"/>
      <c r="M760" s="16"/>
      <c r="N760" s="35"/>
      <c r="O760" s="35"/>
      <c r="P760" s="16"/>
      <c r="Q760" s="16"/>
      <c r="R760" s="16"/>
      <c r="S760" s="63"/>
      <c r="T760" s="16"/>
      <c r="U760" s="16"/>
      <c r="V760" s="16"/>
      <c r="W760" s="16"/>
      <c r="X760" s="63"/>
      <c r="Y760" s="42"/>
      <c r="Z760" s="31"/>
      <c r="AA760" s="16"/>
      <c r="AB760" s="16"/>
      <c r="AC760" s="16"/>
      <c r="AD760" s="16"/>
    </row>
    <row r="761" spans="1:30" ht="15" customHeight="1" x14ac:dyDescent="0.2">
      <c r="A761" s="16"/>
      <c r="B761" s="16"/>
      <c r="C761" s="16"/>
      <c r="D761" s="16"/>
      <c r="E761" s="35"/>
      <c r="F761" s="16"/>
      <c r="G761" s="35"/>
      <c r="H761" s="105"/>
      <c r="I761" s="35"/>
      <c r="J761" s="35"/>
      <c r="K761" s="35"/>
      <c r="L761" s="35"/>
      <c r="M761" s="16"/>
      <c r="N761" s="35"/>
      <c r="O761" s="35"/>
      <c r="P761" s="16"/>
      <c r="Q761" s="16"/>
      <c r="R761" s="16"/>
      <c r="S761" s="63"/>
      <c r="T761" s="16"/>
      <c r="U761" s="16"/>
      <c r="V761" s="16"/>
      <c r="W761" s="16"/>
      <c r="X761" s="63"/>
      <c r="Y761" s="42"/>
      <c r="Z761" s="31"/>
      <c r="AA761" s="16"/>
      <c r="AB761" s="16"/>
      <c r="AC761" s="16"/>
      <c r="AD761" s="16"/>
    </row>
    <row r="762" spans="1:30" ht="15" customHeight="1" x14ac:dyDescent="0.2">
      <c r="A762" s="16"/>
      <c r="B762" s="16"/>
      <c r="C762" s="16"/>
      <c r="D762" s="16"/>
      <c r="E762" s="35"/>
      <c r="F762" s="16"/>
      <c r="G762" s="35"/>
      <c r="H762" s="105"/>
      <c r="I762" s="35"/>
      <c r="J762" s="35"/>
      <c r="K762" s="35"/>
      <c r="L762" s="35"/>
      <c r="M762" s="16"/>
      <c r="N762" s="35"/>
      <c r="O762" s="35"/>
      <c r="P762" s="16"/>
      <c r="Q762" s="16"/>
      <c r="R762" s="16"/>
      <c r="S762" s="63"/>
      <c r="T762" s="16"/>
      <c r="U762" s="16"/>
      <c r="V762" s="16"/>
      <c r="W762" s="16"/>
      <c r="X762" s="63"/>
      <c r="Y762" s="42"/>
      <c r="Z762" s="31"/>
      <c r="AA762" s="16"/>
      <c r="AB762" s="16"/>
      <c r="AC762" s="16"/>
      <c r="AD762" s="16"/>
    </row>
    <row r="763" spans="1:30" ht="15" customHeight="1" x14ac:dyDescent="0.2">
      <c r="A763" s="16"/>
      <c r="B763" s="16"/>
      <c r="C763" s="16"/>
      <c r="D763" s="16"/>
      <c r="E763" s="35"/>
      <c r="F763" s="16"/>
      <c r="G763" s="35"/>
      <c r="H763" s="105"/>
      <c r="I763" s="35"/>
      <c r="J763" s="35"/>
      <c r="K763" s="35"/>
      <c r="L763" s="35"/>
      <c r="M763" s="16"/>
      <c r="N763" s="35"/>
      <c r="O763" s="35"/>
      <c r="P763" s="16"/>
      <c r="Q763" s="16"/>
      <c r="R763" s="16"/>
      <c r="S763" s="63"/>
      <c r="T763" s="16"/>
      <c r="U763" s="16"/>
      <c r="V763" s="16"/>
      <c r="W763" s="16"/>
      <c r="X763" s="63"/>
      <c r="Y763" s="42"/>
      <c r="Z763" s="31"/>
      <c r="AA763" s="16"/>
      <c r="AB763" s="16"/>
      <c r="AC763" s="16"/>
      <c r="AD763" s="16"/>
    </row>
    <row r="764" spans="1:30" ht="15" customHeight="1" x14ac:dyDescent="0.2">
      <c r="A764" s="16"/>
      <c r="B764" s="16"/>
      <c r="C764" s="16"/>
      <c r="D764" s="16"/>
      <c r="E764" s="35"/>
      <c r="F764" s="16"/>
      <c r="G764" s="35"/>
      <c r="H764" s="105"/>
      <c r="I764" s="35"/>
      <c r="J764" s="35"/>
      <c r="K764" s="35"/>
      <c r="L764" s="35"/>
      <c r="M764" s="16"/>
      <c r="N764" s="35"/>
      <c r="O764" s="35"/>
      <c r="P764" s="16"/>
      <c r="Q764" s="16"/>
      <c r="R764" s="16"/>
      <c r="S764" s="63"/>
      <c r="T764" s="16"/>
      <c r="U764" s="16"/>
      <c r="V764" s="16"/>
      <c r="W764" s="16"/>
      <c r="X764" s="63"/>
      <c r="Y764" s="42"/>
      <c r="Z764" s="31"/>
      <c r="AA764" s="16"/>
      <c r="AB764" s="16"/>
      <c r="AC764" s="16"/>
      <c r="AD764" s="16"/>
    </row>
    <row r="765" spans="1:30" ht="15" customHeight="1" x14ac:dyDescent="0.2">
      <c r="A765" s="16"/>
      <c r="B765" s="16"/>
      <c r="C765" s="16"/>
      <c r="D765" s="16"/>
      <c r="E765" s="35"/>
      <c r="F765" s="16"/>
      <c r="G765" s="35"/>
      <c r="H765" s="105"/>
      <c r="I765" s="35"/>
      <c r="J765" s="35"/>
      <c r="K765" s="35"/>
      <c r="L765" s="35"/>
      <c r="M765" s="16"/>
      <c r="N765" s="35"/>
      <c r="O765" s="35"/>
      <c r="P765" s="16"/>
      <c r="Q765" s="16"/>
      <c r="R765" s="16"/>
      <c r="S765" s="63"/>
      <c r="T765" s="16"/>
      <c r="U765" s="16"/>
      <c r="V765" s="16"/>
      <c r="W765" s="16"/>
      <c r="X765" s="63"/>
      <c r="Y765" s="42"/>
      <c r="Z765" s="31"/>
      <c r="AA765" s="16"/>
      <c r="AB765" s="16"/>
      <c r="AC765" s="16"/>
      <c r="AD765" s="16"/>
    </row>
    <row r="766" spans="1:30" ht="15" customHeight="1" x14ac:dyDescent="0.2">
      <c r="A766" s="16"/>
      <c r="B766" s="16"/>
      <c r="C766" s="16"/>
      <c r="D766" s="16"/>
      <c r="E766" s="35"/>
      <c r="F766" s="16"/>
      <c r="G766" s="35"/>
      <c r="H766" s="105"/>
      <c r="I766" s="35"/>
      <c r="J766" s="35"/>
      <c r="K766" s="35"/>
      <c r="L766" s="35"/>
      <c r="M766" s="16"/>
      <c r="N766" s="35"/>
      <c r="O766" s="35"/>
      <c r="P766" s="16"/>
      <c r="Q766" s="16"/>
      <c r="R766" s="16"/>
      <c r="S766" s="63"/>
      <c r="T766" s="16"/>
      <c r="U766" s="16"/>
      <c r="V766" s="16"/>
      <c r="W766" s="16"/>
      <c r="X766" s="63"/>
      <c r="Y766" s="42"/>
      <c r="Z766" s="31"/>
      <c r="AA766" s="16"/>
      <c r="AB766" s="16"/>
      <c r="AC766" s="16"/>
      <c r="AD766" s="16"/>
    </row>
    <row r="767" spans="1:30" ht="15" customHeight="1" x14ac:dyDescent="0.2">
      <c r="A767" s="16"/>
      <c r="B767" s="16"/>
      <c r="C767" s="16"/>
      <c r="D767" s="16"/>
      <c r="E767" s="35"/>
      <c r="F767" s="16"/>
      <c r="G767" s="35"/>
      <c r="H767" s="105"/>
      <c r="I767" s="35"/>
      <c r="J767" s="35"/>
      <c r="K767" s="35"/>
      <c r="L767" s="35"/>
      <c r="M767" s="16"/>
      <c r="N767" s="35"/>
      <c r="O767" s="35"/>
      <c r="P767" s="16"/>
      <c r="Q767" s="16"/>
      <c r="R767" s="16"/>
      <c r="S767" s="63"/>
      <c r="T767" s="16"/>
      <c r="U767" s="16"/>
      <c r="V767" s="16"/>
      <c r="W767" s="16"/>
      <c r="X767" s="63"/>
      <c r="Y767" s="42"/>
      <c r="Z767" s="31"/>
      <c r="AA767" s="16"/>
      <c r="AB767" s="16"/>
      <c r="AC767" s="16"/>
      <c r="AD767" s="16"/>
    </row>
    <row r="768" spans="1:30" ht="15" customHeight="1" x14ac:dyDescent="0.2">
      <c r="A768" s="16"/>
      <c r="B768" s="16"/>
      <c r="C768" s="16"/>
      <c r="D768" s="16"/>
      <c r="E768" s="35"/>
      <c r="F768" s="16"/>
      <c r="G768" s="35"/>
      <c r="H768" s="105"/>
      <c r="I768" s="35"/>
      <c r="J768" s="35"/>
      <c r="K768" s="35"/>
      <c r="L768" s="35"/>
      <c r="M768" s="16"/>
      <c r="N768" s="35"/>
      <c r="O768" s="35"/>
      <c r="P768" s="16"/>
      <c r="Q768" s="16"/>
      <c r="R768" s="16"/>
      <c r="S768" s="63"/>
      <c r="T768" s="16"/>
      <c r="U768" s="16"/>
      <c r="V768" s="16"/>
      <c r="W768" s="16"/>
      <c r="X768" s="63"/>
      <c r="Y768" s="42"/>
      <c r="Z768" s="31"/>
      <c r="AA768" s="16"/>
      <c r="AB768" s="16"/>
      <c r="AC768" s="16"/>
      <c r="AD768" s="16"/>
    </row>
    <row r="769" spans="1:30" ht="15" customHeight="1" x14ac:dyDescent="0.2">
      <c r="A769" s="16"/>
      <c r="B769" s="16"/>
      <c r="C769" s="16"/>
      <c r="D769" s="16"/>
      <c r="E769" s="35"/>
      <c r="F769" s="16"/>
      <c r="G769" s="35"/>
      <c r="H769" s="105"/>
      <c r="I769" s="35"/>
      <c r="J769" s="35"/>
      <c r="K769" s="35"/>
      <c r="L769" s="35"/>
      <c r="M769" s="16"/>
      <c r="N769" s="35"/>
      <c r="O769" s="35"/>
      <c r="P769" s="16"/>
      <c r="Q769" s="16"/>
      <c r="R769" s="16"/>
      <c r="S769" s="63"/>
      <c r="T769" s="16"/>
      <c r="U769" s="16"/>
      <c r="V769" s="16"/>
      <c r="W769" s="16"/>
      <c r="X769" s="63"/>
      <c r="Y769" s="42"/>
      <c r="Z769" s="31"/>
      <c r="AA769" s="16"/>
      <c r="AB769" s="16"/>
      <c r="AC769" s="16"/>
      <c r="AD769" s="16"/>
    </row>
    <row r="770" spans="1:30" ht="15" customHeight="1" x14ac:dyDescent="0.2">
      <c r="A770" s="16"/>
      <c r="B770" s="16"/>
      <c r="C770" s="16"/>
      <c r="D770" s="16"/>
      <c r="E770" s="35"/>
      <c r="F770" s="16"/>
      <c r="G770" s="35"/>
      <c r="H770" s="105"/>
      <c r="I770" s="35"/>
      <c r="J770" s="35"/>
      <c r="K770" s="35"/>
      <c r="L770" s="35"/>
      <c r="M770" s="16"/>
      <c r="N770" s="35"/>
      <c r="O770" s="35"/>
      <c r="P770" s="16"/>
      <c r="Q770" s="16"/>
      <c r="R770" s="16"/>
      <c r="S770" s="63"/>
      <c r="T770" s="16"/>
      <c r="U770" s="16"/>
      <c r="V770" s="16"/>
      <c r="W770" s="16"/>
      <c r="X770" s="63"/>
      <c r="Y770" s="42"/>
      <c r="Z770" s="31"/>
      <c r="AA770" s="16"/>
      <c r="AB770" s="16"/>
      <c r="AC770" s="16"/>
      <c r="AD770" s="16"/>
    </row>
    <row r="771" spans="1:30" ht="15" customHeight="1" x14ac:dyDescent="0.2">
      <c r="A771" s="16"/>
      <c r="B771" s="16"/>
      <c r="C771" s="16"/>
      <c r="D771" s="16"/>
      <c r="E771" s="35"/>
      <c r="F771" s="16"/>
      <c r="G771" s="35"/>
      <c r="H771" s="105"/>
      <c r="I771" s="35"/>
      <c r="J771" s="35"/>
      <c r="K771" s="35"/>
      <c r="L771" s="35"/>
      <c r="M771" s="16"/>
      <c r="N771" s="35"/>
      <c r="O771" s="35"/>
      <c r="P771" s="16"/>
      <c r="Q771" s="16"/>
      <c r="R771" s="16"/>
      <c r="S771" s="63"/>
      <c r="T771" s="16"/>
      <c r="U771" s="16"/>
      <c r="V771" s="16"/>
      <c r="W771" s="16"/>
      <c r="X771" s="63"/>
      <c r="Y771" s="42"/>
      <c r="Z771" s="31"/>
      <c r="AA771" s="16"/>
      <c r="AB771" s="16"/>
      <c r="AC771" s="16"/>
      <c r="AD771" s="16"/>
    </row>
    <row r="772" spans="1:30" ht="15" customHeight="1" x14ac:dyDescent="0.2">
      <c r="A772" s="16"/>
      <c r="B772" s="16"/>
      <c r="C772" s="16"/>
      <c r="D772" s="16"/>
      <c r="E772" s="35"/>
      <c r="F772" s="16"/>
      <c r="G772" s="35"/>
      <c r="H772" s="105"/>
      <c r="I772" s="35"/>
      <c r="J772" s="35"/>
      <c r="K772" s="35"/>
      <c r="L772" s="35"/>
      <c r="M772" s="16"/>
      <c r="N772" s="35"/>
      <c r="O772" s="35"/>
      <c r="P772" s="16"/>
      <c r="Q772" s="16"/>
      <c r="R772" s="16"/>
      <c r="S772" s="63"/>
      <c r="T772" s="16"/>
      <c r="U772" s="16"/>
      <c r="V772" s="16"/>
      <c r="W772" s="16"/>
      <c r="X772" s="63"/>
      <c r="Y772" s="42"/>
      <c r="Z772" s="31"/>
      <c r="AA772" s="16"/>
      <c r="AB772" s="16"/>
      <c r="AC772" s="16"/>
      <c r="AD772" s="16"/>
    </row>
    <row r="773" spans="1:30" ht="15" customHeight="1" x14ac:dyDescent="0.2">
      <c r="A773" s="16"/>
      <c r="B773" s="16"/>
      <c r="C773" s="16"/>
      <c r="D773" s="16"/>
      <c r="E773" s="35"/>
      <c r="F773" s="16"/>
      <c r="G773" s="35"/>
      <c r="H773" s="105"/>
      <c r="I773" s="35"/>
      <c r="J773" s="35"/>
      <c r="K773" s="35"/>
      <c r="L773" s="35"/>
      <c r="M773" s="16"/>
      <c r="N773" s="35"/>
      <c r="O773" s="35"/>
      <c r="P773" s="16"/>
      <c r="Q773" s="16"/>
      <c r="R773" s="16"/>
      <c r="S773" s="63"/>
      <c r="T773" s="16"/>
      <c r="U773" s="16"/>
      <c r="V773" s="16"/>
      <c r="W773" s="16"/>
      <c r="X773" s="63"/>
      <c r="Y773" s="42"/>
      <c r="Z773" s="31"/>
      <c r="AA773" s="16"/>
      <c r="AB773" s="16"/>
      <c r="AC773" s="16"/>
      <c r="AD773" s="16"/>
    </row>
    <row r="774" spans="1:30" ht="15" customHeight="1" x14ac:dyDescent="0.2">
      <c r="A774" s="16"/>
      <c r="B774" s="16"/>
      <c r="C774" s="16"/>
      <c r="D774" s="16"/>
      <c r="E774" s="35"/>
      <c r="F774" s="16"/>
      <c r="G774" s="35"/>
      <c r="H774" s="105"/>
      <c r="I774" s="35"/>
      <c r="J774" s="35"/>
      <c r="K774" s="35"/>
      <c r="L774" s="35"/>
      <c r="M774" s="16"/>
      <c r="N774" s="35"/>
      <c r="O774" s="35"/>
      <c r="P774" s="16"/>
      <c r="Q774" s="16"/>
      <c r="R774" s="16"/>
      <c r="S774" s="63"/>
      <c r="T774" s="16"/>
      <c r="U774" s="16"/>
      <c r="V774" s="16"/>
      <c r="W774" s="16"/>
      <c r="X774" s="63"/>
      <c r="Y774" s="42"/>
      <c r="Z774" s="31"/>
      <c r="AA774" s="16"/>
      <c r="AB774" s="16"/>
      <c r="AC774" s="16"/>
      <c r="AD774" s="16"/>
    </row>
    <row r="775" spans="1:30" ht="15" customHeight="1" x14ac:dyDescent="0.2">
      <c r="A775" s="16"/>
      <c r="B775" s="16"/>
      <c r="C775" s="16"/>
      <c r="D775" s="16"/>
      <c r="E775" s="35"/>
      <c r="F775" s="16"/>
      <c r="G775" s="35"/>
      <c r="H775" s="105"/>
      <c r="I775" s="35"/>
      <c r="J775" s="35"/>
      <c r="K775" s="35"/>
      <c r="L775" s="35"/>
      <c r="M775" s="16"/>
      <c r="N775" s="35"/>
      <c r="O775" s="35"/>
      <c r="P775" s="16"/>
      <c r="Q775" s="16"/>
      <c r="R775" s="16"/>
      <c r="S775" s="63"/>
      <c r="T775" s="16"/>
      <c r="U775" s="16"/>
      <c r="V775" s="16"/>
      <c r="W775" s="16"/>
      <c r="X775" s="63"/>
      <c r="Y775" s="42"/>
      <c r="Z775" s="31"/>
      <c r="AA775" s="16"/>
      <c r="AB775" s="16"/>
      <c r="AC775" s="16"/>
      <c r="AD775" s="16"/>
    </row>
    <row r="776" spans="1:30" ht="15" customHeight="1" x14ac:dyDescent="0.2">
      <c r="A776" s="16"/>
      <c r="B776" s="16"/>
      <c r="C776" s="16"/>
      <c r="D776" s="16"/>
      <c r="E776" s="35"/>
      <c r="F776" s="16"/>
      <c r="G776" s="35"/>
      <c r="H776" s="105"/>
      <c r="I776" s="35"/>
      <c r="J776" s="35"/>
      <c r="K776" s="35"/>
      <c r="L776" s="35"/>
      <c r="M776" s="16"/>
      <c r="N776" s="35"/>
      <c r="O776" s="35"/>
      <c r="P776" s="16"/>
      <c r="Q776" s="16"/>
      <c r="R776" s="16"/>
      <c r="S776" s="63"/>
      <c r="T776" s="16"/>
      <c r="U776" s="16"/>
      <c r="V776" s="16"/>
      <c r="W776" s="16"/>
      <c r="X776" s="63"/>
      <c r="Y776" s="42"/>
      <c r="Z776" s="31"/>
      <c r="AA776" s="16"/>
      <c r="AB776" s="16"/>
      <c r="AC776" s="16"/>
      <c r="AD776" s="16"/>
    </row>
    <row r="777" spans="1:30" ht="15" customHeight="1" x14ac:dyDescent="0.2">
      <c r="A777" s="16"/>
      <c r="B777" s="16"/>
      <c r="C777" s="16"/>
      <c r="D777" s="16"/>
      <c r="E777" s="35"/>
      <c r="F777" s="16"/>
      <c r="G777" s="35"/>
      <c r="H777" s="105"/>
      <c r="I777" s="35"/>
      <c r="J777" s="35"/>
      <c r="K777" s="35"/>
      <c r="L777" s="35"/>
      <c r="M777" s="16"/>
      <c r="N777" s="35"/>
      <c r="O777" s="35"/>
      <c r="P777" s="16"/>
      <c r="Q777" s="16"/>
      <c r="R777" s="16"/>
      <c r="S777" s="63"/>
      <c r="T777" s="16"/>
      <c r="U777" s="16"/>
      <c r="V777" s="16"/>
      <c r="W777" s="16"/>
      <c r="X777" s="63"/>
      <c r="Y777" s="42"/>
      <c r="Z777" s="31"/>
      <c r="AA777" s="16"/>
      <c r="AB777" s="16"/>
      <c r="AC777" s="16"/>
      <c r="AD777" s="16"/>
    </row>
    <row r="778" spans="1:30" ht="15" customHeight="1" x14ac:dyDescent="0.2">
      <c r="A778" s="16"/>
      <c r="B778" s="16"/>
      <c r="C778" s="16"/>
      <c r="D778" s="16"/>
      <c r="E778" s="35"/>
      <c r="F778" s="16"/>
      <c r="G778" s="35"/>
      <c r="H778" s="105"/>
      <c r="I778" s="35"/>
      <c r="J778" s="35"/>
      <c r="K778" s="35"/>
      <c r="L778" s="35"/>
      <c r="M778" s="16"/>
      <c r="N778" s="35"/>
      <c r="O778" s="35"/>
      <c r="P778" s="16"/>
      <c r="Q778" s="16"/>
      <c r="R778" s="16"/>
      <c r="S778" s="63"/>
      <c r="T778" s="16"/>
      <c r="U778" s="16"/>
      <c r="V778" s="16"/>
      <c r="W778" s="16"/>
      <c r="X778" s="63"/>
      <c r="Y778" s="42"/>
      <c r="Z778" s="31"/>
      <c r="AA778" s="16"/>
      <c r="AB778" s="16"/>
      <c r="AC778" s="16"/>
      <c r="AD778" s="16"/>
    </row>
    <row r="779" spans="1:30" ht="15" customHeight="1" x14ac:dyDescent="0.2">
      <c r="A779" s="16"/>
      <c r="B779" s="16"/>
      <c r="C779" s="16"/>
      <c r="D779" s="16"/>
      <c r="E779" s="35"/>
      <c r="F779" s="16"/>
      <c r="G779" s="35"/>
      <c r="H779" s="105"/>
      <c r="I779" s="35"/>
      <c r="J779" s="35"/>
      <c r="K779" s="35"/>
      <c r="L779" s="35"/>
      <c r="M779" s="16"/>
      <c r="N779" s="35"/>
      <c r="O779" s="35"/>
      <c r="P779" s="16"/>
      <c r="Q779" s="16"/>
      <c r="R779" s="16"/>
      <c r="S779" s="63"/>
      <c r="T779" s="16"/>
      <c r="U779" s="16"/>
      <c r="V779" s="16"/>
      <c r="W779" s="16"/>
      <c r="X779" s="63"/>
      <c r="Y779" s="42"/>
      <c r="Z779" s="31"/>
      <c r="AA779" s="16"/>
      <c r="AB779" s="16"/>
      <c r="AC779" s="16"/>
      <c r="AD779" s="16"/>
    </row>
    <row r="780" spans="1:30" ht="15" customHeight="1" x14ac:dyDescent="0.2">
      <c r="A780" s="16"/>
      <c r="B780" s="16"/>
      <c r="C780" s="16"/>
      <c r="D780" s="16"/>
      <c r="E780" s="35"/>
      <c r="F780" s="16"/>
      <c r="G780" s="35"/>
      <c r="H780" s="105"/>
      <c r="I780" s="35"/>
      <c r="J780" s="35"/>
      <c r="K780" s="35"/>
      <c r="L780" s="35"/>
      <c r="M780" s="16"/>
      <c r="N780" s="35"/>
      <c r="O780" s="35"/>
      <c r="P780" s="16"/>
      <c r="Q780" s="16"/>
      <c r="R780" s="16"/>
      <c r="S780" s="63"/>
      <c r="T780" s="16"/>
      <c r="U780" s="16"/>
      <c r="V780" s="16"/>
      <c r="W780" s="16"/>
      <c r="X780" s="63"/>
      <c r="Y780" s="42"/>
      <c r="Z780" s="31"/>
      <c r="AA780" s="16"/>
      <c r="AB780" s="16"/>
      <c r="AC780" s="16"/>
      <c r="AD780" s="16"/>
    </row>
    <row r="781" spans="1:30" ht="15" customHeight="1" x14ac:dyDescent="0.2">
      <c r="A781" s="16"/>
      <c r="B781" s="16"/>
      <c r="C781" s="16"/>
      <c r="D781" s="16"/>
      <c r="E781" s="35"/>
      <c r="F781" s="16"/>
      <c r="G781" s="35"/>
      <c r="H781" s="105"/>
      <c r="I781" s="35"/>
      <c r="J781" s="35"/>
      <c r="K781" s="35"/>
      <c r="L781" s="35"/>
      <c r="M781" s="16"/>
      <c r="N781" s="35"/>
      <c r="O781" s="35"/>
      <c r="P781" s="16"/>
      <c r="Q781" s="16"/>
      <c r="R781" s="16"/>
      <c r="S781" s="63"/>
      <c r="T781" s="16"/>
      <c r="U781" s="16"/>
      <c r="V781" s="16"/>
      <c r="W781" s="16"/>
      <c r="X781" s="63"/>
      <c r="Y781" s="42"/>
      <c r="Z781" s="31"/>
      <c r="AA781" s="16"/>
      <c r="AB781" s="16"/>
      <c r="AC781" s="16"/>
      <c r="AD781" s="16"/>
    </row>
    <row r="782" spans="1:30" ht="15" customHeight="1" x14ac:dyDescent="0.2">
      <c r="A782" s="16"/>
      <c r="B782" s="16"/>
      <c r="C782" s="16"/>
      <c r="D782" s="16"/>
      <c r="E782" s="35"/>
      <c r="F782" s="16"/>
      <c r="G782" s="35"/>
      <c r="H782" s="105"/>
      <c r="I782" s="35"/>
      <c r="J782" s="35"/>
      <c r="K782" s="35"/>
      <c r="L782" s="35"/>
      <c r="M782" s="16"/>
      <c r="N782" s="35"/>
      <c r="O782" s="35"/>
      <c r="P782" s="16"/>
      <c r="Q782" s="16"/>
      <c r="R782" s="16"/>
      <c r="S782" s="63"/>
      <c r="T782" s="16"/>
      <c r="U782" s="16"/>
      <c r="V782" s="16"/>
      <c r="W782" s="16"/>
      <c r="X782" s="63"/>
      <c r="Y782" s="42"/>
      <c r="Z782" s="31"/>
      <c r="AA782" s="16"/>
      <c r="AB782" s="16"/>
      <c r="AC782" s="16"/>
      <c r="AD782" s="16"/>
    </row>
    <row r="783" spans="1:30" ht="15" customHeight="1" x14ac:dyDescent="0.2">
      <c r="A783" s="16"/>
      <c r="B783" s="16"/>
      <c r="C783" s="16"/>
      <c r="D783" s="16"/>
      <c r="E783" s="35"/>
      <c r="F783" s="16"/>
      <c r="G783" s="35"/>
      <c r="H783" s="105"/>
      <c r="I783" s="35"/>
      <c r="J783" s="35"/>
      <c r="K783" s="35"/>
      <c r="L783" s="35"/>
      <c r="M783" s="16"/>
      <c r="N783" s="35"/>
      <c r="O783" s="35"/>
      <c r="P783" s="16"/>
      <c r="Q783" s="16"/>
      <c r="R783" s="16"/>
      <c r="S783" s="63"/>
      <c r="T783" s="16"/>
      <c r="U783" s="16"/>
      <c r="V783" s="16"/>
      <c r="W783" s="16"/>
      <c r="X783" s="63"/>
      <c r="Y783" s="42"/>
      <c r="Z783" s="31"/>
      <c r="AA783" s="16"/>
      <c r="AB783" s="16"/>
      <c r="AC783" s="16"/>
      <c r="AD783" s="16"/>
    </row>
    <row r="784" spans="1:30" ht="15" customHeight="1" x14ac:dyDescent="0.2">
      <c r="A784" s="16"/>
      <c r="B784" s="16"/>
      <c r="C784" s="16"/>
      <c r="D784" s="16"/>
      <c r="E784" s="35"/>
      <c r="F784" s="16"/>
      <c r="G784" s="35"/>
      <c r="H784" s="105"/>
      <c r="I784" s="35"/>
      <c r="J784" s="35"/>
      <c r="K784" s="35"/>
      <c r="L784" s="35"/>
      <c r="M784" s="16"/>
      <c r="N784" s="35"/>
      <c r="O784" s="35"/>
      <c r="P784" s="16"/>
      <c r="Q784" s="16"/>
      <c r="R784" s="16"/>
      <c r="S784" s="63"/>
      <c r="T784" s="16"/>
      <c r="U784" s="16"/>
      <c r="V784" s="16"/>
      <c r="W784" s="16"/>
      <c r="X784" s="63"/>
      <c r="Y784" s="42"/>
      <c r="Z784" s="31"/>
      <c r="AA784" s="16"/>
      <c r="AB784" s="16"/>
      <c r="AC784" s="16"/>
      <c r="AD784" s="16"/>
    </row>
    <row r="785" spans="1:30" ht="15" customHeight="1" x14ac:dyDescent="0.2">
      <c r="A785" s="16"/>
      <c r="B785" s="16"/>
      <c r="C785" s="16"/>
      <c r="D785" s="16"/>
      <c r="E785" s="35"/>
      <c r="F785" s="16"/>
      <c r="G785" s="35"/>
      <c r="H785" s="105"/>
      <c r="I785" s="35"/>
      <c r="J785" s="35"/>
      <c r="K785" s="35"/>
      <c r="L785" s="35"/>
      <c r="M785" s="16"/>
      <c r="N785" s="35"/>
      <c r="O785" s="35"/>
      <c r="P785" s="16"/>
      <c r="Q785" s="16"/>
      <c r="R785" s="16"/>
      <c r="S785" s="63"/>
      <c r="T785" s="16"/>
      <c r="U785" s="16"/>
      <c r="V785" s="16"/>
      <c r="W785" s="16"/>
      <c r="X785" s="63"/>
      <c r="Y785" s="42"/>
      <c r="Z785" s="31"/>
      <c r="AA785" s="16"/>
      <c r="AB785" s="16"/>
      <c r="AC785" s="16"/>
      <c r="AD785" s="16"/>
    </row>
    <row r="786" spans="1:30" ht="15" customHeight="1" x14ac:dyDescent="0.2">
      <c r="A786" s="16"/>
      <c r="B786" s="16"/>
      <c r="C786" s="16"/>
      <c r="D786" s="16"/>
      <c r="E786" s="35"/>
      <c r="F786" s="16"/>
      <c r="G786" s="35"/>
      <c r="H786" s="105"/>
      <c r="I786" s="35"/>
      <c r="J786" s="35"/>
      <c r="K786" s="35"/>
      <c r="L786" s="35"/>
      <c r="M786" s="16"/>
      <c r="N786" s="35"/>
      <c r="O786" s="35"/>
      <c r="P786" s="16"/>
      <c r="Q786" s="16"/>
      <c r="R786" s="16"/>
      <c r="S786" s="63"/>
      <c r="T786" s="16"/>
      <c r="U786" s="16"/>
      <c r="V786" s="16"/>
      <c r="W786" s="16"/>
      <c r="X786" s="63"/>
      <c r="Y786" s="42"/>
      <c r="Z786" s="31"/>
      <c r="AA786" s="16"/>
      <c r="AB786" s="16"/>
      <c r="AC786" s="16"/>
      <c r="AD786" s="16"/>
    </row>
    <row r="787" spans="1:30" ht="15" customHeight="1" x14ac:dyDescent="0.2">
      <c r="A787" s="16"/>
      <c r="B787" s="16"/>
      <c r="C787" s="16"/>
      <c r="D787" s="16"/>
      <c r="E787" s="35"/>
      <c r="F787" s="16"/>
      <c r="G787" s="35"/>
      <c r="H787" s="105"/>
      <c r="I787" s="35"/>
      <c r="J787" s="35"/>
      <c r="K787" s="35"/>
      <c r="L787" s="35"/>
      <c r="M787" s="16"/>
      <c r="N787" s="35"/>
      <c r="O787" s="35"/>
      <c r="P787" s="16"/>
      <c r="Q787" s="16"/>
      <c r="R787" s="16"/>
      <c r="S787" s="63"/>
      <c r="T787" s="16"/>
      <c r="U787" s="16"/>
      <c r="V787" s="16"/>
      <c r="W787" s="16"/>
      <c r="X787" s="63"/>
      <c r="Y787" s="42"/>
      <c r="Z787" s="31"/>
      <c r="AA787" s="16"/>
      <c r="AB787" s="16"/>
      <c r="AC787" s="16"/>
      <c r="AD787" s="16"/>
    </row>
    <row r="788" spans="1:30" ht="15" customHeight="1" x14ac:dyDescent="0.2">
      <c r="A788" s="16"/>
      <c r="B788" s="16"/>
      <c r="C788" s="16"/>
      <c r="D788" s="16"/>
      <c r="E788" s="35"/>
      <c r="F788" s="16"/>
      <c r="G788" s="35"/>
      <c r="H788" s="105"/>
      <c r="I788" s="35"/>
      <c r="J788" s="35"/>
      <c r="K788" s="35"/>
      <c r="L788" s="35"/>
      <c r="M788" s="16"/>
      <c r="N788" s="35"/>
      <c r="O788" s="35"/>
      <c r="P788" s="16"/>
      <c r="Q788" s="16"/>
      <c r="R788" s="16"/>
      <c r="S788" s="63"/>
      <c r="T788" s="16"/>
      <c r="U788" s="16"/>
      <c r="V788" s="16"/>
      <c r="W788" s="16"/>
      <c r="X788" s="63"/>
      <c r="Y788" s="42"/>
      <c r="Z788" s="31"/>
      <c r="AA788" s="16"/>
      <c r="AB788" s="16"/>
      <c r="AC788" s="16"/>
      <c r="AD788" s="16"/>
    </row>
    <row r="789" spans="1:30" ht="15" customHeight="1" x14ac:dyDescent="0.2">
      <c r="A789" s="16"/>
      <c r="B789" s="16"/>
      <c r="C789" s="16"/>
      <c r="D789" s="16"/>
      <c r="E789" s="35"/>
      <c r="F789" s="16"/>
      <c r="G789" s="35"/>
      <c r="H789" s="105"/>
      <c r="I789" s="35"/>
      <c r="J789" s="35"/>
      <c r="K789" s="35"/>
      <c r="L789" s="35"/>
      <c r="M789" s="16"/>
      <c r="N789" s="35"/>
      <c r="O789" s="35"/>
      <c r="P789" s="16"/>
      <c r="Q789" s="16"/>
      <c r="R789" s="16"/>
      <c r="S789" s="63"/>
      <c r="T789" s="16"/>
      <c r="U789" s="16"/>
      <c r="V789" s="16"/>
      <c r="W789" s="16"/>
      <c r="X789" s="63"/>
      <c r="Y789" s="42"/>
      <c r="Z789" s="31"/>
      <c r="AA789" s="16"/>
      <c r="AB789" s="16"/>
      <c r="AC789" s="16"/>
      <c r="AD789" s="16"/>
    </row>
    <row r="790" spans="1:30" ht="15" customHeight="1" x14ac:dyDescent="0.2">
      <c r="A790" s="16"/>
      <c r="B790" s="16"/>
      <c r="C790" s="16"/>
      <c r="D790" s="16"/>
      <c r="E790" s="35"/>
      <c r="F790" s="16"/>
      <c r="G790" s="35"/>
      <c r="H790" s="105"/>
      <c r="I790" s="35"/>
      <c r="J790" s="35"/>
      <c r="K790" s="35"/>
      <c r="L790" s="35"/>
      <c r="M790" s="16"/>
      <c r="N790" s="35"/>
      <c r="O790" s="35"/>
      <c r="P790" s="16"/>
      <c r="Q790" s="16"/>
      <c r="R790" s="16"/>
      <c r="S790" s="63"/>
      <c r="T790" s="16"/>
      <c r="U790" s="16"/>
      <c r="V790" s="16"/>
      <c r="W790" s="16"/>
      <c r="X790" s="63"/>
      <c r="Y790" s="42"/>
      <c r="Z790" s="31"/>
      <c r="AA790" s="16"/>
      <c r="AB790" s="16"/>
      <c r="AC790" s="16"/>
      <c r="AD790" s="16"/>
    </row>
    <row r="791" spans="1:30" ht="15" customHeight="1" x14ac:dyDescent="0.2">
      <c r="A791" s="16"/>
      <c r="B791" s="16"/>
      <c r="C791" s="16"/>
      <c r="D791" s="16"/>
      <c r="E791" s="35"/>
      <c r="F791" s="16"/>
      <c r="G791" s="35"/>
      <c r="H791" s="105"/>
      <c r="I791" s="35"/>
      <c r="J791" s="35"/>
      <c r="K791" s="35"/>
      <c r="L791" s="35"/>
      <c r="M791" s="16"/>
      <c r="N791" s="35"/>
      <c r="O791" s="35"/>
      <c r="P791" s="16"/>
      <c r="Q791" s="16"/>
      <c r="R791" s="16"/>
      <c r="S791" s="63"/>
      <c r="T791" s="16"/>
      <c r="U791" s="16"/>
      <c r="V791" s="16"/>
      <c r="W791" s="16"/>
      <c r="X791" s="63"/>
      <c r="Y791" s="42"/>
      <c r="Z791" s="31"/>
      <c r="AA791" s="16"/>
      <c r="AB791" s="16"/>
      <c r="AC791" s="16"/>
      <c r="AD791" s="16"/>
    </row>
    <row r="792" spans="1:30" ht="15" customHeight="1" x14ac:dyDescent="0.2">
      <c r="A792" s="16"/>
      <c r="B792" s="16"/>
      <c r="C792" s="16"/>
      <c r="D792" s="16"/>
      <c r="E792" s="35"/>
      <c r="F792" s="16"/>
      <c r="G792" s="35"/>
      <c r="H792" s="105"/>
      <c r="I792" s="35"/>
      <c r="J792" s="35"/>
      <c r="K792" s="35"/>
      <c r="L792" s="35"/>
      <c r="M792" s="16"/>
      <c r="N792" s="35"/>
      <c r="O792" s="35"/>
      <c r="P792" s="16"/>
      <c r="Q792" s="16"/>
      <c r="R792" s="16"/>
      <c r="S792" s="63"/>
      <c r="T792" s="16"/>
      <c r="U792" s="16"/>
      <c r="V792" s="16"/>
      <c r="W792" s="16"/>
      <c r="X792" s="63"/>
      <c r="Y792" s="42"/>
      <c r="Z792" s="31"/>
      <c r="AA792" s="16"/>
      <c r="AB792" s="16"/>
      <c r="AC792" s="16"/>
      <c r="AD792" s="16"/>
    </row>
    <row r="793" spans="1:30" ht="15" customHeight="1" x14ac:dyDescent="0.2">
      <c r="A793" s="16"/>
      <c r="B793" s="16"/>
      <c r="C793" s="16"/>
      <c r="D793" s="16"/>
      <c r="E793" s="35"/>
      <c r="F793" s="16"/>
      <c r="G793" s="35"/>
      <c r="H793" s="105"/>
      <c r="I793" s="35"/>
      <c r="J793" s="35"/>
      <c r="K793" s="35"/>
      <c r="L793" s="35"/>
      <c r="M793" s="16"/>
      <c r="N793" s="35"/>
      <c r="O793" s="35"/>
      <c r="P793" s="16"/>
      <c r="Q793" s="16"/>
      <c r="R793" s="16"/>
      <c r="S793" s="63"/>
      <c r="T793" s="16"/>
      <c r="U793" s="16"/>
      <c r="V793" s="16"/>
      <c r="W793" s="16"/>
      <c r="X793" s="63"/>
      <c r="Y793" s="42"/>
      <c r="Z793" s="31"/>
      <c r="AA793" s="16"/>
      <c r="AB793" s="16"/>
      <c r="AC793" s="16"/>
      <c r="AD793" s="16"/>
    </row>
    <row r="794" spans="1:30" ht="15" customHeight="1" x14ac:dyDescent="0.2">
      <c r="A794" s="16"/>
      <c r="B794" s="16"/>
      <c r="C794" s="16"/>
      <c r="D794" s="16"/>
      <c r="E794" s="35"/>
      <c r="F794" s="16"/>
      <c r="G794" s="35"/>
      <c r="H794" s="105"/>
      <c r="I794" s="35"/>
      <c r="J794" s="35"/>
      <c r="K794" s="35"/>
      <c r="L794" s="35"/>
      <c r="M794" s="16"/>
      <c r="N794" s="35"/>
      <c r="O794" s="35"/>
      <c r="P794" s="16"/>
      <c r="Q794" s="16"/>
      <c r="R794" s="16"/>
      <c r="S794" s="63"/>
      <c r="T794" s="16"/>
      <c r="U794" s="16"/>
      <c r="V794" s="16"/>
      <c r="W794" s="16"/>
      <c r="X794" s="63"/>
      <c r="Y794" s="42"/>
      <c r="Z794" s="31"/>
      <c r="AA794" s="16"/>
      <c r="AB794" s="16"/>
      <c r="AC794" s="16"/>
      <c r="AD794" s="16"/>
    </row>
    <row r="795" spans="1:30" ht="15" customHeight="1" x14ac:dyDescent="0.2">
      <c r="A795" s="16"/>
      <c r="B795" s="16"/>
      <c r="C795" s="16"/>
      <c r="D795" s="16"/>
      <c r="E795" s="35"/>
      <c r="F795" s="16"/>
      <c r="G795" s="35"/>
      <c r="H795" s="105"/>
      <c r="I795" s="35"/>
      <c r="J795" s="35"/>
      <c r="K795" s="35"/>
      <c r="L795" s="35"/>
      <c r="M795" s="16"/>
      <c r="N795" s="35"/>
      <c r="O795" s="35"/>
      <c r="P795" s="16"/>
      <c r="Q795" s="16"/>
      <c r="R795" s="16"/>
      <c r="S795" s="63"/>
      <c r="T795" s="16"/>
      <c r="U795" s="16"/>
      <c r="V795" s="16"/>
      <c r="W795" s="16"/>
      <c r="X795" s="63"/>
      <c r="Y795" s="42"/>
      <c r="Z795" s="31"/>
      <c r="AA795" s="16"/>
      <c r="AB795" s="16"/>
      <c r="AC795" s="16"/>
      <c r="AD795" s="16"/>
    </row>
    <row r="796" spans="1:30" ht="15" customHeight="1" x14ac:dyDescent="0.2">
      <c r="A796" s="16"/>
      <c r="B796" s="16"/>
      <c r="C796" s="16"/>
      <c r="D796" s="16"/>
      <c r="E796" s="35"/>
      <c r="F796" s="16"/>
      <c r="G796" s="35"/>
      <c r="H796" s="105"/>
      <c r="I796" s="35"/>
      <c r="J796" s="35"/>
      <c r="K796" s="35"/>
      <c r="L796" s="35"/>
      <c r="M796" s="16"/>
      <c r="N796" s="35"/>
      <c r="O796" s="35"/>
      <c r="P796" s="16"/>
      <c r="Q796" s="16"/>
      <c r="R796" s="16"/>
      <c r="S796" s="63"/>
      <c r="T796" s="16"/>
      <c r="U796" s="16"/>
      <c r="V796" s="16"/>
      <c r="W796" s="16"/>
      <c r="X796" s="63"/>
      <c r="Y796" s="42"/>
      <c r="Z796" s="31"/>
      <c r="AA796" s="16"/>
      <c r="AB796" s="16"/>
      <c r="AC796" s="16"/>
      <c r="AD796" s="16"/>
    </row>
    <row r="797" spans="1:30" ht="15" customHeight="1" x14ac:dyDescent="0.2">
      <c r="A797" s="16"/>
      <c r="B797" s="16"/>
      <c r="C797" s="16"/>
      <c r="D797" s="16"/>
      <c r="E797" s="35"/>
      <c r="F797" s="16"/>
      <c r="G797" s="35"/>
      <c r="H797" s="105"/>
      <c r="I797" s="35"/>
      <c r="J797" s="35"/>
      <c r="K797" s="35"/>
      <c r="L797" s="35"/>
      <c r="M797" s="16"/>
      <c r="N797" s="35"/>
      <c r="O797" s="35"/>
      <c r="P797" s="16"/>
      <c r="Q797" s="16"/>
      <c r="R797" s="16"/>
      <c r="S797" s="63"/>
      <c r="T797" s="16"/>
      <c r="U797" s="16"/>
      <c r="V797" s="16"/>
      <c r="W797" s="16"/>
      <c r="X797" s="63"/>
      <c r="Y797" s="42"/>
      <c r="Z797" s="31"/>
      <c r="AA797" s="16"/>
      <c r="AB797" s="16"/>
      <c r="AC797" s="16"/>
      <c r="AD797" s="16"/>
    </row>
    <row r="798" spans="1:30" ht="15" customHeight="1" x14ac:dyDescent="0.2">
      <c r="A798" s="16"/>
      <c r="B798" s="16"/>
      <c r="C798" s="16"/>
      <c r="D798" s="16"/>
      <c r="E798" s="35"/>
      <c r="F798" s="16"/>
      <c r="G798" s="35"/>
      <c r="H798" s="105"/>
      <c r="I798" s="35"/>
      <c r="J798" s="35"/>
      <c r="K798" s="35"/>
      <c r="L798" s="35"/>
      <c r="M798" s="16"/>
      <c r="N798" s="35"/>
      <c r="O798" s="35"/>
      <c r="P798" s="16"/>
      <c r="Q798" s="16"/>
      <c r="R798" s="16"/>
      <c r="S798" s="63"/>
      <c r="T798" s="16"/>
      <c r="U798" s="16"/>
      <c r="V798" s="16"/>
      <c r="W798" s="16"/>
      <c r="X798" s="63"/>
      <c r="Y798" s="42"/>
      <c r="Z798" s="31"/>
      <c r="AA798" s="16"/>
      <c r="AB798" s="16"/>
      <c r="AC798" s="16"/>
      <c r="AD798" s="16"/>
    </row>
    <row r="799" spans="1:30" ht="15" customHeight="1" x14ac:dyDescent="0.2">
      <c r="A799" s="16"/>
      <c r="B799" s="16"/>
      <c r="C799" s="16"/>
      <c r="D799" s="16"/>
      <c r="E799" s="35"/>
      <c r="F799" s="16"/>
      <c r="G799" s="35"/>
      <c r="H799" s="105"/>
      <c r="I799" s="35"/>
      <c r="J799" s="35"/>
      <c r="K799" s="35"/>
      <c r="L799" s="35"/>
      <c r="M799" s="16"/>
      <c r="N799" s="35"/>
      <c r="O799" s="35"/>
      <c r="P799" s="16"/>
      <c r="Q799" s="16"/>
      <c r="R799" s="16"/>
      <c r="S799" s="63"/>
      <c r="T799" s="16"/>
      <c r="U799" s="16"/>
      <c r="V799" s="16"/>
      <c r="W799" s="16"/>
      <c r="X799" s="63"/>
      <c r="Y799" s="42"/>
      <c r="Z799" s="31"/>
      <c r="AA799" s="16"/>
      <c r="AB799" s="16"/>
      <c r="AC799" s="16"/>
      <c r="AD799" s="16"/>
    </row>
    <row r="800" spans="1:30" ht="15" customHeight="1" x14ac:dyDescent="0.2">
      <c r="A800" s="16"/>
      <c r="B800" s="16"/>
      <c r="C800" s="16"/>
      <c r="D800" s="16"/>
      <c r="E800" s="35"/>
      <c r="F800" s="16"/>
      <c r="G800" s="35"/>
      <c r="H800" s="105"/>
      <c r="I800" s="35"/>
      <c r="J800" s="35"/>
      <c r="K800" s="35"/>
      <c r="L800" s="35"/>
      <c r="M800" s="16"/>
      <c r="N800" s="35"/>
      <c r="O800" s="35"/>
      <c r="P800" s="16"/>
      <c r="Q800" s="16"/>
      <c r="R800" s="16"/>
      <c r="S800" s="63"/>
      <c r="T800" s="16"/>
      <c r="U800" s="16"/>
      <c r="V800" s="16"/>
      <c r="W800" s="16"/>
      <c r="X800" s="63"/>
      <c r="Y800" s="42"/>
      <c r="Z800" s="31"/>
      <c r="AA800" s="16"/>
      <c r="AB800" s="16"/>
      <c r="AC800" s="16"/>
      <c r="AD800" s="16"/>
    </row>
    <row r="801" spans="1:30" ht="15" customHeight="1" x14ac:dyDescent="0.2">
      <c r="A801" s="16"/>
      <c r="B801" s="16"/>
      <c r="C801" s="16"/>
      <c r="D801" s="16"/>
      <c r="E801" s="35"/>
      <c r="F801" s="16"/>
      <c r="G801" s="35"/>
      <c r="H801" s="105"/>
      <c r="I801" s="35"/>
      <c r="J801" s="35"/>
      <c r="K801" s="35"/>
      <c r="L801" s="35"/>
      <c r="M801" s="16"/>
      <c r="N801" s="35"/>
      <c r="O801" s="35"/>
      <c r="P801" s="16"/>
      <c r="Q801" s="16"/>
      <c r="R801" s="16"/>
      <c r="S801" s="63"/>
      <c r="T801" s="16"/>
      <c r="U801" s="16"/>
      <c r="V801" s="16"/>
      <c r="W801" s="16"/>
      <c r="X801" s="63"/>
      <c r="Y801" s="42"/>
      <c r="Z801" s="31"/>
      <c r="AA801" s="16"/>
      <c r="AB801" s="16"/>
      <c r="AC801" s="16"/>
      <c r="AD801" s="16"/>
    </row>
    <row r="802" spans="1:30" ht="15" customHeight="1" x14ac:dyDescent="0.2">
      <c r="A802" s="16"/>
      <c r="B802" s="16"/>
      <c r="C802" s="16"/>
      <c r="D802" s="16"/>
      <c r="E802" s="35"/>
      <c r="F802" s="16"/>
      <c r="G802" s="35"/>
      <c r="H802" s="105"/>
      <c r="I802" s="35"/>
      <c r="J802" s="35"/>
      <c r="K802" s="35"/>
      <c r="L802" s="35"/>
      <c r="M802" s="16"/>
      <c r="N802" s="35"/>
      <c r="O802" s="35"/>
      <c r="P802" s="16"/>
      <c r="Q802" s="16"/>
      <c r="R802" s="16"/>
      <c r="S802" s="63"/>
      <c r="T802" s="16"/>
      <c r="U802" s="16"/>
      <c r="V802" s="16"/>
      <c r="W802" s="16"/>
      <c r="X802" s="63"/>
      <c r="Y802" s="42"/>
      <c r="Z802" s="31"/>
      <c r="AA802" s="16"/>
      <c r="AB802" s="16"/>
      <c r="AC802" s="16"/>
      <c r="AD802" s="16"/>
    </row>
    <row r="803" spans="1:30" ht="15" customHeight="1" x14ac:dyDescent="0.2">
      <c r="A803" s="16"/>
      <c r="B803" s="16"/>
      <c r="C803" s="16"/>
      <c r="D803" s="16"/>
      <c r="E803" s="35"/>
      <c r="F803" s="16"/>
      <c r="G803" s="35"/>
      <c r="H803" s="105"/>
      <c r="I803" s="35"/>
      <c r="J803" s="35"/>
      <c r="K803" s="35"/>
      <c r="L803" s="35"/>
      <c r="M803" s="16"/>
      <c r="N803" s="35"/>
      <c r="O803" s="35"/>
      <c r="P803" s="16"/>
      <c r="Q803" s="16"/>
      <c r="R803" s="16"/>
      <c r="S803" s="63"/>
      <c r="T803" s="16"/>
      <c r="U803" s="16"/>
      <c r="V803" s="16"/>
      <c r="W803" s="16"/>
      <c r="X803" s="63"/>
      <c r="Y803" s="42"/>
      <c r="Z803" s="31"/>
      <c r="AA803" s="16"/>
      <c r="AB803" s="16"/>
      <c r="AC803" s="16"/>
      <c r="AD803" s="16"/>
    </row>
    <row r="804" spans="1:30" ht="15" customHeight="1" x14ac:dyDescent="0.2">
      <c r="A804" s="16"/>
      <c r="B804" s="16"/>
      <c r="C804" s="16"/>
      <c r="D804" s="16"/>
      <c r="E804" s="35"/>
      <c r="F804" s="16"/>
      <c r="G804" s="35"/>
      <c r="H804" s="105"/>
      <c r="I804" s="35"/>
      <c r="J804" s="35"/>
      <c r="K804" s="35"/>
      <c r="L804" s="35"/>
      <c r="M804" s="16"/>
      <c r="N804" s="35"/>
      <c r="O804" s="35"/>
      <c r="P804" s="16"/>
      <c r="Q804" s="16"/>
      <c r="R804" s="16"/>
      <c r="S804" s="63"/>
      <c r="T804" s="16"/>
      <c r="U804" s="16"/>
      <c r="V804" s="16"/>
      <c r="W804" s="16"/>
      <c r="X804" s="63"/>
      <c r="Y804" s="42"/>
      <c r="Z804" s="31"/>
      <c r="AA804" s="16"/>
      <c r="AB804" s="16"/>
      <c r="AC804" s="16"/>
      <c r="AD804" s="16"/>
    </row>
    <row r="805" spans="1:30" ht="15" customHeight="1" x14ac:dyDescent="0.2">
      <c r="A805" s="16"/>
      <c r="B805" s="16"/>
      <c r="C805" s="16"/>
      <c r="D805" s="16"/>
      <c r="E805" s="35"/>
      <c r="F805" s="16"/>
      <c r="G805" s="35"/>
      <c r="H805" s="105"/>
      <c r="I805" s="35"/>
      <c r="J805" s="35"/>
      <c r="K805" s="35"/>
      <c r="L805" s="35"/>
      <c r="M805" s="16"/>
      <c r="N805" s="35"/>
      <c r="O805" s="35"/>
      <c r="P805" s="16"/>
      <c r="Q805" s="16"/>
      <c r="R805" s="16"/>
      <c r="S805" s="63"/>
      <c r="T805" s="16"/>
      <c r="U805" s="16"/>
      <c r="V805" s="16"/>
      <c r="W805" s="16"/>
      <c r="X805" s="63"/>
      <c r="Y805" s="42"/>
      <c r="Z805" s="31"/>
      <c r="AA805" s="16"/>
      <c r="AB805" s="16"/>
      <c r="AC805" s="16"/>
      <c r="AD805" s="16"/>
    </row>
    <row r="806" spans="1:30" ht="15" customHeight="1" x14ac:dyDescent="0.2">
      <c r="A806" s="16"/>
      <c r="B806" s="16"/>
      <c r="C806" s="16"/>
      <c r="D806" s="16"/>
      <c r="E806" s="35"/>
      <c r="F806" s="16"/>
      <c r="G806" s="35"/>
      <c r="H806" s="105"/>
      <c r="I806" s="35"/>
      <c r="J806" s="35"/>
      <c r="K806" s="35"/>
      <c r="L806" s="35"/>
      <c r="M806" s="16"/>
      <c r="N806" s="35"/>
      <c r="O806" s="35"/>
      <c r="P806" s="16"/>
      <c r="Q806" s="16"/>
      <c r="R806" s="16"/>
      <c r="S806" s="63"/>
      <c r="T806" s="16"/>
      <c r="U806" s="16"/>
      <c r="V806" s="16"/>
      <c r="W806" s="16"/>
      <c r="X806" s="63"/>
      <c r="Y806" s="42"/>
      <c r="Z806" s="31"/>
      <c r="AA806" s="16"/>
      <c r="AB806" s="16"/>
      <c r="AC806" s="16"/>
      <c r="AD806" s="16"/>
    </row>
    <row r="807" spans="1:30" ht="15" customHeight="1" x14ac:dyDescent="0.2">
      <c r="A807" s="16"/>
      <c r="B807" s="16"/>
      <c r="C807" s="16"/>
      <c r="D807" s="16"/>
      <c r="E807" s="35"/>
      <c r="F807" s="16"/>
      <c r="G807" s="35"/>
      <c r="H807" s="105"/>
      <c r="I807" s="35"/>
      <c r="J807" s="35"/>
      <c r="K807" s="35"/>
      <c r="L807" s="35"/>
      <c r="M807" s="16"/>
      <c r="N807" s="35"/>
      <c r="O807" s="35"/>
      <c r="P807" s="16"/>
      <c r="Q807" s="16"/>
      <c r="R807" s="16"/>
      <c r="S807" s="63"/>
      <c r="T807" s="16"/>
      <c r="U807" s="16"/>
      <c r="V807" s="16"/>
      <c r="W807" s="16"/>
      <c r="X807" s="63"/>
      <c r="Y807" s="42"/>
      <c r="Z807" s="31"/>
      <c r="AA807" s="16"/>
      <c r="AB807" s="16"/>
      <c r="AC807" s="16"/>
      <c r="AD807" s="16"/>
    </row>
    <row r="808" spans="1:30" ht="15" customHeight="1" x14ac:dyDescent="0.2">
      <c r="A808" s="16"/>
      <c r="B808" s="16"/>
      <c r="C808" s="16"/>
      <c r="D808" s="16"/>
      <c r="E808" s="35"/>
      <c r="F808" s="16"/>
      <c r="G808" s="35"/>
      <c r="H808" s="105"/>
      <c r="I808" s="35"/>
      <c r="J808" s="35"/>
      <c r="K808" s="35"/>
      <c r="L808" s="35"/>
      <c r="M808" s="16"/>
      <c r="N808" s="35"/>
      <c r="O808" s="35"/>
      <c r="P808" s="16"/>
      <c r="Q808" s="16"/>
      <c r="R808" s="16"/>
      <c r="S808" s="63"/>
      <c r="T808" s="16"/>
      <c r="U808" s="16"/>
      <c r="V808" s="16"/>
      <c r="W808" s="16"/>
      <c r="X808" s="63"/>
      <c r="Y808" s="42"/>
      <c r="Z808" s="31"/>
      <c r="AA808" s="16"/>
      <c r="AB808" s="16"/>
      <c r="AC808" s="16"/>
      <c r="AD808" s="16"/>
    </row>
    <row r="809" spans="1:30" ht="15" customHeight="1" x14ac:dyDescent="0.2">
      <c r="A809" s="16"/>
      <c r="B809" s="16"/>
      <c r="C809" s="16"/>
      <c r="D809" s="16"/>
      <c r="E809" s="35"/>
      <c r="F809" s="16"/>
      <c r="G809" s="35"/>
      <c r="H809" s="105"/>
      <c r="I809" s="35"/>
      <c r="J809" s="35"/>
      <c r="K809" s="35"/>
      <c r="L809" s="35"/>
      <c r="M809" s="16"/>
      <c r="N809" s="35"/>
      <c r="O809" s="35"/>
      <c r="P809" s="16"/>
      <c r="Q809" s="16"/>
      <c r="R809" s="16"/>
      <c r="S809" s="63"/>
      <c r="T809" s="16"/>
      <c r="U809" s="16"/>
      <c r="V809" s="16"/>
      <c r="W809" s="16"/>
      <c r="X809" s="63"/>
      <c r="Y809" s="42"/>
      <c r="Z809" s="31"/>
      <c r="AA809" s="16"/>
      <c r="AB809" s="16"/>
      <c r="AC809" s="16"/>
      <c r="AD809" s="16"/>
    </row>
    <row r="810" spans="1:30" ht="15" customHeight="1" x14ac:dyDescent="0.2">
      <c r="A810" s="16"/>
      <c r="B810" s="16"/>
      <c r="C810" s="16"/>
      <c r="D810" s="16"/>
      <c r="E810" s="35"/>
      <c r="F810" s="16"/>
      <c r="G810" s="35"/>
      <c r="H810" s="105"/>
      <c r="I810" s="35"/>
      <c r="J810" s="35"/>
      <c r="K810" s="35"/>
      <c r="L810" s="35"/>
      <c r="M810" s="16"/>
      <c r="N810" s="35"/>
      <c r="O810" s="35"/>
      <c r="P810" s="16"/>
      <c r="Q810" s="16"/>
      <c r="R810" s="16"/>
      <c r="S810" s="63"/>
      <c r="T810" s="16"/>
      <c r="U810" s="16"/>
      <c r="V810" s="16"/>
      <c r="W810" s="16"/>
      <c r="X810" s="63"/>
      <c r="Y810" s="42"/>
      <c r="Z810" s="31"/>
      <c r="AA810" s="16"/>
      <c r="AB810" s="16"/>
      <c r="AC810" s="16"/>
      <c r="AD810" s="16"/>
    </row>
    <row r="811" spans="1:30" ht="15" customHeight="1" x14ac:dyDescent="0.2">
      <c r="A811" s="16"/>
      <c r="B811" s="16"/>
      <c r="C811" s="16"/>
      <c r="D811" s="16"/>
      <c r="E811" s="35"/>
      <c r="F811" s="16"/>
      <c r="G811" s="35"/>
      <c r="H811" s="105"/>
      <c r="I811" s="35"/>
      <c r="J811" s="35"/>
      <c r="K811" s="35"/>
      <c r="L811" s="35"/>
      <c r="M811" s="16"/>
      <c r="N811" s="35"/>
      <c r="O811" s="35"/>
      <c r="P811" s="16"/>
      <c r="Q811" s="16"/>
      <c r="R811" s="16"/>
      <c r="S811" s="63"/>
      <c r="T811" s="16"/>
      <c r="U811" s="16"/>
      <c r="V811" s="16"/>
      <c r="W811" s="16"/>
      <c r="X811" s="63"/>
      <c r="Y811" s="42"/>
      <c r="Z811" s="31"/>
      <c r="AA811" s="16"/>
      <c r="AB811" s="16"/>
      <c r="AC811" s="16"/>
      <c r="AD811" s="16"/>
    </row>
    <row r="812" spans="1:30" ht="15" customHeight="1" x14ac:dyDescent="0.2">
      <c r="A812" s="16"/>
      <c r="B812" s="16"/>
      <c r="C812" s="16"/>
      <c r="D812" s="16"/>
      <c r="E812" s="35"/>
      <c r="F812" s="16"/>
      <c r="G812" s="35"/>
      <c r="H812" s="105"/>
      <c r="I812" s="35"/>
      <c r="J812" s="35"/>
      <c r="K812" s="35"/>
      <c r="L812" s="35"/>
      <c r="M812" s="16"/>
      <c r="N812" s="35"/>
      <c r="O812" s="35"/>
      <c r="P812" s="16"/>
      <c r="Q812" s="16"/>
      <c r="R812" s="16"/>
      <c r="S812" s="63"/>
      <c r="T812" s="16"/>
      <c r="U812" s="16"/>
      <c r="V812" s="16"/>
      <c r="W812" s="16"/>
      <c r="X812" s="63"/>
      <c r="Y812" s="42"/>
      <c r="Z812" s="31"/>
      <c r="AA812" s="16"/>
      <c r="AB812" s="16"/>
      <c r="AC812" s="16"/>
      <c r="AD812" s="16"/>
    </row>
    <row r="813" spans="1:30" ht="15" customHeight="1" x14ac:dyDescent="0.2">
      <c r="A813" s="16"/>
      <c r="B813" s="16"/>
      <c r="C813" s="16"/>
      <c r="D813" s="16"/>
      <c r="E813" s="35"/>
      <c r="F813" s="16"/>
      <c r="G813" s="35"/>
      <c r="H813" s="105"/>
      <c r="I813" s="35"/>
      <c r="J813" s="35"/>
      <c r="K813" s="35"/>
      <c r="L813" s="35"/>
      <c r="M813" s="16"/>
      <c r="N813" s="35"/>
      <c r="O813" s="35"/>
      <c r="P813" s="16"/>
      <c r="Q813" s="16"/>
      <c r="R813" s="16"/>
      <c r="S813" s="63"/>
      <c r="T813" s="16"/>
      <c r="U813" s="16"/>
      <c r="V813" s="16"/>
      <c r="W813" s="16"/>
      <c r="X813" s="63"/>
      <c r="Y813" s="42"/>
      <c r="Z813" s="31"/>
      <c r="AA813" s="16"/>
      <c r="AB813" s="16"/>
      <c r="AC813" s="16"/>
      <c r="AD813" s="16"/>
    </row>
    <row r="814" spans="1:30" ht="15" customHeight="1" x14ac:dyDescent="0.2">
      <c r="A814" s="16"/>
      <c r="B814" s="16"/>
      <c r="C814" s="16"/>
      <c r="D814" s="16"/>
      <c r="E814" s="35"/>
      <c r="F814" s="16"/>
      <c r="G814" s="35"/>
      <c r="H814" s="105"/>
      <c r="I814" s="35"/>
      <c r="J814" s="35"/>
      <c r="K814" s="35"/>
      <c r="L814" s="35"/>
      <c r="M814" s="16"/>
      <c r="N814" s="35"/>
      <c r="O814" s="35"/>
      <c r="P814" s="16"/>
      <c r="Q814" s="16"/>
      <c r="R814" s="16"/>
      <c r="S814" s="63"/>
      <c r="T814" s="16"/>
      <c r="U814" s="16"/>
      <c r="V814" s="16"/>
      <c r="W814" s="16"/>
      <c r="X814" s="63"/>
      <c r="Y814" s="42"/>
      <c r="Z814" s="31"/>
      <c r="AA814" s="16"/>
      <c r="AB814" s="16"/>
      <c r="AC814" s="16"/>
      <c r="AD814" s="16"/>
    </row>
    <row r="815" spans="1:30" ht="15" customHeight="1" x14ac:dyDescent="0.2">
      <c r="A815" s="16"/>
      <c r="B815" s="16"/>
      <c r="C815" s="16"/>
      <c r="D815" s="16"/>
      <c r="E815" s="35"/>
      <c r="F815" s="16"/>
      <c r="G815" s="35"/>
      <c r="H815" s="105"/>
      <c r="I815" s="35"/>
      <c r="J815" s="35"/>
      <c r="K815" s="35"/>
      <c r="L815" s="35"/>
      <c r="M815" s="16"/>
      <c r="N815" s="35"/>
      <c r="O815" s="35"/>
      <c r="P815" s="16"/>
      <c r="Q815" s="16"/>
      <c r="R815" s="16"/>
      <c r="S815" s="63"/>
      <c r="T815" s="16"/>
      <c r="U815" s="16"/>
      <c r="V815" s="16"/>
      <c r="W815" s="16"/>
      <c r="X815" s="63"/>
      <c r="Y815" s="42"/>
      <c r="Z815" s="31"/>
      <c r="AA815" s="16"/>
      <c r="AB815" s="16"/>
      <c r="AC815" s="16"/>
      <c r="AD815" s="16"/>
    </row>
    <row r="816" spans="1:30" ht="15" customHeight="1" x14ac:dyDescent="0.2">
      <c r="A816" s="16"/>
      <c r="B816" s="16"/>
      <c r="C816" s="16"/>
      <c r="D816" s="16"/>
      <c r="E816" s="35"/>
      <c r="F816" s="16"/>
      <c r="G816" s="35"/>
      <c r="H816" s="105"/>
      <c r="I816" s="35"/>
      <c r="J816" s="35"/>
      <c r="K816" s="35"/>
      <c r="L816" s="35"/>
      <c r="M816" s="16"/>
      <c r="N816" s="35"/>
      <c r="O816" s="35"/>
      <c r="P816" s="16"/>
      <c r="Q816" s="16"/>
      <c r="R816" s="16"/>
      <c r="S816" s="63"/>
      <c r="T816" s="16"/>
      <c r="U816" s="16"/>
      <c r="V816" s="16"/>
      <c r="W816" s="16"/>
      <c r="X816" s="63"/>
      <c r="Y816" s="42"/>
      <c r="Z816" s="31"/>
      <c r="AA816" s="16"/>
      <c r="AB816" s="16"/>
      <c r="AC816" s="16"/>
      <c r="AD816" s="16"/>
    </row>
    <row r="817" spans="1:30" ht="15" customHeight="1" x14ac:dyDescent="0.2">
      <c r="A817" s="16"/>
      <c r="B817" s="16"/>
      <c r="C817" s="16"/>
      <c r="D817" s="16"/>
      <c r="E817" s="35"/>
      <c r="F817" s="16"/>
      <c r="G817" s="35"/>
      <c r="H817" s="105"/>
      <c r="I817" s="35"/>
      <c r="J817" s="35"/>
      <c r="K817" s="35"/>
      <c r="L817" s="35"/>
      <c r="M817" s="16"/>
      <c r="N817" s="35"/>
      <c r="O817" s="35"/>
      <c r="P817" s="16"/>
      <c r="Q817" s="16"/>
      <c r="R817" s="16"/>
      <c r="S817" s="63"/>
      <c r="T817" s="16"/>
      <c r="U817" s="16"/>
      <c r="V817" s="16"/>
      <c r="W817" s="16"/>
      <c r="X817" s="63"/>
      <c r="Y817" s="42"/>
      <c r="Z817" s="31"/>
      <c r="AA817" s="16"/>
      <c r="AB817" s="16"/>
      <c r="AC817" s="16"/>
      <c r="AD817" s="16"/>
    </row>
    <row r="818" spans="1:30" ht="15" customHeight="1" x14ac:dyDescent="0.2">
      <c r="A818" s="16"/>
      <c r="B818" s="16"/>
      <c r="C818" s="16"/>
      <c r="D818" s="16"/>
      <c r="E818" s="35"/>
      <c r="F818" s="16"/>
      <c r="G818" s="35"/>
      <c r="H818" s="105"/>
      <c r="I818" s="35"/>
      <c r="J818" s="35"/>
      <c r="K818" s="35"/>
      <c r="L818" s="35"/>
      <c r="M818" s="16"/>
      <c r="N818" s="35"/>
      <c r="O818" s="35"/>
      <c r="P818" s="16"/>
      <c r="Q818" s="16"/>
      <c r="R818" s="16"/>
      <c r="S818" s="63"/>
      <c r="T818" s="16"/>
      <c r="U818" s="16"/>
      <c r="V818" s="16"/>
      <c r="W818" s="16"/>
      <c r="X818" s="63"/>
      <c r="Y818" s="42"/>
      <c r="Z818" s="31"/>
      <c r="AA818" s="16"/>
      <c r="AB818" s="16"/>
      <c r="AC818" s="16"/>
      <c r="AD818" s="16"/>
    </row>
    <row r="819" spans="1:30" ht="15" customHeight="1" x14ac:dyDescent="0.2">
      <c r="A819" s="16"/>
      <c r="B819" s="16"/>
      <c r="C819" s="16"/>
      <c r="D819" s="16"/>
      <c r="E819" s="35"/>
      <c r="F819" s="16"/>
      <c r="G819" s="35"/>
      <c r="H819" s="105"/>
      <c r="I819" s="35"/>
      <c r="J819" s="35"/>
      <c r="K819" s="35"/>
      <c r="L819" s="35"/>
      <c r="M819" s="16"/>
      <c r="N819" s="35"/>
      <c r="O819" s="35"/>
      <c r="P819" s="16"/>
      <c r="Q819" s="16"/>
      <c r="R819" s="16"/>
      <c r="S819" s="63"/>
      <c r="T819" s="16"/>
      <c r="U819" s="16"/>
      <c r="V819" s="16"/>
      <c r="W819" s="16"/>
      <c r="X819" s="63"/>
      <c r="Y819" s="42"/>
      <c r="Z819" s="31"/>
      <c r="AA819" s="16"/>
      <c r="AB819" s="16"/>
      <c r="AC819" s="16"/>
      <c r="AD819" s="16"/>
    </row>
    <row r="820" spans="1:30" ht="15" customHeight="1" x14ac:dyDescent="0.2">
      <c r="A820" s="16"/>
      <c r="B820" s="16"/>
      <c r="C820" s="16"/>
      <c r="D820" s="16"/>
      <c r="E820" s="35"/>
      <c r="F820" s="16"/>
      <c r="G820" s="35"/>
      <c r="H820" s="105"/>
      <c r="I820" s="35"/>
      <c r="J820" s="35"/>
      <c r="K820" s="35"/>
      <c r="L820" s="35"/>
      <c r="M820" s="16"/>
      <c r="N820" s="35"/>
      <c r="O820" s="35"/>
      <c r="P820" s="16"/>
      <c r="Q820" s="16"/>
      <c r="R820" s="16"/>
      <c r="S820" s="63"/>
      <c r="T820" s="16"/>
      <c r="U820" s="16"/>
      <c r="V820" s="16"/>
      <c r="W820" s="16"/>
      <c r="X820" s="63"/>
      <c r="Y820" s="42"/>
      <c r="Z820" s="31"/>
      <c r="AA820" s="16"/>
      <c r="AB820" s="16"/>
      <c r="AC820" s="16"/>
      <c r="AD820" s="16"/>
    </row>
    <row r="821" spans="1:30" ht="15" customHeight="1" x14ac:dyDescent="0.2">
      <c r="A821" s="16"/>
      <c r="B821" s="16"/>
      <c r="C821" s="16"/>
      <c r="D821" s="16"/>
      <c r="E821" s="35"/>
      <c r="F821" s="16"/>
      <c r="G821" s="35"/>
      <c r="H821" s="105"/>
      <c r="I821" s="35"/>
      <c r="J821" s="35"/>
      <c r="K821" s="35"/>
      <c r="L821" s="35"/>
      <c r="M821" s="16"/>
      <c r="N821" s="35"/>
      <c r="O821" s="35"/>
      <c r="P821" s="16"/>
      <c r="Q821" s="16"/>
      <c r="R821" s="16"/>
      <c r="S821" s="63"/>
      <c r="T821" s="16"/>
      <c r="U821" s="16"/>
      <c r="V821" s="16"/>
      <c r="W821" s="16"/>
      <c r="X821" s="63"/>
      <c r="Y821" s="42"/>
      <c r="Z821" s="31"/>
      <c r="AA821" s="16"/>
      <c r="AB821" s="16"/>
      <c r="AC821" s="16"/>
      <c r="AD821" s="16"/>
    </row>
    <row r="822" spans="1:30" ht="15" customHeight="1" x14ac:dyDescent="0.2">
      <c r="A822" s="16"/>
      <c r="B822" s="16"/>
      <c r="C822" s="16"/>
      <c r="D822" s="16"/>
      <c r="E822" s="35"/>
      <c r="F822" s="16"/>
      <c r="G822" s="35"/>
      <c r="H822" s="105"/>
      <c r="I822" s="35"/>
      <c r="J822" s="35"/>
      <c r="K822" s="35"/>
      <c r="L822" s="35"/>
      <c r="M822" s="16"/>
      <c r="N822" s="35"/>
      <c r="O822" s="35"/>
      <c r="P822" s="16"/>
      <c r="Q822" s="16"/>
      <c r="R822" s="16"/>
      <c r="S822" s="63"/>
      <c r="T822" s="16"/>
      <c r="U822" s="16"/>
      <c r="V822" s="16"/>
      <c r="W822" s="16"/>
      <c r="X822" s="63"/>
      <c r="Y822" s="42"/>
      <c r="Z822" s="31"/>
      <c r="AA822" s="16"/>
      <c r="AB822" s="16"/>
      <c r="AC822" s="16"/>
      <c r="AD822" s="16"/>
    </row>
    <row r="823" spans="1:30" ht="15" customHeight="1" x14ac:dyDescent="0.2">
      <c r="A823" s="16"/>
      <c r="B823" s="16"/>
      <c r="C823" s="16"/>
      <c r="D823" s="16"/>
      <c r="E823" s="35"/>
      <c r="F823" s="16"/>
      <c r="G823" s="35"/>
      <c r="H823" s="105"/>
      <c r="I823" s="35"/>
      <c r="J823" s="35"/>
      <c r="K823" s="35"/>
      <c r="L823" s="35"/>
      <c r="M823" s="16"/>
      <c r="N823" s="35"/>
      <c r="O823" s="35"/>
      <c r="P823" s="16"/>
      <c r="Q823" s="16"/>
      <c r="R823" s="16"/>
      <c r="S823" s="63"/>
      <c r="T823" s="16"/>
      <c r="U823" s="16"/>
      <c r="V823" s="16"/>
      <c r="W823" s="16"/>
      <c r="X823" s="63"/>
      <c r="Y823" s="42"/>
      <c r="Z823" s="31"/>
      <c r="AA823" s="16"/>
      <c r="AB823" s="16"/>
      <c r="AC823" s="16"/>
      <c r="AD823" s="16"/>
    </row>
    <row r="824" spans="1:30" ht="15" customHeight="1" x14ac:dyDescent="0.2">
      <c r="A824" s="16"/>
      <c r="B824" s="16"/>
      <c r="C824" s="16"/>
      <c r="D824" s="16"/>
      <c r="E824" s="35"/>
      <c r="F824" s="16"/>
      <c r="G824" s="35"/>
      <c r="H824" s="105"/>
      <c r="I824" s="35"/>
      <c r="J824" s="35"/>
      <c r="K824" s="35"/>
      <c r="L824" s="35"/>
      <c r="M824" s="16"/>
      <c r="N824" s="35"/>
      <c r="O824" s="35"/>
      <c r="P824" s="16"/>
      <c r="Q824" s="16"/>
      <c r="R824" s="16"/>
      <c r="S824" s="63"/>
      <c r="T824" s="16"/>
      <c r="U824" s="16"/>
      <c r="V824" s="16"/>
      <c r="W824" s="16"/>
      <c r="X824" s="63"/>
      <c r="Y824" s="42"/>
      <c r="Z824" s="31"/>
      <c r="AA824" s="16"/>
      <c r="AB824" s="16"/>
      <c r="AC824" s="16"/>
      <c r="AD824" s="16"/>
    </row>
    <row r="825" spans="1:30" ht="15" customHeight="1" x14ac:dyDescent="0.2">
      <c r="A825" s="16"/>
      <c r="B825" s="16"/>
      <c r="C825" s="16"/>
      <c r="D825" s="16"/>
      <c r="E825" s="35"/>
      <c r="F825" s="16"/>
      <c r="G825" s="35"/>
      <c r="H825" s="105"/>
      <c r="I825" s="35"/>
      <c r="J825" s="35"/>
      <c r="K825" s="35"/>
      <c r="L825" s="35"/>
      <c r="M825" s="16"/>
      <c r="N825" s="35"/>
      <c r="O825" s="35"/>
      <c r="P825" s="16"/>
      <c r="Q825" s="16"/>
      <c r="R825" s="16"/>
      <c r="S825" s="63"/>
      <c r="T825" s="16"/>
      <c r="U825" s="16"/>
      <c r="V825" s="16"/>
      <c r="W825" s="16"/>
      <c r="X825" s="63"/>
      <c r="Y825" s="42"/>
      <c r="Z825" s="31"/>
      <c r="AA825" s="16"/>
      <c r="AB825" s="16"/>
      <c r="AC825" s="16"/>
      <c r="AD825" s="16"/>
    </row>
    <row r="826" spans="1:30" ht="15" customHeight="1" x14ac:dyDescent="0.2">
      <c r="A826" s="16"/>
      <c r="B826" s="16"/>
      <c r="C826" s="16"/>
      <c r="D826" s="16"/>
      <c r="E826" s="35"/>
      <c r="F826" s="16"/>
      <c r="G826" s="35"/>
      <c r="H826" s="105"/>
      <c r="I826" s="35"/>
      <c r="J826" s="35"/>
      <c r="K826" s="35"/>
      <c r="L826" s="35"/>
      <c r="M826" s="16"/>
      <c r="N826" s="35"/>
      <c r="O826" s="35"/>
      <c r="P826" s="16"/>
      <c r="Q826" s="16"/>
      <c r="R826" s="16"/>
      <c r="S826" s="63"/>
      <c r="T826" s="16"/>
      <c r="U826" s="16"/>
      <c r="V826" s="16"/>
      <c r="W826" s="16"/>
      <c r="X826" s="63"/>
      <c r="Y826" s="42"/>
      <c r="Z826" s="31"/>
      <c r="AA826" s="16"/>
      <c r="AB826" s="16"/>
      <c r="AC826" s="16"/>
      <c r="AD826" s="16"/>
    </row>
    <row r="827" spans="1:30" ht="15" customHeight="1" x14ac:dyDescent="0.2">
      <c r="A827" s="16"/>
      <c r="B827" s="16"/>
      <c r="C827" s="16"/>
      <c r="D827" s="16"/>
      <c r="E827" s="35"/>
      <c r="F827" s="16"/>
      <c r="G827" s="35"/>
      <c r="H827" s="105"/>
      <c r="I827" s="35"/>
      <c r="J827" s="35"/>
      <c r="K827" s="35"/>
      <c r="L827" s="35"/>
      <c r="M827" s="16"/>
      <c r="N827" s="35"/>
      <c r="O827" s="35"/>
      <c r="P827" s="16"/>
      <c r="Q827" s="16"/>
      <c r="R827" s="16"/>
      <c r="S827" s="63"/>
      <c r="T827" s="16"/>
      <c r="U827" s="16"/>
      <c r="V827" s="16"/>
      <c r="W827" s="16"/>
      <c r="X827" s="63"/>
      <c r="Y827" s="42"/>
      <c r="Z827" s="31"/>
      <c r="AA827" s="16"/>
      <c r="AB827" s="16"/>
      <c r="AC827" s="16"/>
      <c r="AD827" s="16"/>
    </row>
    <row r="828" spans="1:30" ht="15" customHeight="1" x14ac:dyDescent="0.2">
      <c r="A828" s="16"/>
      <c r="B828" s="16"/>
      <c r="C828" s="16"/>
      <c r="D828" s="16"/>
      <c r="E828" s="35"/>
      <c r="F828" s="16"/>
      <c r="G828" s="35"/>
      <c r="H828" s="105"/>
      <c r="I828" s="35"/>
      <c r="J828" s="35"/>
      <c r="K828" s="35"/>
      <c r="L828" s="35"/>
      <c r="M828" s="16"/>
      <c r="N828" s="35"/>
      <c r="O828" s="35"/>
      <c r="P828" s="16"/>
      <c r="Q828" s="16"/>
      <c r="R828" s="16"/>
      <c r="S828" s="63"/>
      <c r="T828" s="16"/>
      <c r="U828" s="16"/>
      <c r="V828" s="16"/>
      <c r="W828" s="16"/>
      <c r="X828" s="63"/>
      <c r="Y828" s="42"/>
      <c r="Z828" s="31"/>
      <c r="AA828" s="16"/>
      <c r="AB828" s="16"/>
      <c r="AC828" s="16"/>
      <c r="AD828" s="16"/>
    </row>
    <row r="829" spans="1:30" ht="15" customHeight="1" x14ac:dyDescent="0.2">
      <c r="A829" s="16"/>
      <c r="B829" s="16"/>
      <c r="C829" s="16"/>
      <c r="D829" s="16"/>
      <c r="E829" s="35"/>
      <c r="F829" s="16"/>
      <c r="G829" s="35"/>
      <c r="H829" s="105"/>
      <c r="I829" s="35"/>
      <c r="J829" s="35"/>
      <c r="K829" s="35"/>
      <c r="L829" s="35"/>
      <c r="M829" s="16"/>
      <c r="N829" s="35"/>
      <c r="O829" s="35"/>
      <c r="P829" s="16"/>
      <c r="Q829" s="16"/>
      <c r="R829" s="16"/>
      <c r="S829" s="63"/>
      <c r="T829" s="16"/>
      <c r="U829" s="16"/>
      <c r="V829" s="16"/>
      <c r="W829" s="16"/>
      <c r="X829" s="63"/>
      <c r="Y829" s="42"/>
      <c r="Z829" s="31"/>
      <c r="AA829" s="16"/>
      <c r="AB829" s="16"/>
      <c r="AC829" s="16"/>
      <c r="AD829" s="16"/>
    </row>
    <row r="830" spans="1:30" ht="15" customHeight="1" x14ac:dyDescent="0.2">
      <c r="A830" s="16"/>
      <c r="B830" s="16"/>
      <c r="C830" s="16"/>
      <c r="D830" s="16"/>
      <c r="E830" s="35"/>
      <c r="F830" s="16"/>
      <c r="G830" s="35"/>
      <c r="H830" s="105"/>
      <c r="I830" s="35"/>
      <c r="J830" s="35"/>
      <c r="K830" s="35"/>
      <c r="L830" s="35"/>
      <c r="M830" s="16"/>
      <c r="N830" s="35"/>
      <c r="O830" s="35"/>
      <c r="P830" s="16"/>
      <c r="Q830" s="16"/>
      <c r="R830" s="16"/>
      <c r="S830" s="63"/>
      <c r="T830" s="16"/>
      <c r="U830" s="16"/>
      <c r="V830" s="16"/>
      <c r="W830" s="16"/>
      <c r="X830" s="63"/>
      <c r="Y830" s="42"/>
      <c r="Z830" s="31"/>
      <c r="AA830" s="16"/>
      <c r="AB830" s="16"/>
      <c r="AC830" s="16"/>
      <c r="AD830" s="16"/>
    </row>
    <row r="831" spans="1:30" ht="15" customHeight="1" x14ac:dyDescent="0.2">
      <c r="A831" s="16"/>
      <c r="B831" s="16"/>
      <c r="C831" s="16"/>
      <c r="D831" s="16"/>
      <c r="E831" s="35"/>
      <c r="F831" s="16"/>
      <c r="G831" s="35"/>
      <c r="H831" s="105"/>
      <c r="I831" s="35"/>
      <c r="J831" s="35"/>
      <c r="K831" s="35"/>
      <c r="L831" s="35"/>
      <c r="M831" s="16"/>
      <c r="N831" s="35"/>
      <c r="O831" s="35"/>
      <c r="P831" s="16"/>
      <c r="Q831" s="16"/>
      <c r="R831" s="16"/>
      <c r="S831" s="63"/>
      <c r="T831" s="16"/>
      <c r="U831" s="16"/>
      <c r="V831" s="16"/>
      <c r="W831" s="16"/>
      <c r="X831" s="63"/>
      <c r="Y831" s="42"/>
      <c r="Z831" s="31"/>
      <c r="AA831" s="16"/>
      <c r="AB831" s="16"/>
      <c r="AC831" s="16"/>
      <c r="AD831" s="16"/>
    </row>
    <row r="832" spans="1:30" ht="15" customHeight="1" x14ac:dyDescent="0.2">
      <c r="A832" s="16"/>
      <c r="B832" s="16"/>
      <c r="C832" s="16"/>
      <c r="D832" s="16"/>
      <c r="E832" s="35"/>
      <c r="F832" s="16"/>
      <c r="G832" s="35"/>
      <c r="H832" s="105"/>
      <c r="I832" s="35"/>
      <c r="J832" s="35"/>
      <c r="K832" s="35"/>
      <c r="L832" s="35"/>
      <c r="M832" s="16"/>
      <c r="N832" s="35"/>
      <c r="O832" s="35"/>
      <c r="P832" s="16"/>
      <c r="Q832" s="16"/>
      <c r="R832" s="16"/>
      <c r="S832" s="63"/>
      <c r="T832" s="16"/>
      <c r="U832" s="16"/>
      <c r="V832" s="16"/>
      <c r="W832" s="16"/>
      <c r="X832" s="63"/>
      <c r="Y832" s="42"/>
      <c r="Z832" s="31"/>
      <c r="AA832" s="16"/>
      <c r="AB832" s="16"/>
      <c r="AC832" s="16"/>
      <c r="AD832" s="16"/>
    </row>
    <row r="833" spans="1:30" ht="15" customHeight="1" x14ac:dyDescent="0.2">
      <c r="A833" s="16"/>
      <c r="B833" s="16"/>
      <c r="C833" s="16"/>
      <c r="D833" s="16"/>
      <c r="E833" s="35"/>
      <c r="F833" s="16"/>
      <c r="G833" s="35"/>
      <c r="H833" s="105"/>
      <c r="I833" s="35"/>
      <c r="J833" s="35"/>
      <c r="K833" s="35"/>
      <c r="L833" s="35"/>
      <c r="M833" s="16"/>
      <c r="N833" s="35"/>
      <c r="O833" s="35"/>
      <c r="P833" s="16"/>
      <c r="Q833" s="16"/>
      <c r="R833" s="16"/>
      <c r="S833" s="63"/>
      <c r="T833" s="16"/>
      <c r="U833" s="16"/>
      <c r="V833" s="16"/>
      <c r="W833" s="16"/>
      <c r="X833" s="63"/>
      <c r="Y833" s="42"/>
      <c r="Z833" s="31"/>
      <c r="AA833" s="16"/>
      <c r="AB833" s="16"/>
      <c r="AC833" s="16"/>
      <c r="AD833" s="16"/>
    </row>
    <row r="834" spans="1:30" ht="15" customHeight="1" x14ac:dyDescent="0.2">
      <c r="A834" s="16"/>
      <c r="B834" s="16"/>
      <c r="C834" s="16"/>
      <c r="D834" s="16"/>
      <c r="E834" s="35"/>
      <c r="F834" s="16"/>
      <c r="G834" s="35"/>
      <c r="H834" s="105"/>
      <c r="I834" s="35"/>
      <c r="J834" s="35"/>
      <c r="K834" s="35"/>
      <c r="L834" s="35"/>
      <c r="M834" s="16"/>
      <c r="N834" s="35"/>
      <c r="O834" s="35"/>
      <c r="P834" s="16"/>
      <c r="Q834" s="16"/>
      <c r="R834" s="16"/>
      <c r="S834" s="63"/>
      <c r="T834" s="16"/>
      <c r="U834" s="16"/>
      <c r="V834" s="16"/>
      <c r="W834" s="16"/>
      <c r="X834" s="63"/>
      <c r="Y834" s="42"/>
      <c r="Z834" s="31"/>
      <c r="AA834" s="16"/>
      <c r="AB834" s="16"/>
      <c r="AC834" s="16"/>
      <c r="AD834" s="16"/>
    </row>
    <row r="835" spans="1:30" ht="15" customHeight="1" x14ac:dyDescent="0.2">
      <c r="A835" s="16"/>
      <c r="B835" s="16"/>
      <c r="C835" s="16"/>
      <c r="D835" s="16"/>
      <c r="E835" s="35"/>
      <c r="F835" s="16"/>
      <c r="G835" s="35"/>
      <c r="H835" s="105"/>
      <c r="I835" s="35"/>
      <c r="J835" s="35"/>
      <c r="K835" s="35"/>
      <c r="L835" s="35"/>
      <c r="M835" s="16"/>
      <c r="N835" s="35"/>
      <c r="O835" s="35"/>
      <c r="P835" s="16"/>
      <c r="Q835" s="16"/>
      <c r="R835" s="16"/>
      <c r="S835" s="63"/>
      <c r="T835" s="16"/>
      <c r="U835" s="16"/>
      <c r="V835" s="16"/>
      <c r="W835" s="16"/>
      <c r="X835" s="63"/>
      <c r="Y835" s="42"/>
      <c r="Z835" s="31"/>
      <c r="AA835" s="16"/>
      <c r="AB835" s="16"/>
      <c r="AC835" s="16"/>
      <c r="AD835" s="16"/>
    </row>
    <row r="836" spans="1:30" ht="15" customHeight="1" x14ac:dyDescent="0.2">
      <c r="A836" s="16"/>
      <c r="B836" s="16"/>
      <c r="C836" s="16"/>
      <c r="D836" s="16"/>
      <c r="E836" s="35"/>
      <c r="F836" s="16"/>
      <c r="G836" s="35"/>
      <c r="H836" s="105"/>
      <c r="I836" s="35"/>
      <c r="J836" s="35"/>
      <c r="K836" s="35"/>
      <c r="L836" s="35"/>
      <c r="M836" s="16"/>
      <c r="N836" s="35"/>
      <c r="O836" s="35"/>
      <c r="P836" s="16"/>
      <c r="Q836" s="16"/>
      <c r="R836" s="16"/>
      <c r="S836" s="63"/>
      <c r="T836" s="16"/>
      <c r="U836" s="16"/>
      <c r="V836" s="16"/>
      <c r="W836" s="16"/>
      <c r="X836" s="63"/>
      <c r="Y836" s="42"/>
      <c r="Z836" s="31"/>
      <c r="AA836" s="16"/>
      <c r="AB836" s="16"/>
      <c r="AC836" s="16"/>
      <c r="AD836" s="16"/>
    </row>
    <row r="837" spans="1:30" ht="15" customHeight="1" x14ac:dyDescent="0.2">
      <c r="A837" s="16"/>
      <c r="B837" s="16"/>
      <c r="C837" s="16"/>
      <c r="D837" s="16"/>
      <c r="E837" s="35"/>
      <c r="F837" s="16"/>
      <c r="G837" s="35"/>
      <c r="H837" s="105"/>
      <c r="I837" s="35"/>
      <c r="J837" s="35"/>
      <c r="K837" s="35"/>
      <c r="L837" s="35"/>
      <c r="M837" s="16"/>
      <c r="N837" s="35"/>
      <c r="O837" s="35"/>
      <c r="P837" s="16"/>
      <c r="Q837" s="16"/>
      <c r="R837" s="16"/>
      <c r="S837" s="63"/>
      <c r="T837" s="16"/>
      <c r="U837" s="16"/>
      <c r="V837" s="16"/>
      <c r="W837" s="16"/>
      <c r="X837" s="63"/>
      <c r="Y837" s="42"/>
      <c r="Z837" s="31"/>
      <c r="AA837" s="16"/>
      <c r="AB837" s="16"/>
      <c r="AC837" s="16"/>
      <c r="AD837" s="16"/>
    </row>
    <row r="838" spans="1:30" ht="15" customHeight="1" x14ac:dyDescent="0.2"/>
    <row r="839" spans="1:30" ht="15" customHeight="1" x14ac:dyDescent="0.2"/>
    <row r="840" spans="1:30" ht="15" customHeight="1" x14ac:dyDescent="0.2"/>
    <row r="841" spans="1:30" ht="15" customHeight="1" x14ac:dyDescent="0.2"/>
    <row r="842" spans="1:30" ht="15" customHeight="1" x14ac:dyDescent="0.2"/>
    <row r="843" spans="1:30" ht="15" customHeight="1" x14ac:dyDescent="0.2"/>
    <row r="844" spans="1:30" ht="15" customHeight="1" x14ac:dyDescent="0.2"/>
    <row r="845" spans="1:30" ht="15" customHeight="1" x14ac:dyDescent="0.2"/>
    <row r="846" spans="1:30" ht="15" customHeight="1" x14ac:dyDescent="0.2"/>
    <row r="847" spans="1:30" ht="15" customHeight="1" x14ac:dyDescent="0.2"/>
    <row r="848" spans="1:30" ht="15" customHeight="1" x14ac:dyDescent="0.2"/>
    <row r="849" ht="15" customHeight="1" x14ac:dyDescent="0.2"/>
    <row r="850" ht="15" customHeight="1" x14ac:dyDescent="0.2"/>
    <row r="851" ht="15" customHeight="1" x14ac:dyDescent="0.2"/>
    <row r="852" ht="15" customHeight="1" x14ac:dyDescent="0.2"/>
    <row r="853" ht="15" customHeight="1" x14ac:dyDescent="0.2"/>
    <row r="854" ht="15" customHeight="1" x14ac:dyDescent="0.2"/>
    <row r="855" ht="15" customHeight="1" x14ac:dyDescent="0.2"/>
    <row r="856" ht="15" customHeight="1" x14ac:dyDescent="0.2"/>
    <row r="857" ht="15" customHeight="1" x14ac:dyDescent="0.2"/>
    <row r="858" ht="15" customHeight="1" x14ac:dyDescent="0.2"/>
    <row r="859" ht="15" customHeight="1" x14ac:dyDescent="0.2"/>
    <row r="860" ht="15" customHeight="1" x14ac:dyDescent="0.2"/>
    <row r="861" ht="15" customHeight="1" x14ac:dyDescent="0.2"/>
    <row r="862" ht="15" customHeight="1" x14ac:dyDescent="0.2"/>
    <row r="863" ht="15" customHeight="1" x14ac:dyDescent="0.2"/>
    <row r="864" ht="15" customHeight="1" x14ac:dyDescent="0.2"/>
    <row r="865" ht="15" customHeight="1" x14ac:dyDescent="0.2"/>
    <row r="866" ht="15" customHeight="1" x14ac:dyDescent="0.2"/>
    <row r="867" ht="15" customHeight="1" x14ac:dyDescent="0.2"/>
    <row r="868" ht="15" customHeight="1" x14ac:dyDescent="0.2"/>
    <row r="869" ht="15" customHeight="1" x14ac:dyDescent="0.2"/>
    <row r="870" ht="15" customHeight="1" x14ac:dyDescent="0.2"/>
    <row r="871" ht="15" customHeight="1" x14ac:dyDescent="0.2"/>
    <row r="872" ht="15" customHeight="1" x14ac:dyDescent="0.2"/>
    <row r="873" ht="15" customHeight="1" x14ac:dyDescent="0.2"/>
    <row r="874" ht="15" customHeight="1" x14ac:dyDescent="0.2"/>
    <row r="875" ht="15" customHeight="1" x14ac:dyDescent="0.2"/>
    <row r="876" ht="15" customHeight="1" x14ac:dyDescent="0.2"/>
    <row r="877" ht="15" customHeight="1" x14ac:dyDescent="0.2"/>
    <row r="878" ht="15" customHeight="1" x14ac:dyDescent="0.2"/>
    <row r="879" ht="15" customHeight="1" x14ac:dyDescent="0.2"/>
    <row r="880" ht="15" customHeight="1" x14ac:dyDescent="0.2"/>
    <row r="881" ht="15" customHeight="1" x14ac:dyDescent="0.2"/>
    <row r="882" ht="15" customHeight="1" x14ac:dyDescent="0.2"/>
    <row r="883" ht="15" customHeight="1" x14ac:dyDescent="0.2"/>
    <row r="884" ht="15" customHeight="1" x14ac:dyDescent="0.2"/>
    <row r="885" ht="15" customHeight="1" x14ac:dyDescent="0.2"/>
    <row r="886" ht="15" customHeight="1" x14ac:dyDescent="0.2"/>
    <row r="887" ht="15" customHeight="1" x14ac:dyDescent="0.2"/>
    <row r="888" ht="15" customHeight="1" x14ac:dyDescent="0.2"/>
    <row r="889" ht="15" customHeight="1" x14ac:dyDescent="0.2"/>
    <row r="890" ht="15" customHeight="1" x14ac:dyDescent="0.2"/>
    <row r="891" ht="15" customHeight="1" x14ac:dyDescent="0.2"/>
    <row r="892" ht="15" customHeight="1" x14ac:dyDescent="0.2"/>
    <row r="893" ht="15" customHeight="1" x14ac:dyDescent="0.2"/>
    <row r="894" ht="15" customHeight="1" x14ac:dyDescent="0.2"/>
    <row r="895" ht="15" customHeight="1" x14ac:dyDescent="0.2"/>
    <row r="896" ht="15" customHeight="1" x14ac:dyDescent="0.2"/>
    <row r="897" ht="15" customHeight="1" x14ac:dyDescent="0.2"/>
    <row r="898" ht="15" customHeight="1" x14ac:dyDescent="0.2"/>
    <row r="899" ht="15" customHeight="1" x14ac:dyDescent="0.2"/>
    <row r="900" ht="15" customHeight="1" x14ac:dyDescent="0.2"/>
    <row r="901" ht="15" customHeight="1" x14ac:dyDescent="0.2"/>
    <row r="902" ht="15" customHeight="1" x14ac:dyDescent="0.2"/>
    <row r="903" ht="15" customHeight="1" x14ac:dyDescent="0.2"/>
    <row r="904" ht="15" customHeight="1" x14ac:dyDescent="0.2"/>
    <row r="905" ht="15" customHeight="1" x14ac:dyDescent="0.2"/>
    <row r="906" ht="15" customHeight="1" x14ac:dyDescent="0.2"/>
    <row r="907" ht="15" customHeight="1" x14ac:dyDescent="0.2"/>
    <row r="908" ht="15" customHeight="1" x14ac:dyDescent="0.2"/>
    <row r="909" ht="15" customHeight="1" x14ac:dyDescent="0.2"/>
    <row r="910" ht="15" customHeight="1" x14ac:dyDescent="0.2"/>
    <row r="911" ht="15" customHeight="1" x14ac:dyDescent="0.2"/>
    <row r="912" ht="15" customHeight="1" x14ac:dyDescent="0.2"/>
    <row r="913" ht="15" customHeight="1" x14ac:dyDescent="0.2"/>
    <row r="914" ht="15" customHeight="1" x14ac:dyDescent="0.2"/>
    <row r="915" ht="15" customHeight="1" x14ac:dyDescent="0.2"/>
    <row r="916" ht="15" customHeight="1" x14ac:dyDescent="0.2"/>
    <row r="917" ht="15" customHeight="1" x14ac:dyDescent="0.2"/>
    <row r="918" ht="15" customHeight="1" x14ac:dyDescent="0.2"/>
    <row r="919" ht="15" customHeight="1" x14ac:dyDescent="0.2"/>
    <row r="920" ht="15" customHeight="1" x14ac:dyDescent="0.2"/>
    <row r="921" ht="15" customHeight="1" x14ac:dyDescent="0.2"/>
    <row r="922" ht="15" customHeight="1" x14ac:dyDescent="0.2"/>
    <row r="923" ht="15" customHeight="1" x14ac:dyDescent="0.2"/>
    <row r="924" ht="15" customHeight="1" x14ac:dyDescent="0.2"/>
    <row r="925" ht="15" customHeight="1" x14ac:dyDescent="0.2"/>
    <row r="926" ht="15" customHeight="1" x14ac:dyDescent="0.2"/>
    <row r="927" ht="15" customHeight="1" x14ac:dyDescent="0.2"/>
    <row r="928" ht="15" customHeight="1" x14ac:dyDescent="0.2"/>
    <row r="929" ht="15" customHeight="1" x14ac:dyDescent="0.2"/>
    <row r="930" ht="15" customHeight="1" x14ac:dyDescent="0.2"/>
    <row r="931" ht="15" customHeight="1" x14ac:dyDescent="0.2"/>
    <row r="932" ht="15" customHeight="1" x14ac:dyDescent="0.2"/>
    <row r="933" ht="15" customHeight="1" x14ac:dyDescent="0.2"/>
    <row r="934" ht="15" customHeight="1" x14ac:dyDescent="0.2"/>
    <row r="935" ht="15" customHeight="1" x14ac:dyDescent="0.2"/>
    <row r="936" ht="15" customHeight="1" x14ac:dyDescent="0.2"/>
    <row r="937" ht="15" customHeight="1" x14ac:dyDescent="0.2"/>
    <row r="938" ht="15" customHeight="1" x14ac:dyDescent="0.2"/>
    <row r="939" ht="15" customHeight="1" x14ac:dyDescent="0.2"/>
    <row r="940" ht="15" customHeight="1" x14ac:dyDescent="0.2"/>
    <row r="941" ht="15" customHeight="1" x14ac:dyDescent="0.2"/>
    <row r="942" ht="15" customHeight="1" x14ac:dyDescent="0.2"/>
    <row r="943" ht="15" customHeight="1" x14ac:dyDescent="0.2"/>
    <row r="944" ht="15" customHeight="1" x14ac:dyDescent="0.2"/>
    <row r="945" ht="15" customHeight="1" x14ac:dyDescent="0.2"/>
    <row r="946" ht="15" customHeight="1" x14ac:dyDescent="0.2"/>
    <row r="947" ht="15" customHeight="1" x14ac:dyDescent="0.2"/>
    <row r="948" ht="15" customHeight="1" x14ac:dyDescent="0.2"/>
    <row r="949" ht="15" customHeight="1" x14ac:dyDescent="0.2"/>
    <row r="950" ht="15" customHeight="1" x14ac:dyDescent="0.2"/>
    <row r="951" ht="15" customHeight="1" x14ac:dyDescent="0.2"/>
    <row r="952" ht="15" customHeight="1" x14ac:dyDescent="0.2"/>
    <row r="953" ht="15" customHeight="1" x14ac:dyDescent="0.2"/>
    <row r="954" ht="15" customHeight="1" x14ac:dyDescent="0.2"/>
    <row r="955" ht="15" customHeight="1" x14ac:dyDescent="0.2"/>
    <row r="956" ht="15" customHeight="1" x14ac:dyDescent="0.2"/>
    <row r="957" ht="15" customHeight="1" x14ac:dyDescent="0.2"/>
    <row r="958" ht="15" customHeight="1" x14ac:dyDescent="0.2"/>
    <row r="959" ht="15" customHeight="1" x14ac:dyDescent="0.2"/>
    <row r="960" ht="15" customHeight="1" x14ac:dyDescent="0.2"/>
    <row r="961" ht="15" customHeight="1" x14ac:dyDescent="0.2"/>
    <row r="962" ht="15" customHeight="1" x14ac:dyDescent="0.2"/>
    <row r="963" ht="15" customHeight="1" x14ac:dyDescent="0.2"/>
    <row r="964" ht="15" customHeight="1" x14ac:dyDescent="0.2"/>
    <row r="965" ht="15" customHeight="1" x14ac:dyDescent="0.2"/>
    <row r="966" ht="15" customHeight="1" x14ac:dyDescent="0.2"/>
    <row r="967" ht="15" customHeight="1" x14ac:dyDescent="0.2"/>
    <row r="968" ht="15" customHeight="1" x14ac:dyDescent="0.2"/>
    <row r="969" ht="15" customHeight="1" x14ac:dyDescent="0.2"/>
    <row r="970" ht="15" customHeight="1" x14ac:dyDescent="0.2"/>
    <row r="971" ht="15" customHeight="1" x14ac:dyDescent="0.2"/>
    <row r="972" ht="15" customHeight="1" x14ac:dyDescent="0.2"/>
    <row r="973" ht="15" customHeight="1" x14ac:dyDescent="0.2"/>
    <row r="974" ht="15" customHeight="1" x14ac:dyDescent="0.2"/>
    <row r="975" ht="15" customHeight="1" x14ac:dyDescent="0.2"/>
    <row r="976" ht="15" customHeight="1" x14ac:dyDescent="0.2"/>
    <row r="977" ht="15" customHeight="1" x14ac:dyDescent="0.2"/>
    <row r="978" ht="15" customHeight="1" x14ac:dyDescent="0.2"/>
    <row r="979" ht="15" customHeight="1" x14ac:dyDescent="0.2"/>
    <row r="980" ht="15" customHeight="1" x14ac:dyDescent="0.2"/>
    <row r="981" ht="15" customHeight="1" x14ac:dyDescent="0.2"/>
    <row r="982" ht="15" customHeight="1" x14ac:dyDescent="0.2"/>
    <row r="983" ht="15" customHeight="1" x14ac:dyDescent="0.2"/>
    <row r="984" ht="15" customHeight="1" x14ac:dyDescent="0.2"/>
    <row r="985" ht="15" customHeight="1" x14ac:dyDescent="0.2"/>
    <row r="986" ht="15" customHeight="1" x14ac:dyDescent="0.2"/>
    <row r="987" ht="15" customHeight="1" x14ac:dyDescent="0.2"/>
    <row r="988" ht="15" customHeight="1" x14ac:dyDescent="0.2"/>
    <row r="989" ht="15" customHeight="1" x14ac:dyDescent="0.2"/>
    <row r="990" ht="15" customHeight="1" x14ac:dyDescent="0.2"/>
    <row r="991" ht="15" customHeight="1" x14ac:dyDescent="0.2"/>
    <row r="992" ht="15" customHeight="1" x14ac:dyDescent="0.2"/>
    <row r="993" ht="15" customHeight="1" x14ac:dyDescent="0.2"/>
    <row r="994" ht="15" customHeight="1" x14ac:dyDescent="0.2"/>
    <row r="995" ht="15" customHeight="1" x14ac:dyDescent="0.2"/>
    <row r="996" ht="15" customHeight="1" x14ac:dyDescent="0.2"/>
    <row r="997" ht="15" customHeight="1" x14ac:dyDescent="0.2"/>
    <row r="998" ht="15" customHeight="1" x14ac:dyDescent="0.2"/>
    <row r="999" ht="15" customHeight="1" x14ac:dyDescent="0.2"/>
    <row r="1000" ht="15" customHeight="1" x14ac:dyDescent="0.2"/>
    <row r="1001" ht="15" customHeight="1" x14ac:dyDescent="0.2"/>
    <row r="1002" ht="15" customHeight="1" x14ac:dyDescent="0.2"/>
  </sheetData>
  <mergeCells count="4">
    <mergeCell ref="K273:N273"/>
    <mergeCell ref="J277:L277"/>
    <mergeCell ref="O283:O287"/>
    <mergeCell ref="K288:N288"/>
  </mergeCells>
  <phoneticPr fontId="0" type="noConversion"/>
  <hyperlinks>
    <hyperlink ref="K273:N273" r:id="rId1" display="UDEV130027.xls"/>
    <hyperlink ref="O283:O287" r:id="rId2" display="UDEV130032.pdf"/>
    <hyperlink ref="K288:N288" r:id="rId3" display="UDEV130033.pdf"/>
  </hyperlinks>
  <pageMargins left="0.17" right="0.17" top="0.984251969" bottom="0.984251969" header="0.4921259845" footer="0.4921259845"/>
  <pageSetup paperSize="9" scale="19" orientation="landscape" r:id="rId4"/>
  <headerFooter alignWithMargins="0"/>
  <legacy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R25"/>
  <sheetViews>
    <sheetView workbookViewId="0">
      <selection activeCell="C49" sqref="C49"/>
    </sheetView>
  </sheetViews>
  <sheetFormatPr baseColWidth="10" defaultRowHeight="12.75" x14ac:dyDescent="0.2"/>
  <cols>
    <col min="1" max="1" width="14.5703125" customWidth="1"/>
    <col min="3" max="3" width="14.7109375" bestFit="1" customWidth="1"/>
    <col min="4" max="4" width="21" customWidth="1"/>
    <col min="5" max="5" width="42.42578125" bestFit="1" customWidth="1"/>
    <col min="6" max="6" width="29.5703125" bestFit="1" customWidth="1"/>
    <col min="13" max="13" width="29" customWidth="1"/>
  </cols>
  <sheetData>
    <row r="1" spans="1:18" ht="38.25" x14ac:dyDescent="0.2">
      <c r="A1" s="1" t="s">
        <v>83</v>
      </c>
      <c r="B1" s="1" t="s">
        <v>16</v>
      </c>
      <c r="C1" s="1" t="s">
        <v>17</v>
      </c>
      <c r="D1" s="101" t="s">
        <v>412</v>
      </c>
      <c r="E1" s="1" t="s">
        <v>65</v>
      </c>
      <c r="F1" s="34" t="s">
        <v>75</v>
      </c>
      <c r="G1" s="115" t="s">
        <v>422</v>
      </c>
      <c r="H1" s="101" t="s">
        <v>413</v>
      </c>
      <c r="I1" s="101" t="s">
        <v>415</v>
      </c>
      <c r="J1" s="39" t="s">
        <v>96</v>
      </c>
      <c r="K1" s="34" t="s">
        <v>97</v>
      </c>
      <c r="L1" s="103" t="s">
        <v>414</v>
      </c>
      <c r="M1" s="34" t="s">
        <v>98</v>
      </c>
      <c r="N1" s="34"/>
      <c r="O1" s="1" t="s">
        <v>99</v>
      </c>
      <c r="P1" s="1" t="s">
        <v>22</v>
      </c>
      <c r="Q1" s="1" t="s">
        <v>74</v>
      </c>
      <c r="R1" s="102" t="s">
        <v>411</v>
      </c>
    </row>
    <row r="2" spans="1:18" x14ac:dyDescent="0.2">
      <c r="A2" s="584" t="s">
        <v>662</v>
      </c>
      <c r="B2" s="585" t="s">
        <v>8</v>
      </c>
      <c r="C2" s="582" t="s">
        <v>556</v>
      </c>
      <c r="D2" s="582" t="s">
        <v>608</v>
      </c>
      <c r="E2" s="582" t="s">
        <v>596</v>
      </c>
      <c r="F2" s="582" t="s">
        <v>611</v>
      </c>
      <c r="G2" s="582"/>
      <c r="H2" s="582" t="s">
        <v>0</v>
      </c>
      <c r="I2" s="582"/>
      <c r="J2" s="35">
        <v>1000</v>
      </c>
      <c r="K2" s="35" t="s">
        <v>605</v>
      </c>
      <c r="L2" s="16" t="s">
        <v>616</v>
      </c>
      <c r="M2" s="35" t="s">
        <v>624</v>
      </c>
      <c r="N2" s="582"/>
      <c r="O2" s="582"/>
      <c r="P2" s="582"/>
      <c r="Q2" s="582"/>
      <c r="R2" s="583">
        <v>41312</v>
      </c>
    </row>
    <row r="3" spans="1:18" x14ac:dyDescent="0.2">
      <c r="A3" s="584"/>
      <c r="B3" s="585"/>
      <c r="C3" s="582"/>
      <c r="D3" s="582"/>
      <c r="E3" s="582"/>
      <c r="F3" s="582"/>
      <c r="G3" s="582"/>
      <c r="H3" s="582"/>
      <c r="I3" s="582"/>
      <c r="J3" s="35">
        <v>2000</v>
      </c>
      <c r="K3" s="35" t="s">
        <v>605</v>
      </c>
      <c r="L3" s="16" t="s">
        <v>616</v>
      </c>
      <c r="M3" s="35" t="s">
        <v>625</v>
      </c>
      <c r="N3" s="582"/>
      <c r="O3" s="582"/>
      <c r="P3" s="582"/>
      <c r="Q3" s="582"/>
      <c r="R3" s="583"/>
    </row>
    <row r="4" spans="1:18" x14ac:dyDescent="0.2">
      <c r="A4" s="584"/>
      <c r="B4" s="585"/>
      <c r="C4" s="582"/>
      <c r="D4" s="582"/>
      <c r="E4" s="582"/>
      <c r="F4" s="582"/>
      <c r="G4" s="582"/>
      <c r="H4" s="582"/>
      <c r="I4" s="582"/>
      <c r="J4" s="35">
        <v>3000</v>
      </c>
      <c r="K4" s="35" t="s">
        <v>605</v>
      </c>
      <c r="L4" s="16" t="s">
        <v>616</v>
      </c>
      <c r="M4" s="35" t="s">
        <v>626</v>
      </c>
      <c r="N4" s="582"/>
      <c r="O4" s="582"/>
      <c r="P4" s="582"/>
      <c r="Q4" s="582"/>
      <c r="R4" s="583"/>
    </row>
    <row r="5" spans="1:18" x14ac:dyDescent="0.2">
      <c r="A5" s="584"/>
      <c r="B5" s="585"/>
      <c r="C5" s="582"/>
      <c r="D5" s="582"/>
      <c r="E5" s="582"/>
      <c r="F5" s="582"/>
      <c r="G5" s="582"/>
      <c r="H5" s="582"/>
      <c r="I5" s="582"/>
      <c r="J5" s="35">
        <v>1000</v>
      </c>
      <c r="K5" s="35" t="s">
        <v>605</v>
      </c>
      <c r="L5" s="16" t="s">
        <v>616</v>
      </c>
      <c r="M5" s="35" t="s">
        <v>627</v>
      </c>
      <c r="N5" s="582"/>
      <c r="O5" s="582"/>
      <c r="P5" s="582"/>
      <c r="Q5" s="582"/>
      <c r="R5" s="583"/>
    </row>
    <row r="6" spans="1:18" x14ac:dyDescent="0.2">
      <c r="A6" s="584"/>
      <c r="B6" s="585"/>
      <c r="C6" s="582"/>
      <c r="D6" s="582"/>
      <c r="E6" s="582"/>
      <c r="F6" s="582"/>
      <c r="G6" s="582"/>
      <c r="H6" s="582"/>
      <c r="I6" s="582"/>
      <c r="J6" s="35">
        <v>500</v>
      </c>
      <c r="K6" s="35" t="s">
        <v>605</v>
      </c>
      <c r="L6" s="16" t="s">
        <v>616</v>
      </c>
      <c r="M6" s="35" t="s">
        <v>628</v>
      </c>
      <c r="N6" s="582"/>
      <c r="O6" s="582"/>
      <c r="P6" s="582"/>
      <c r="Q6" s="582"/>
      <c r="R6" s="583"/>
    </row>
    <row r="7" spans="1:18" x14ac:dyDescent="0.2">
      <c r="A7" s="584"/>
      <c r="B7" s="585"/>
      <c r="C7" s="582"/>
      <c r="D7" s="582"/>
      <c r="E7" s="582"/>
      <c r="F7" s="582"/>
      <c r="G7" s="582"/>
      <c r="H7" s="582"/>
      <c r="I7" s="582"/>
      <c r="J7" s="35">
        <v>800</v>
      </c>
      <c r="K7" s="35" t="s">
        <v>605</v>
      </c>
      <c r="L7" s="16" t="s">
        <v>616</v>
      </c>
      <c r="M7" s="35" t="s">
        <v>629</v>
      </c>
      <c r="N7" s="582"/>
      <c r="O7" s="582"/>
      <c r="P7" s="582"/>
      <c r="Q7" s="582"/>
      <c r="R7" s="583"/>
    </row>
    <row r="8" spans="1:18" x14ac:dyDescent="0.2">
      <c r="A8" s="584"/>
      <c r="B8" s="585"/>
      <c r="C8" s="582"/>
      <c r="D8" s="582"/>
      <c r="E8" s="582"/>
      <c r="F8" s="582"/>
      <c r="G8" s="582"/>
      <c r="H8" s="582"/>
      <c r="I8" s="582"/>
      <c r="J8" s="35">
        <v>1000</v>
      </c>
      <c r="K8" s="35" t="s">
        <v>605</v>
      </c>
      <c r="L8" s="16" t="s">
        <v>616</v>
      </c>
      <c r="M8" s="35" t="s">
        <v>624</v>
      </c>
      <c r="N8" s="582"/>
      <c r="O8" s="582"/>
      <c r="P8" s="582"/>
      <c r="Q8" s="582"/>
      <c r="R8" s="583"/>
    </row>
    <row r="9" spans="1:18" x14ac:dyDescent="0.2">
      <c r="A9" s="584" t="s">
        <v>723</v>
      </c>
      <c r="B9" s="582" t="s">
        <v>8</v>
      </c>
      <c r="C9" s="582" t="s">
        <v>556</v>
      </c>
      <c r="D9" s="582" t="s">
        <v>724</v>
      </c>
      <c r="E9" s="582" t="s">
        <v>725</v>
      </c>
      <c r="F9" s="582" t="s">
        <v>726</v>
      </c>
      <c r="G9" s="582"/>
      <c r="H9" s="582" t="s">
        <v>0</v>
      </c>
      <c r="I9" s="582"/>
      <c r="J9" s="35">
        <v>20</v>
      </c>
      <c r="K9" s="35" t="s">
        <v>727</v>
      </c>
      <c r="L9" s="16" t="s">
        <v>616</v>
      </c>
      <c r="M9" s="35" t="s">
        <v>735</v>
      </c>
      <c r="N9" s="582"/>
      <c r="O9" s="582"/>
      <c r="P9" s="582"/>
      <c r="Q9" s="582"/>
      <c r="R9" s="583">
        <v>41326</v>
      </c>
    </row>
    <row r="10" spans="1:18" x14ac:dyDescent="0.2">
      <c r="A10" s="584"/>
      <c r="B10" s="582"/>
      <c r="C10" s="582"/>
      <c r="D10" s="582"/>
      <c r="E10" s="582"/>
      <c r="F10" s="582"/>
      <c r="G10" s="582"/>
      <c r="H10" s="582"/>
      <c r="I10" s="582"/>
      <c r="J10" s="35">
        <v>50</v>
      </c>
      <c r="K10" s="35" t="s">
        <v>727</v>
      </c>
      <c r="L10" s="16" t="s">
        <v>616</v>
      </c>
      <c r="M10" s="35" t="s">
        <v>736</v>
      </c>
      <c r="N10" s="582"/>
      <c r="O10" s="582"/>
      <c r="P10" s="582"/>
      <c r="Q10" s="582"/>
      <c r="R10" s="583"/>
    </row>
    <row r="11" spans="1:18" x14ac:dyDescent="0.2">
      <c r="A11" s="584"/>
      <c r="B11" s="582"/>
      <c r="C11" s="582"/>
      <c r="D11" s="582"/>
      <c r="E11" s="582"/>
      <c r="F11" s="582"/>
      <c r="G11" s="582"/>
      <c r="H11" s="582"/>
      <c r="I11" s="582"/>
      <c r="J11" s="35">
        <v>50</v>
      </c>
      <c r="K11" s="35" t="s">
        <v>727</v>
      </c>
      <c r="L11" s="16" t="s">
        <v>616</v>
      </c>
      <c r="M11" s="35" t="s">
        <v>743</v>
      </c>
      <c r="N11" s="582"/>
      <c r="O11" s="582"/>
      <c r="P11" s="582"/>
      <c r="Q11" s="582"/>
      <c r="R11" s="583"/>
    </row>
    <row r="12" spans="1:18" x14ac:dyDescent="0.2">
      <c r="A12" s="584"/>
      <c r="B12" s="582"/>
      <c r="C12" s="582"/>
      <c r="D12" s="582"/>
      <c r="E12" s="582"/>
      <c r="F12" s="582"/>
      <c r="G12" s="582"/>
      <c r="H12" s="582"/>
      <c r="I12" s="582"/>
      <c r="J12" s="35">
        <v>50</v>
      </c>
      <c r="K12" s="35" t="s">
        <v>727</v>
      </c>
      <c r="L12" s="16" t="s">
        <v>616</v>
      </c>
      <c r="M12" s="35" t="s">
        <v>744</v>
      </c>
      <c r="N12" s="582"/>
      <c r="O12" s="582"/>
      <c r="P12" s="582"/>
      <c r="Q12" s="582"/>
      <c r="R12" s="583"/>
    </row>
    <row r="13" spans="1:18" x14ac:dyDescent="0.2">
      <c r="A13" s="584"/>
      <c r="B13" s="582"/>
      <c r="C13" s="582"/>
      <c r="D13" s="582"/>
      <c r="E13" s="582"/>
      <c r="F13" s="582"/>
      <c r="G13" s="582"/>
      <c r="H13" s="582"/>
      <c r="I13" s="582"/>
      <c r="J13" s="35">
        <v>10</v>
      </c>
      <c r="K13" s="35" t="s">
        <v>727</v>
      </c>
      <c r="L13" s="16" t="s">
        <v>616</v>
      </c>
      <c r="M13" s="35">
        <v>28.7</v>
      </c>
      <c r="N13" s="582"/>
      <c r="O13" s="582"/>
      <c r="P13" s="582"/>
      <c r="Q13" s="582"/>
      <c r="R13" s="583"/>
    </row>
    <row r="14" spans="1:18" x14ac:dyDescent="0.2">
      <c r="A14" s="584"/>
      <c r="B14" s="582"/>
      <c r="C14" s="582"/>
      <c r="D14" s="582"/>
      <c r="E14" s="582"/>
      <c r="F14" s="582"/>
      <c r="G14" s="582"/>
      <c r="H14" s="582"/>
      <c r="I14" s="582"/>
      <c r="J14" s="35">
        <v>10</v>
      </c>
      <c r="K14" s="35" t="s">
        <v>727</v>
      </c>
      <c r="L14" s="16" t="s">
        <v>616</v>
      </c>
      <c r="M14" s="35">
        <v>31.75</v>
      </c>
      <c r="N14" s="582"/>
      <c r="O14" s="582"/>
      <c r="P14" s="582"/>
      <c r="Q14" s="582"/>
      <c r="R14" s="583"/>
    </row>
    <row r="15" spans="1:18" x14ac:dyDescent="0.2">
      <c r="A15" s="584"/>
      <c r="B15" s="582"/>
      <c r="C15" s="582"/>
      <c r="D15" s="582"/>
      <c r="E15" s="582"/>
      <c r="F15" s="582"/>
      <c r="G15" s="582"/>
      <c r="H15" s="582"/>
      <c r="I15" s="582"/>
      <c r="J15" s="35">
        <v>10</v>
      </c>
      <c r="K15" s="35" t="s">
        <v>727</v>
      </c>
      <c r="L15" s="16" t="s">
        <v>616</v>
      </c>
      <c r="M15" s="35">
        <v>45</v>
      </c>
      <c r="N15" s="582"/>
      <c r="O15" s="582"/>
      <c r="P15" s="582"/>
      <c r="Q15" s="582"/>
      <c r="R15" s="583"/>
    </row>
    <row r="16" spans="1:18" x14ac:dyDescent="0.2">
      <c r="A16" s="584"/>
      <c r="B16" s="582"/>
      <c r="C16" s="582"/>
      <c r="D16" s="582"/>
      <c r="E16" s="582"/>
      <c r="F16" s="582"/>
      <c r="G16" s="582"/>
      <c r="H16" s="582"/>
      <c r="I16" s="582"/>
      <c r="J16" s="35">
        <v>10</v>
      </c>
      <c r="K16" s="35" t="s">
        <v>727</v>
      </c>
      <c r="L16" s="16" t="s">
        <v>616</v>
      </c>
      <c r="M16" s="35">
        <v>54</v>
      </c>
      <c r="N16" s="582"/>
      <c r="O16" s="582"/>
      <c r="P16" s="582"/>
      <c r="Q16" s="582"/>
      <c r="R16" s="583"/>
    </row>
    <row r="17" spans="1:18" x14ac:dyDescent="0.2">
      <c r="A17" s="119" t="s">
        <v>756</v>
      </c>
      <c r="B17" s="16" t="s">
        <v>8</v>
      </c>
      <c r="C17" s="16" t="s">
        <v>556</v>
      </c>
      <c r="D17" s="35" t="s">
        <v>739</v>
      </c>
      <c r="E17" s="16" t="s">
        <v>740</v>
      </c>
      <c r="F17" s="35" t="s">
        <v>607</v>
      </c>
      <c r="G17" s="105"/>
      <c r="H17" s="35" t="s">
        <v>742</v>
      </c>
      <c r="I17" s="35"/>
      <c r="J17" s="35">
        <v>7</v>
      </c>
      <c r="K17" s="35" t="s">
        <v>605</v>
      </c>
      <c r="L17" s="16" t="s">
        <v>741</v>
      </c>
      <c r="M17" s="35" t="s">
        <v>745</v>
      </c>
      <c r="N17" s="35"/>
      <c r="O17" s="16"/>
      <c r="P17" s="16"/>
      <c r="Q17" s="16"/>
      <c r="R17" s="63">
        <v>41330</v>
      </c>
    </row>
    <row r="18" spans="1:18" x14ac:dyDescent="0.2">
      <c r="A18" s="119" t="s">
        <v>763</v>
      </c>
      <c r="B18" s="16" t="s">
        <v>8</v>
      </c>
      <c r="C18" s="16" t="s">
        <v>602</v>
      </c>
      <c r="D18" s="35" t="s">
        <v>764</v>
      </c>
      <c r="E18" s="16" t="s">
        <v>765</v>
      </c>
      <c r="F18" s="35" t="s">
        <v>767</v>
      </c>
      <c r="G18" s="105"/>
      <c r="H18" s="35" t="s">
        <v>742</v>
      </c>
      <c r="I18" s="35"/>
      <c r="J18" s="35">
        <v>12</v>
      </c>
      <c r="K18" s="35" t="s">
        <v>571</v>
      </c>
      <c r="L18" s="16" t="s">
        <v>768</v>
      </c>
      <c r="M18" s="35" t="s">
        <v>769</v>
      </c>
      <c r="N18" s="35"/>
      <c r="O18" s="16"/>
      <c r="P18" s="16"/>
      <c r="Q18" s="16"/>
      <c r="R18" s="63">
        <v>41334</v>
      </c>
    </row>
    <row r="19" spans="1:18" ht="25.5" x14ac:dyDescent="0.2">
      <c r="A19" s="119" t="s">
        <v>785</v>
      </c>
      <c r="B19" s="16" t="s">
        <v>8</v>
      </c>
      <c r="C19" s="16" t="s">
        <v>981</v>
      </c>
      <c r="D19" s="35" t="s">
        <v>787</v>
      </c>
      <c r="E19" s="16" t="s">
        <v>788</v>
      </c>
      <c r="F19" s="137" t="s">
        <v>789</v>
      </c>
      <c r="G19" s="105"/>
      <c r="H19" s="35" t="s">
        <v>742</v>
      </c>
      <c r="I19" s="35"/>
      <c r="J19" s="35" t="s">
        <v>795</v>
      </c>
      <c r="K19" s="35" t="s">
        <v>571</v>
      </c>
      <c r="L19" s="16" t="s">
        <v>790</v>
      </c>
      <c r="M19" s="35" t="s">
        <v>791</v>
      </c>
    </row>
    <row r="20" spans="1:18" x14ac:dyDescent="0.2">
      <c r="A20" s="119" t="s">
        <v>806</v>
      </c>
      <c r="B20" s="16" t="s">
        <v>8</v>
      </c>
      <c r="C20" s="16" t="s">
        <v>602</v>
      </c>
      <c r="D20" s="35" t="s">
        <v>807</v>
      </c>
      <c r="E20" s="16" t="s">
        <v>808</v>
      </c>
      <c r="F20" s="35" t="s">
        <v>809</v>
      </c>
      <c r="G20" s="105"/>
      <c r="H20" s="35" t="s">
        <v>742</v>
      </c>
      <c r="I20" s="35"/>
      <c r="J20" s="35">
        <v>150</v>
      </c>
      <c r="K20" s="35" t="s">
        <v>810</v>
      </c>
      <c r="L20" s="16" t="s">
        <v>801</v>
      </c>
      <c r="M20" s="35" t="s">
        <v>811</v>
      </c>
    </row>
    <row r="21" spans="1:18" x14ac:dyDescent="0.2">
      <c r="A21" s="119" t="s">
        <v>813</v>
      </c>
      <c r="B21" s="16" t="s">
        <v>8</v>
      </c>
      <c r="C21" s="16" t="s">
        <v>556</v>
      </c>
      <c r="D21" s="35" t="s">
        <v>814</v>
      </c>
      <c r="E21" s="16" t="s">
        <v>815</v>
      </c>
      <c r="F21" s="35" t="s">
        <v>816</v>
      </c>
      <c r="G21" s="105"/>
      <c r="H21" s="35" t="s">
        <v>817</v>
      </c>
      <c r="I21" s="35"/>
      <c r="J21" s="159">
        <v>13</v>
      </c>
      <c r="K21" s="35" t="s">
        <v>810</v>
      </c>
      <c r="L21" s="16" t="s">
        <v>838</v>
      </c>
      <c r="M21" s="161" t="s">
        <v>839</v>
      </c>
    </row>
    <row r="22" spans="1:18" x14ac:dyDescent="0.2">
      <c r="A22" s="22" t="s">
        <v>983</v>
      </c>
      <c r="B22" s="16" t="s">
        <v>8</v>
      </c>
      <c r="C22" s="16" t="s">
        <v>668</v>
      </c>
      <c r="D22" s="162" t="s">
        <v>992</v>
      </c>
      <c r="E22" s="16" t="s">
        <v>887</v>
      </c>
      <c r="F22" s="35" t="s">
        <v>888</v>
      </c>
      <c r="G22" s="105"/>
      <c r="H22" s="35" t="s">
        <v>817</v>
      </c>
      <c r="I22" s="35"/>
      <c r="J22" s="35">
        <v>6</v>
      </c>
      <c r="K22" s="105" t="s">
        <v>889</v>
      </c>
      <c r="L22" s="16" t="s">
        <v>838</v>
      </c>
      <c r="M22" s="105" t="s">
        <v>627</v>
      </c>
    </row>
    <row r="23" spans="1:18" x14ac:dyDescent="0.2">
      <c r="A23" s="22" t="s">
        <v>984</v>
      </c>
      <c r="B23" s="16" t="s">
        <v>8</v>
      </c>
      <c r="C23" s="16" t="s">
        <v>668</v>
      </c>
      <c r="D23" s="35" t="s">
        <v>891</v>
      </c>
      <c r="E23" s="16" t="s">
        <v>917</v>
      </c>
      <c r="F23" s="35" t="s">
        <v>892</v>
      </c>
      <c r="G23" s="105"/>
      <c r="H23" s="35" t="s">
        <v>817</v>
      </c>
      <c r="I23" s="35"/>
      <c r="J23" s="35">
        <v>20</v>
      </c>
      <c r="K23" s="35" t="s">
        <v>605</v>
      </c>
      <c r="L23" s="16" t="s">
        <v>838</v>
      </c>
      <c r="M23" s="35" t="s">
        <v>893</v>
      </c>
    </row>
    <row r="24" spans="1:18" x14ac:dyDescent="0.2">
      <c r="A24" s="22" t="s">
        <v>985</v>
      </c>
      <c r="B24" s="16" t="s">
        <v>8</v>
      </c>
      <c r="C24" s="16" t="s">
        <v>936</v>
      </c>
      <c r="D24" s="35" t="s">
        <v>937</v>
      </c>
      <c r="E24" s="16" t="s">
        <v>938</v>
      </c>
      <c r="F24" s="35" t="s">
        <v>939</v>
      </c>
      <c r="G24" s="105"/>
      <c r="H24" s="35" t="s">
        <v>0</v>
      </c>
      <c r="I24" s="35"/>
      <c r="J24" s="35">
        <v>28</v>
      </c>
      <c r="K24" s="35" t="s">
        <v>605</v>
      </c>
      <c r="L24" s="16" t="s">
        <v>838</v>
      </c>
      <c r="M24" s="35" t="s">
        <v>627</v>
      </c>
      <c r="N24" s="35"/>
      <c r="O24" s="16"/>
      <c r="P24" s="16"/>
      <c r="Q24" s="16"/>
      <c r="R24" s="63"/>
    </row>
    <row r="25" spans="1:18" x14ac:dyDescent="0.2">
      <c r="A25" s="22" t="s">
        <v>988</v>
      </c>
      <c r="B25" s="16" t="s">
        <v>8</v>
      </c>
      <c r="C25" s="16" t="s">
        <v>953</v>
      </c>
      <c r="D25" s="35" t="s">
        <v>952</v>
      </c>
      <c r="E25" s="16" t="s">
        <v>954</v>
      </c>
      <c r="F25" s="35" t="s">
        <v>957</v>
      </c>
      <c r="G25" s="105"/>
      <c r="H25" s="35" t="s">
        <v>0</v>
      </c>
      <c r="I25" s="35"/>
      <c r="J25" s="16"/>
      <c r="K25" s="16"/>
      <c r="L25" s="16" t="s">
        <v>838</v>
      </c>
      <c r="M25" s="35" t="s">
        <v>927</v>
      </c>
    </row>
  </sheetData>
  <mergeCells count="28">
    <mergeCell ref="I2:I8"/>
    <mergeCell ref="N2:N8"/>
    <mergeCell ref="A2:A8"/>
    <mergeCell ref="B2:B8"/>
    <mergeCell ref="C2:C8"/>
    <mergeCell ref="D2:D8"/>
    <mergeCell ref="E2:E8"/>
    <mergeCell ref="R2:R8"/>
    <mergeCell ref="A9:A16"/>
    <mergeCell ref="B9:B16"/>
    <mergeCell ref="C9:C16"/>
    <mergeCell ref="D9:D16"/>
    <mergeCell ref="E9:E16"/>
    <mergeCell ref="F9:F16"/>
    <mergeCell ref="G9:G16"/>
    <mergeCell ref="H9:H16"/>
    <mergeCell ref="Q9:Q16"/>
    <mergeCell ref="R9:R16"/>
    <mergeCell ref="I9:I16"/>
    <mergeCell ref="N9:N16"/>
    <mergeCell ref="F2:F8"/>
    <mergeCell ref="G2:G8"/>
    <mergeCell ref="H2:H8"/>
    <mergeCell ref="O9:O16"/>
    <mergeCell ref="P9:P16"/>
    <mergeCell ref="O2:O8"/>
    <mergeCell ref="P2:P8"/>
    <mergeCell ref="Q2:Q8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 filterMode="1">
    <pageSetUpPr fitToPage="1"/>
  </sheetPr>
  <dimension ref="A1:DK870"/>
  <sheetViews>
    <sheetView zoomScaleNormal="100" workbookViewId="0">
      <pane xSplit="3" ySplit="1" topLeftCell="E2" activePane="bottomRight" state="frozen"/>
      <selection pane="topRight" activeCell="D1" sqref="D1"/>
      <selection pane="bottomLeft" activeCell="A2" sqref="A2"/>
      <selection pane="bottomRight" activeCell="L221" sqref="L221"/>
    </sheetView>
  </sheetViews>
  <sheetFormatPr baseColWidth="10" defaultRowHeight="12.75" x14ac:dyDescent="0.2"/>
  <cols>
    <col min="1" max="1" width="17.85546875" style="186" bestFit="1" customWidth="1"/>
    <col min="2" max="2" width="15.5703125" style="186" customWidth="1"/>
    <col min="3" max="3" width="21.140625" style="38" customWidth="1"/>
    <col min="4" max="4" width="35.7109375" style="104" customWidth="1"/>
    <col min="5" max="5" width="20.85546875" style="38" customWidth="1"/>
    <col min="6" max="6" width="14.140625" style="38" customWidth="1"/>
    <col min="7" max="7" width="12.42578125" style="38" customWidth="1"/>
    <col min="8" max="8" width="9.140625" style="38" customWidth="1"/>
    <col min="9" max="9" width="7.7109375" style="38" customWidth="1"/>
    <col min="10" max="10" width="12.28515625" style="38" customWidth="1"/>
    <col min="11" max="11" width="11.140625" style="64" customWidth="1"/>
    <col min="12" max="12" width="12.42578125" style="38" customWidth="1"/>
    <col min="13" max="13" width="12.42578125" style="2" customWidth="1"/>
    <col min="14" max="14" width="11.85546875" style="64" customWidth="1"/>
    <col min="15" max="15" width="14.28515625" style="64" customWidth="1"/>
    <col min="16" max="19" width="11.85546875" style="43" customWidth="1"/>
    <col min="20" max="20" width="73.28515625" style="2" bestFit="1" customWidth="1"/>
    <col min="21" max="21" width="17" style="21" hidden="1" customWidth="1"/>
    <col min="22" max="22" width="15.5703125" style="21" customWidth="1"/>
    <col min="23" max="24" width="14.28515625" style="21" customWidth="1"/>
    <col min="25" max="25" width="20.5703125" style="3" bestFit="1" customWidth="1"/>
    <col min="26" max="26" width="14.85546875" style="3" bestFit="1" customWidth="1"/>
    <col min="27" max="27" width="9.5703125" style="47" customWidth="1"/>
    <col min="28" max="28" width="12.28515625" style="47" customWidth="1"/>
    <col min="29" max="29" width="37.42578125" style="47" customWidth="1"/>
    <col min="30" max="34" width="15.7109375" style="47" bestFit="1" customWidth="1"/>
    <col min="35" max="115" width="11.42578125" style="46"/>
  </cols>
  <sheetData>
    <row r="1" spans="1:46" ht="66" customHeight="1" x14ac:dyDescent="0.2">
      <c r="A1" s="185" t="s">
        <v>55</v>
      </c>
      <c r="B1" s="185" t="s">
        <v>83</v>
      </c>
      <c r="C1" s="101" t="s">
        <v>1089</v>
      </c>
      <c r="D1" s="196" t="s">
        <v>65</v>
      </c>
      <c r="E1" s="34" t="s">
        <v>75</v>
      </c>
      <c r="F1" s="101" t="s">
        <v>1090</v>
      </c>
      <c r="G1" s="39" t="s">
        <v>96</v>
      </c>
      <c r="H1" s="34" t="s">
        <v>97</v>
      </c>
      <c r="I1" s="101" t="s">
        <v>414</v>
      </c>
      <c r="J1" s="34" t="s">
        <v>98</v>
      </c>
      <c r="K1" s="102" t="s">
        <v>411</v>
      </c>
      <c r="L1" s="34" t="s">
        <v>1091</v>
      </c>
      <c r="M1" s="1" t="s">
        <v>1093</v>
      </c>
      <c r="N1" s="60" t="s">
        <v>1092</v>
      </c>
      <c r="O1" s="216" t="s">
        <v>1278</v>
      </c>
      <c r="P1" s="227" t="s">
        <v>1369</v>
      </c>
      <c r="Q1" s="227" t="s">
        <v>1370</v>
      </c>
      <c r="R1" s="227" t="s">
        <v>1372</v>
      </c>
      <c r="S1" s="227" t="s">
        <v>1371</v>
      </c>
      <c r="T1" s="30" t="s">
        <v>95</v>
      </c>
      <c r="U1" s="1" t="s">
        <v>139</v>
      </c>
      <c r="V1" s="1" t="s">
        <v>195</v>
      </c>
      <c r="W1" s="30" t="s">
        <v>217</v>
      </c>
      <c r="X1" s="1" t="s">
        <v>198</v>
      </c>
      <c r="Y1" s="15" t="s">
        <v>23</v>
      </c>
      <c r="Z1" s="14" t="s">
        <v>18</v>
      </c>
      <c r="AA1" s="44"/>
      <c r="AB1" s="44"/>
      <c r="AC1" s="44"/>
      <c r="AD1" s="44"/>
      <c r="AE1" s="44"/>
      <c r="AF1" s="44"/>
      <c r="AG1" s="44"/>
      <c r="AH1" s="44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</row>
    <row r="2" spans="1:46" ht="15" hidden="1" customHeight="1" thickTop="1" x14ac:dyDescent="0.2">
      <c r="A2" s="147" t="s">
        <v>630</v>
      </c>
      <c r="B2" s="147" t="s">
        <v>631</v>
      </c>
      <c r="C2" s="176" t="s">
        <v>296</v>
      </c>
      <c r="D2" s="197" t="s">
        <v>574</v>
      </c>
      <c r="E2" s="176"/>
      <c r="F2" s="176" t="s">
        <v>325</v>
      </c>
      <c r="G2" s="176">
        <v>5</v>
      </c>
      <c r="H2" s="176" t="s">
        <v>571</v>
      </c>
      <c r="I2" s="175" t="s">
        <v>329</v>
      </c>
      <c r="J2" s="176">
        <v>600</v>
      </c>
      <c r="K2" s="177">
        <v>41282</v>
      </c>
      <c r="L2" s="177">
        <f>K2+21</f>
        <v>41303</v>
      </c>
      <c r="M2" s="175"/>
      <c r="N2" s="218"/>
      <c r="O2" s="219" t="s">
        <v>1083</v>
      </c>
      <c r="P2" s="225" t="str">
        <f>IF(O2="D","",IF(N2&lt;&gt;"",N2-K2,""))</f>
        <v/>
      </c>
      <c r="Q2" s="178" t="str">
        <f>IF(N2&lt;&gt;"",MONTH(N2),"")</f>
        <v/>
      </c>
      <c r="R2" s="178">
        <f>IF(L2&lt;&gt;"",MONTH(L2),"")</f>
        <v>1</v>
      </c>
      <c r="S2" s="178" t="str">
        <f>IF(P2="","",IF(P2&lt;21,"OUI","NON"))</f>
        <v/>
      </c>
      <c r="T2" s="179" t="s">
        <v>576</v>
      </c>
      <c r="U2" s="175"/>
      <c r="V2" s="175"/>
      <c r="W2" s="175"/>
      <c r="X2" s="175"/>
      <c r="Y2" s="155"/>
      <c r="Z2" s="155"/>
      <c r="AA2" s="156"/>
      <c r="AB2" s="156"/>
    </row>
    <row r="3" spans="1:46" ht="25.5" hidden="1" x14ac:dyDescent="0.2">
      <c r="A3" s="119" t="s">
        <v>632</v>
      </c>
      <c r="B3" s="119" t="s">
        <v>633</v>
      </c>
      <c r="C3" s="87" t="s">
        <v>580</v>
      </c>
      <c r="D3" s="168" t="s">
        <v>578</v>
      </c>
      <c r="E3" s="87" t="s">
        <v>579</v>
      </c>
      <c r="F3" s="87" t="s">
        <v>581</v>
      </c>
      <c r="G3" s="87"/>
      <c r="H3" s="87"/>
      <c r="I3" s="165"/>
      <c r="J3" s="87"/>
      <c r="K3" s="169">
        <v>41284</v>
      </c>
      <c r="L3" s="169">
        <f>K3+21</f>
        <v>41305</v>
      </c>
      <c r="M3" s="165"/>
      <c r="N3" s="169">
        <v>41290</v>
      </c>
      <c r="O3" s="217" t="s">
        <v>1083</v>
      </c>
      <c r="P3" s="226" t="str">
        <f>IF(O3="D","",IF(N3&lt;&gt;"",N3-K3,""))</f>
        <v/>
      </c>
      <c r="Q3" s="170">
        <f>IF(N3&lt;&gt;"",MONTH(N3),"")</f>
        <v>1</v>
      </c>
      <c r="R3" s="170">
        <f>IF(L3&lt;&gt;"",MONTH(L3),"")</f>
        <v>1</v>
      </c>
      <c r="S3" s="170" t="str">
        <f>IF(P3="","",IF(P3&lt;21,"OUI","NON"))</f>
        <v/>
      </c>
      <c r="T3" s="180" t="s">
        <v>582</v>
      </c>
      <c r="U3" s="165"/>
      <c r="V3" s="165"/>
      <c r="W3" s="165"/>
      <c r="X3" s="165"/>
    </row>
    <row r="4" spans="1:46" ht="127.5" hidden="1" x14ac:dyDescent="0.2">
      <c r="A4" s="119" t="s">
        <v>634</v>
      </c>
      <c r="B4" s="119" t="s">
        <v>635</v>
      </c>
      <c r="C4" s="87" t="s">
        <v>296</v>
      </c>
      <c r="D4" s="168" t="s">
        <v>584</v>
      </c>
      <c r="E4" s="181" t="s">
        <v>585</v>
      </c>
      <c r="F4" s="87" t="s">
        <v>181</v>
      </c>
      <c r="G4" s="87"/>
      <c r="H4" s="87"/>
      <c r="I4" s="165"/>
      <c r="J4" s="87"/>
      <c r="K4" s="169">
        <v>41289</v>
      </c>
      <c r="L4" s="169">
        <f>K4+21</f>
        <v>41310</v>
      </c>
      <c r="M4" s="165"/>
      <c r="N4" s="169">
        <v>41323</v>
      </c>
      <c r="O4" s="217" t="s">
        <v>1083</v>
      </c>
      <c r="P4" s="226" t="str">
        <f>IF(O4="D","",IF(N4&lt;&gt;"",N4-K4,""))</f>
        <v/>
      </c>
      <c r="Q4" s="170">
        <f>IF(N4&lt;&gt;"",MONTH(N4),"")</f>
        <v>2</v>
      </c>
      <c r="R4" s="170">
        <f>IF(L4&lt;&gt;"",MONTH(L4),"")</f>
        <v>2</v>
      </c>
      <c r="S4" s="170" t="str">
        <f>IF(P4="","",IF(P4&lt;21,"OUI","NON"))</f>
        <v/>
      </c>
      <c r="T4" s="180" t="s">
        <v>672</v>
      </c>
      <c r="U4" s="165"/>
      <c r="V4" s="165"/>
      <c r="W4" s="165"/>
      <c r="X4" s="165"/>
    </row>
    <row r="5" spans="1:46" s="135" customFormat="1" hidden="1" x14ac:dyDescent="0.2">
      <c r="A5" s="57" t="s">
        <v>636</v>
      </c>
      <c r="B5" s="57" t="s">
        <v>637</v>
      </c>
      <c r="C5" s="172"/>
      <c r="D5" s="198"/>
      <c r="E5" s="172"/>
      <c r="F5" s="172"/>
      <c r="G5" s="172"/>
      <c r="H5" s="172"/>
      <c r="I5" s="171"/>
      <c r="J5" s="172"/>
      <c r="K5" s="173"/>
      <c r="L5" s="171"/>
      <c r="M5" s="171"/>
      <c r="N5" s="173"/>
      <c r="O5" s="211"/>
      <c r="P5" s="174"/>
      <c r="Q5" s="174"/>
      <c r="R5" s="174"/>
      <c r="S5" s="174"/>
      <c r="T5" s="182"/>
      <c r="U5" s="171"/>
      <c r="V5" s="171"/>
      <c r="W5" s="171"/>
      <c r="X5" s="171"/>
      <c r="Y5" s="134"/>
      <c r="Z5" s="134"/>
      <c r="AA5" s="134"/>
      <c r="AB5" s="134"/>
      <c r="AC5" s="134"/>
      <c r="AD5" s="134"/>
      <c r="AE5" s="134"/>
      <c r="AF5" s="134"/>
      <c r="AG5" s="134"/>
      <c r="AH5" s="134"/>
    </row>
    <row r="6" spans="1:46" ht="38.25" hidden="1" x14ac:dyDescent="0.2">
      <c r="A6" s="119" t="s">
        <v>638</v>
      </c>
      <c r="B6" s="119" t="s">
        <v>657</v>
      </c>
      <c r="C6" s="87" t="s">
        <v>586</v>
      </c>
      <c r="D6" s="168" t="s">
        <v>589</v>
      </c>
      <c r="E6" s="87"/>
      <c r="F6" s="87" t="s">
        <v>590</v>
      </c>
      <c r="G6" s="87">
        <v>6</v>
      </c>
      <c r="H6" s="87" t="s">
        <v>571</v>
      </c>
      <c r="I6" s="165" t="s">
        <v>67</v>
      </c>
      <c r="J6" s="87">
        <v>350</v>
      </c>
      <c r="K6" s="169">
        <v>41302</v>
      </c>
      <c r="L6" s="169">
        <f t="shared" ref="L6:L69" si="0">K6+21</f>
        <v>41323</v>
      </c>
      <c r="M6" s="165"/>
      <c r="N6" s="169"/>
      <c r="O6" s="210"/>
      <c r="P6" s="226" t="str">
        <f t="shared" ref="P6:P69" si="1">IF(O6="D","",IF(N6&lt;&gt;"",N6-K6,""))</f>
        <v/>
      </c>
      <c r="Q6" s="170" t="str">
        <f t="shared" ref="Q6:Q69" si="2">IF(N6&lt;&gt;"",MONTH(N6),"")</f>
        <v/>
      </c>
      <c r="R6" s="170">
        <f>IF(L6&lt;&gt;"",MONTH(L6),"")</f>
        <v>2</v>
      </c>
      <c r="S6" s="170" t="str">
        <f t="shared" ref="S6:S69" si="3">IF(P6="","",IF(P6&lt;21,"OUI","NON"))</f>
        <v/>
      </c>
      <c r="T6" s="180" t="s">
        <v>587</v>
      </c>
      <c r="U6" s="165"/>
      <c r="V6" s="165"/>
      <c r="W6" s="165"/>
      <c r="X6" s="165"/>
    </row>
    <row r="7" spans="1:46" ht="25.5" hidden="1" x14ac:dyDescent="0.2">
      <c r="A7" s="119" t="s">
        <v>639</v>
      </c>
      <c r="B7" s="119" t="s">
        <v>658</v>
      </c>
      <c r="C7" s="87" t="s">
        <v>108</v>
      </c>
      <c r="D7" s="168" t="s">
        <v>595</v>
      </c>
      <c r="E7" s="181" t="s">
        <v>591</v>
      </c>
      <c r="F7" s="87" t="s">
        <v>0</v>
      </c>
      <c r="G7" s="87">
        <v>6</v>
      </c>
      <c r="H7" s="87" t="s">
        <v>571</v>
      </c>
      <c r="I7" s="165" t="s">
        <v>329</v>
      </c>
      <c r="J7" s="87" t="s">
        <v>592</v>
      </c>
      <c r="K7" s="169">
        <v>41312</v>
      </c>
      <c r="L7" s="169">
        <f t="shared" si="0"/>
        <v>41333</v>
      </c>
      <c r="M7" s="165"/>
      <c r="N7" s="169"/>
      <c r="O7" s="210"/>
      <c r="P7" s="226" t="str">
        <f t="shared" si="1"/>
        <v/>
      </c>
      <c r="Q7" s="170" t="str">
        <f t="shared" si="2"/>
        <v/>
      </c>
      <c r="R7" s="170">
        <f t="shared" ref="R7:R70" si="4">IF(L7&lt;&gt;"",MONTH(L7),"")</f>
        <v>2</v>
      </c>
      <c r="S7" s="170" t="str">
        <f t="shared" si="3"/>
        <v/>
      </c>
      <c r="T7" s="167"/>
      <c r="U7" s="165"/>
      <c r="V7" s="165"/>
      <c r="W7" s="165"/>
      <c r="X7" s="165"/>
    </row>
    <row r="8" spans="1:46" ht="25.5" hidden="1" x14ac:dyDescent="0.2">
      <c r="A8" s="119" t="s">
        <v>663</v>
      </c>
      <c r="B8" s="119" t="s">
        <v>658</v>
      </c>
      <c r="C8" s="87" t="s">
        <v>108</v>
      </c>
      <c r="D8" s="168" t="s">
        <v>595</v>
      </c>
      <c r="E8" s="181" t="s">
        <v>591</v>
      </c>
      <c r="F8" s="87" t="s">
        <v>0</v>
      </c>
      <c r="G8" s="87">
        <v>12</v>
      </c>
      <c r="H8" s="87" t="s">
        <v>571</v>
      </c>
      <c r="I8" s="165" t="s">
        <v>329</v>
      </c>
      <c r="J8" s="87" t="s">
        <v>593</v>
      </c>
      <c r="K8" s="169">
        <v>41312</v>
      </c>
      <c r="L8" s="169">
        <f t="shared" si="0"/>
        <v>41333</v>
      </c>
      <c r="M8" s="165"/>
      <c r="N8" s="169"/>
      <c r="O8" s="210"/>
      <c r="P8" s="226" t="str">
        <f t="shared" si="1"/>
        <v/>
      </c>
      <c r="Q8" s="170" t="str">
        <f t="shared" si="2"/>
        <v/>
      </c>
      <c r="R8" s="170">
        <f t="shared" si="4"/>
        <v>2</v>
      </c>
      <c r="S8" s="170" t="str">
        <f t="shared" si="3"/>
        <v/>
      </c>
      <c r="T8" s="167"/>
      <c r="U8" s="165"/>
      <c r="V8" s="165"/>
      <c r="W8" s="165"/>
      <c r="X8" s="165"/>
    </row>
    <row r="9" spans="1:46" ht="38.25" hidden="1" x14ac:dyDescent="0.2">
      <c r="A9" s="119" t="s">
        <v>640</v>
      </c>
      <c r="B9" s="119" t="s">
        <v>659</v>
      </c>
      <c r="C9" s="87" t="s">
        <v>594</v>
      </c>
      <c r="D9" s="168" t="s">
        <v>596</v>
      </c>
      <c r="E9" s="181" t="s">
        <v>597</v>
      </c>
      <c r="F9" s="87" t="s">
        <v>0</v>
      </c>
      <c r="G9" s="87" t="s">
        <v>598</v>
      </c>
      <c r="H9" s="87" t="s">
        <v>571</v>
      </c>
      <c r="I9" s="165" t="s">
        <v>599</v>
      </c>
      <c r="J9" s="87" t="s">
        <v>600</v>
      </c>
      <c r="K9" s="169">
        <v>41312</v>
      </c>
      <c r="L9" s="169">
        <f t="shared" si="0"/>
        <v>41333</v>
      </c>
      <c r="M9" s="165"/>
      <c r="N9" s="169"/>
      <c r="O9" s="217" t="s">
        <v>1083</v>
      </c>
      <c r="P9" s="226" t="str">
        <f t="shared" si="1"/>
        <v/>
      </c>
      <c r="Q9" s="170" t="str">
        <f t="shared" si="2"/>
        <v/>
      </c>
      <c r="R9" s="170">
        <f t="shared" si="4"/>
        <v>2</v>
      </c>
      <c r="S9" s="170" t="str">
        <f t="shared" si="3"/>
        <v/>
      </c>
      <c r="T9" s="167"/>
      <c r="U9" s="165"/>
      <c r="V9" s="165"/>
      <c r="W9" s="165"/>
      <c r="X9" s="165"/>
    </row>
    <row r="10" spans="1:46" ht="38.25" hidden="1" x14ac:dyDescent="0.2">
      <c r="A10" s="119" t="s">
        <v>664</v>
      </c>
      <c r="B10" s="119" t="s">
        <v>659</v>
      </c>
      <c r="C10" s="87" t="s">
        <v>594</v>
      </c>
      <c r="D10" s="168" t="s">
        <v>596</v>
      </c>
      <c r="E10" s="181" t="s">
        <v>597</v>
      </c>
      <c r="F10" s="87" t="s">
        <v>0</v>
      </c>
      <c r="G10" s="87" t="s">
        <v>598</v>
      </c>
      <c r="H10" s="87" t="s">
        <v>571</v>
      </c>
      <c r="I10" s="165" t="s">
        <v>599</v>
      </c>
      <c r="J10" s="87" t="s">
        <v>601</v>
      </c>
      <c r="K10" s="169">
        <v>41312</v>
      </c>
      <c r="L10" s="169">
        <f t="shared" si="0"/>
        <v>41333</v>
      </c>
      <c r="M10" s="165"/>
      <c r="N10" s="169"/>
      <c r="O10" s="217" t="s">
        <v>1083</v>
      </c>
      <c r="P10" s="226" t="str">
        <f t="shared" si="1"/>
        <v/>
      </c>
      <c r="Q10" s="170" t="str">
        <f t="shared" si="2"/>
        <v/>
      </c>
      <c r="R10" s="170">
        <f t="shared" si="4"/>
        <v>2</v>
      </c>
      <c r="S10" s="170" t="str">
        <f t="shared" si="3"/>
        <v/>
      </c>
      <c r="T10" s="167"/>
      <c r="U10" s="165"/>
      <c r="V10" s="165"/>
      <c r="W10" s="165"/>
      <c r="X10" s="165"/>
    </row>
    <row r="11" spans="1:46" ht="17.25" hidden="1" customHeight="1" x14ac:dyDescent="0.2">
      <c r="A11" s="119" t="s">
        <v>641</v>
      </c>
      <c r="B11" s="119" t="s">
        <v>660</v>
      </c>
      <c r="C11" s="87" t="s">
        <v>603</v>
      </c>
      <c r="D11" s="168" t="s">
        <v>604</v>
      </c>
      <c r="E11" s="87" t="s">
        <v>607</v>
      </c>
      <c r="F11" s="87" t="s">
        <v>0</v>
      </c>
      <c r="G11" s="87">
        <v>1500</v>
      </c>
      <c r="H11" s="87" t="s">
        <v>605</v>
      </c>
      <c r="I11" s="165" t="s">
        <v>67</v>
      </c>
      <c r="J11" s="87" t="s">
        <v>606</v>
      </c>
      <c r="K11" s="169">
        <v>41312</v>
      </c>
      <c r="L11" s="169">
        <f t="shared" si="0"/>
        <v>41333</v>
      </c>
      <c r="M11" s="165"/>
      <c r="N11" s="169"/>
      <c r="O11" s="210"/>
      <c r="P11" s="226" t="str">
        <f t="shared" si="1"/>
        <v/>
      </c>
      <c r="Q11" s="170" t="str">
        <f t="shared" si="2"/>
        <v/>
      </c>
      <c r="R11" s="170">
        <f t="shared" si="4"/>
        <v>2</v>
      </c>
      <c r="S11" s="170" t="str">
        <f t="shared" si="3"/>
        <v/>
      </c>
      <c r="T11" s="167"/>
      <c r="U11" s="165"/>
      <c r="V11" s="165"/>
      <c r="W11" s="165"/>
      <c r="X11" s="165"/>
    </row>
    <row r="12" spans="1:46" ht="15" hidden="1" customHeight="1" x14ac:dyDescent="0.2">
      <c r="A12" s="119" t="s">
        <v>642</v>
      </c>
      <c r="B12" s="119" t="s">
        <v>661</v>
      </c>
      <c r="C12" s="87" t="s">
        <v>608</v>
      </c>
      <c r="D12" s="168" t="s">
        <v>596</v>
      </c>
      <c r="E12" s="87" t="s">
        <v>609</v>
      </c>
      <c r="F12" s="87" t="s">
        <v>0</v>
      </c>
      <c r="G12" s="87">
        <v>10</v>
      </c>
      <c r="H12" s="87" t="s">
        <v>613</v>
      </c>
      <c r="I12" s="165" t="s">
        <v>614</v>
      </c>
      <c r="J12" s="87" t="s">
        <v>617</v>
      </c>
      <c r="K12" s="169">
        <v>41312</v>
      </c>
      <c r="L12" s="169">
        <f t="shared" si="0"/>
        <v>41333</v>
      </c>
      <c r="M12" s="165"/>
      <c r="N12" s="169"/>
      <c r="O12" s="217" t="s">
        <v>1083</v>
      </c>
      <c r="P12" s="226" t="str">
        <f t="shared" si="1"/>
        <v/>
      </c>
      <c r="Q12" s="170" t="str">
        <f t="shared" si="2"/>
        <v/>
      </c>
      <c r="R12" s="170">
        <f t="shared" si="4"/>
        <v>2</v>
      </c>
      <c r="S12" s="170" t="str">
        <f t="shared" si="3"/>
        <v/>
      </c>
      <c r="T12" s="167"/>
      <c r="U12" s="165"/>
      <c r="V12" s="165"/>
      <c r="W12" s="165"/>
      <c r="X12" s="165"/>
    </row>
    <row r="13" spans="1:46" ht="15" hidden="1" customHeight="1" x14ac:dyDescent="0.2">
      <c r="A13" s="119" t="s">
        <v>643</v>
      </c>
      <c r="B13" s="119" t="s">
        <v>662</v>
      </c>
      <c r="C13" s="87" t="s">
        <v>608</v>
      </c>
      <c r="D13" s="168" t="s">
        <v>596</v>
      </c>
      <c r="E13" s="87" t="s">
        <v>609</v>
      </c>
      <c r="F13" s="87" t="s">
        <v>0</v>
      </c>
      <c r="G13" s="87">
        <v>7</v>
      </c>
      <c r="H13" s="87" t="s">
        <v>613</v>
      </c>
      <c r="I13" s="165" t="s">
        <v>614</v>
      </c>
      <c r="J13" s="87" t="s">
        <v>618</v>
      </c>
      <c r="K13" s="169">
        <v>41312</v>
      </c>
      <c r="L13" s="169">
        <f t="shared" si="0"/>
        <v>41333</v>
      </c>
      <c r="M13" s="165"/>
      <c r="N13" s="169"/>
      <c r="O13" s="217" t="s">
        <v>1083</v>
      </c>
      <c r="P13" s="226" t="str">
        <f t="shared" si="1"/>
        <v/>
      </c>
      <c r="Q13" s="170" t="str">
        <f t="shared" si="2"/>
        <v/>
      </c>
      <c r="R13" s="170">
        <f t="shared" si="4"/>
        <v>2</v>
      </c>
      <c r="S13" s="170" t="str">
        <f t="shared" si="3"/>
        <v/>
      </c>
      <c r="T13" s="167"/>
      <c r="U13" s="165"/>
      <c r="V13" s="165"/>
      <c r="W13" s="165"/>
      <c r="X13" s="165"/>
    </row>
    <row r="14" spans="1:46" ht="15" hidden="1" customHeight="1" x14ac:dyDescent="0.2">
      <c r="A14" s="119" t="s">
        <v>644</v>
      </c>
      <c r="B14" s="119" t="s">
        <v>662</v>
      </c>
      <c r="C14" s="87" t="s">
        <v>608</v>
      </c>
      <c r="D14" s="168" t="s">
        <v>596</v>
      </c>
      <c r="E14" s="87" t="s">
        <v>610</v>
      </c>
      <c r="F14" s="87" t="s">
        <v>0</v>
      </c>
      <c r="G14" s="87">
        <v>3000</v>
      </c>
      <c r="H14" s="87" t="s">
        <v>605</v>
      </c>
      <c r="I14" s="165" t="s">
        <v>615</v>
      </c>
      <c r="J14" s="87" t="s">
        <v>619</v>
      </c>
      <c r="K14" s="169">
        <v>41312</v>
      </c>
      <c r="L14" s="169">
        <f t="shared" si="0"/>
        <v>41333</v>
      </c>
      <c r="M14" s="165"/>
      <c r="N14" s="169"/>
      <c r="O14" s="217" t="s">
        <v>1083</v>
      </c>
      <c r="P14" s="226" t="str">
        <f t="shared" si="1"/>
        <v/>
      </c>
      <c r="Q14" s="170" t="str">
        <f t="shared" si="2"/>
        <v/>
      </c>
      <c r="R14" s="170">
        <f t="shared" si="4"/>
        <v>2</v>
      </c>
      <c r="S14" s="170" t="str">
        <f t="shared" si="3"/>
        <v/>
      </c>
      <c r="T14" s="167"/>
      <c r="U14" s="165"/>
      <c r="V14" s="165"/>
      <c r="W14" s="165"/>
      <c r="X14" s="165"/>
    </row>
    <row r="15" spans="1:46" ht="15" hidden="1" customHeight="1" x14ac:dyDescent="0.2">
      <c r="A15" s="119" t="s">
        <v>645</v>
      </c>
      <c r="B15" s="119" t="s">
        <v>662</v>
      </c>
      <c r="C15" s="87" t="s">
        <v>608</v>
      </c>
      <c r="D15" s="168" t="s">
        <v>596</v>
      </c>
      <c r="E15" s="87" t="s">
        <v>609</v>
      </c>
      <c r="F15" s="87" t="s">
        <v>0</v>
      </c>
      <c r="G15" s="87">
        <v>1500</v>
      </c>
      <c r="H15" s="87" t="s">
        <v>605</v>
      </c>
      <c r="I15" s="165" t="s">
        <v>615</v>
      </c>
      <c r="J15" s="87" t="s">
        <v>620</v>
      </c>
      <c r="K15" s="169">
        <v>41312</v>
      </c>
      <c r="L15" s="169">
        <f t="shared" si="0"/>
        <v>41333</v>
      </c>
      <c r="M15" s="165"/>
      <c r="N15" s="169"/>
      <c r="O15" s="217" t="s">
        <v>1083</v>
      </c>
      <c r="P15" s="226" t="str">
        <f t="shared" si="1"/>
        <v/>
      </c>
      <c r="Q15" s="170" t="str">
        <f t="shared" si="2"/>
        <v/>
      </c>
      <c r="R15" s="170">
        <f t="shared" si="4"/>
        <v>2</v>
      </c>
      <c r="S15" s="170" t="str">
        <f t="shared" si="3"/>
        <v/>
      </c>
      <c r="T15" s="167"/>
      <c r="U15" s="165"/>
      <c r="V15" s="165"/>
      <c r="W15" s="165"/>
      <c r="X15" s="165"/>
    </row>
    <row r="16" spans="1:46" ht="15" hidden="1" customHeight="1" x14ac:dyDescent="0.2">
      <c r="A16" s="119" t="s">
        <v>646</v>
      </c>
      <c r="B16" s="119" t="s">
        <v>662</v>
      </c>
      <c r="C16" s="87" t="s">
        <v>608</v>
      </c>
      <c r="D16" s="168" t="s">
        <v>596</v>
      </c>
      <c r="E16" s="87" t="s">
        <v>609</v>
      </c>
      <c r="F16" s="87" t="s">
        <v>0</v>
      </c>
      <c r="G16" s="87">
        <v>3000</v>
      </c>
      <c r="H16" s="87" t="s">
        <v>605</v>
      </c>
      <c r="I16" s="165" t="s">
        <v>615</v>
      </c>
      <c r="J16" s="87" t="s">
        <v>621</v>
      </c>
      <c r="K16" s="169">
        <v>41312</v>
      </c>
      <c r="L16" s="169">
        <f t="shared" si="0"/>
        <v>41333</v>
      </c>
      <c r="M16" s="165"/>
      <c r="N16" s="169"/>
      <c r="O16" s="217" t="s">
        <v>1083</v>
      </c>
      <c r="P16" s="226" t="str">
        <f t="shared" si="1"/>
        <v/>
      </c>
      <c r="Q16" s="170" t="str">
        <f t="shared" si="2"/>
        <v/>
      </c>
      <c r="R16" s="170">
        <f t="shared" si="4"/>
        <v>2</v>
      </c>
      <c r="S16" s="170" t="str">
        <f t="shared" si="3"/>
        <v/>
      </c>
      <c r="T16" s="167"/>
      <c r="U16" s="165"/>
      <c r="V16" s="165"/>
      <c r="W16" s="165"/>
      <c r="X16" s="165"/>
    </row>
    <row r="17" spans="1:24" ht="15" hidden="1" customHeight="1" x14ac:dyDescent="0.2">
      <c r="A17" s="119" t="s">
        <v>647</v>
      </c>
      <c r="B17" s="119" t="s">
        <v>662</v>
      </c>
      <c r="C17" s="87" t="s">
        <v>608</v>
      </c>
      <c r="D17" s="168" t="s">
        <v>596</v>
      </c>
      <c r="E17" s="87" t="s">
        <v>609</v>
      </c>
      <c r="F17" s="87" t="s">
        <v>0</v>
      </c>
      <c r="G17" s="87">
        <v>4000</v>
      </c>
      <c r="H17" s="87" t="s">
        <v>605</v>
      </c>
      <c r="I17" s="165" t="s">
        <v>615</v>
      </c>
      <c r="J17" s="87" t="s">
        <v>622</v>
      </c>
      <c r="K17" s="169">
        <v>41312</v>
      </c>
      <c r="L17" s="169">
        <f t="shared" si="0"/>
        <v>41333</v>
      </c>
      <c r="M17" s="165"/>
      <c r="N17" s="169"/>
      <c r="O17" s="217" t="s">
        <v>1083</v>
      </c>
      <c r="P17" s="226" t="str">
        <f t="shared" si="1"/>
        <v/>
      </c>
      <c r="Q17" s="170" t="str">
        <f t="shared" si="2"/>
        <v/>
      </c>
      <c r="R17" s="170">
        <f t="shared" si="4"/>
        <v>2</v>
      </c>
      <c r="S17" s="170" t="str">
        <f t="shared" si="3"/>
        <v/>
      </c>
      <c r="T17" s="167"/>
      <c r="U17" s="165"/>
      <c r="V17" s="165"/>
      <c r="W17" s="165"/>
      <c r="X17" s="165"/>
    </row>
    <row r="18" spans="1:24" ht="15" hidden="1" customHeight="1" x14ac:dyDescent="0.2">
      <c r="A18" s="119" t="s">
        <v>648</v>
      </c>
      <c r="B18" s="119" t="s">
        <v>662</v>
      </c>
      <c r="C18" s="87" t="s">
        <v>608</v>
      </c>
      <c r="D18" s="168" t="s">
        <v>596</v>
      </c>
      <c r="E18" s="87" t="s">
        <v>611</v>
      </c>
      <c r="F18" s="87" t="s">
        <v>0</v>
      </c>
      <c r="G18" s="87">
        <v>4000</v>
      </c>
      <c r="H18" s="87" t="s">
        <v>605</v>
      </c>
      <c r="I18" s="165" t="s">
        <v>616</v>
      </c>
      <c r="J18" s="87" t="s">
        <v>620</v>
      </c>
      <c r="K18" s="169">
        <v>41312</v>
      </c>
      <c r="L18" s="169">
        <f t="shared" si="0"/>
        <v>41333</v>
      </c>
      <c r="M18" s="165"/>
      <c r="N18" s="169"/>
      <c r="O18" s="217" t="s">
        <v>1083</v>
      </c>
      <c r="P18" s="226" t="str">
        <f t="shared" si="1"/>
        <v/>
      </c>
      <c r="Q18" s="170" t="str">
        <f t="shared" si="2"/>
        <v/>
      </c>
      <c r="R18" s="170">
        <f t="shared" si="4"/>
        <v>2</v>
      </c>
      <c r="S18" s="170" t="str">
        <f t="shared" si="3"/>
        <v/>
      </c>
      <c r="T18" s="167"/>
      <c r="U18" s="165"/>
      <c r="V18" s="165"/>
      <c r="W18" s="165"/>
      <c r="X18" s="165"/>
    </row>
    <row r="19" spans="1:24" ht="15" hidden="1" customHeight="1" x14ac:dyDescent="0.2">
      <c r="A19" s="119" t="s">
        <v>649</v>
      </c>
      <c r="B19" s="119" t="s">
        <v>662</v>
      </c>
      <c r="C19" s="87" t="s">
        <v>608</v>
      </c>
      <c r="D19" s="168" t="s">
        <v>596</v>
      </c>
      <c r="E19" s="87" t="s">
        <v>611</v>
      </c>
      <c r="F19" s="87" t="s">
        <v>0</v>
      </c>
      <c r="G19" s="87">
        <v>2000</v>
      </c>
      <c r="H19" s="87" t="s">
        <v>605</v>
      </c>
      <c r="I19" s="165" t="s">
        <v>616</v>
      </c>
      <c r="J19" s="87" t="s">
        <v>623</v>
      </c>
      <c r="K19" s="169">
        <v>41312</v>
      </c>
      <c r="L19" s="169">
        <f t="shared" si="0"/>
        <v>41333</v>
      </c>
      <c r="M19" s="165"/>
      <c r="N19" s="169"/>
      <c r="O19" s="217" t="s">
        <v>1083</v>
      </c>
      <c r="P19" s="226" t="str">
        <f t="shared" si="1"/>
        <v/>
      </c>
      <c r="Q19" s="170" t="str">
        <f t="shared" si="2"/>
        <v/>
      </c>
      <c r="R19" s="170">
        <f t="shared" si="4"/>
        <v>2</v>
      </c>
      <c r="S19" s="170" t="str">
        <f t="shared" si="3"/>
        <v/>
      </c>
      <c r="T19" s="167"/>
      <c r="U19" s="165"/>
      <c r="V19" s="165"/>
      <c r="W19" s="165"/>
      <c r="X19" s="165"/>
    </row>
    <row r="20" spans="1:24" ht="15" hidden="1" customHeight="1" x14ac:dyDescent="0.2">
      <c r="A20" s="119" t="s">
        <v>650</v>
      </c>
      <c r="B20" s="119" t="s">
        <v>662</v>
      </c>
      <c r="C20" s="87" t="s">
        <v>608</v>
      </c>
      <c r="D20" s="168" t="s">
        <v>596</v>
      </c>
      <c r="E20" s="87" t="s">
        <v>611</v>
      </c>
      <c r="F20" s="87" t="s">
        <v>0</v>
      </c>
      <c r="G20" s="87">
        <v>1000</v>
      </c>
      <c r="H20" s="87" t="s">
        <v>605</v>
      </c>
      <c r="I20" s="165" t="s">
        <v>616</v>
      </c>
      <c r="J20" s="87" t="s">
        <v>624</v>
      </c>
      <c r="K20" s="169">
        <v>41312</v>
      </c>
      <c r="L20" s="169">
        <f t="shared" si="0"/>
        <v>41333</v>
      </c>
      <c r="M20" s="165"/>
      <c r="N20" s="169"/>
      <c r="O20" s="217" t="s">
        <v>1083</v>
      </c>
      <c r="P20" s="226" t="str">
        <f t="shared" si="1"/>
        <v/>
      </c>
      <c r="Q20" s="170" t="str">
        <f t="shared" si="2"/>
        <v/>
      </c>
      <c r="R20" s="170">
        <f t="shared" si="4"/>
        <v>2</v>
      </c>
      <c r="S20" s="170" t="str">
        <f t="shared" si="3"/>
        <v/>
      </c>
      <c r="T20" s="167"/>
      <c r="U20" s="165"/>
      <c r="V20" s="165"/>
      <c r="W20" s="165"/>
      <c r="X20" s="165"/>
    </row>
    <row r="21" spans="1:24" ht="15" hidden="1" customHeight="1" x14ac:dyDescent="0.2">
      <c r="A21" s="119" t="s">
        <v>651</v>
      </c>
      <c r="B21" s="119" t="s">
        <v>662</v>
      </c>
      <c r="C21" s="87" t="s">
        <v>608</v>
      </c>
      <c r="D21" s="168" t="s">
        <v>596</v>
      </c>
      <c r="E21" s="87" t="s">
        <v>611</v>
      </c>
      <c r="F21" s="87" t="s">
        <v>0</v>
      </c>
      <c r="G21" s="87">
        <v>2000</v>
      </c>
      <c r="H21" s="87" t="s">
        <v>605</v>
      </c>
      <c r="I21" s="165" t="s">
        <v>616</v>
      </c>
      <c r="J21" s="87" t="s">
        <v>625</v>
      </c>
      <c r="K21" s="169">
        <v>41312</v>
      </c>
      <c r="L21" s="169">
        <f t="shared" si="0"/>
        <v>41333</v>
      </c>
      <c r="M21" s="165"/>
      <c r="N21" s="169"/>
      <c r="O21" s="217" t="s">
        <v>1083</v>
      </c>
      <c r="P21" s="226" t="str">
        <f t="shared" si="1"/>
        <v/>
      </c>
      <c r="Q21" s="170" t="str">
        <f t="shared" si="2"/>
        <v/>
      </c>
      <c r="R21" s="170">
        <f t="shared" si="4"/>
        <v>2</v>
      </c>
      <c r="S21" s="170" t="str">
        <f t="shared" si="3"/>
        <v/>
      </c>
      <c r="T21" s="167"/>
      <c r="U21" s="165"/>
      <c r="V21" s="165"/>
      <c r="W21" s="165"/>
      <c r="X21" s="165"/>
    </row>
    <row r="22" spans="1:24" ht="15" hidden="1" customHeight="1" x14ac:dyDescent="0.2">
      <c r="A22" s="119" t="s">
        <v>652</v>
      </c>
      <c r="B22" s="119" t="s">
        <v>662</v>
      </c>
      <c r="C22" s="87" t="s">
        <v>608</v>
      </c>
      <c r="D22" s="168" t="s">
        <v>596</v>
      </c>
      <c r="E22" s="87" t="s">
        <v>611</v>
      </c>
      <c r="F22" s="87" t="s">
        <v>0</v>
      </c>
      <c r="G22" s="87">
        <v>3000</v>
      </c>
      <c r="H22" s="87" t="s">
        <v>605</v>
      </c>
      <c r="I22" s="165" t="s">
        <v>616</v>
      </c>
      <c r="J22" s="87" t="s">
        <v>626</v>
      </c>
      <c r="K22" s="169">
        <v>41312</v>
      </c>
      <c r="L22" s="169">
        <f t="shared" si="0"/>
        <v>41333</v>
      </c>
      <c r="M22" s="165"/>
      <c r="N22" s="169"/>
      <c r="O22" s="217" t="s">
        <v>1083</v>
      </c>
      <c r="P22" s="226" t="str">
        <f t="shared" si="1"/>
        <v/>
      </c>
      <c r="Q22" s="170" t="str">
        <f t="shared" si="2"/>
        <v/>
      </c>
      <c r="R22" s="170">
        <f t="shared" si="4"/>
        <v>2</v>
      </c>
      <c r="S22" s="170" t="str">
        <f t="shared" si="3"/>
        <v/>
      </c>
      <c r="T22" s="167"/>
      <c r="U22" s="165"/>
      <c r="V22" s="165"/>
      <c r="W22" s="165"/>
      <c r="X22" s="165"/>
    </row>
    <row r="23" spans="1:24" ht="15" hidden="1" customHeight="1" x14ac:dyDescent="0.2">
      <c r="A23" s="119" t="s">
        <v>653</v>
      </c>
      <c r="B23" s="119" t="s">
        <v>662</v>
      </c>
      <c r="C23" s="87" t="s">
        <v>608</v>
      </c>
      <c r="D23" s="168" t="s">
        <v>596</v>
      </c>
      <c r="E23" s="87" t="s">
        <v>611</v>
      </c>
      <c r="F23" s="87" t="s">
        <v>0</v>
      </c>
      <c r="G23" s="87">
        <v>1000</v>
      </c>
      <c r="H23" s="87" t="s">
        <v>605</v>
      </c>
      <c r="I23" s="165" t="s">
        <v>616</v>
      </c>
      <c r="J23" s="87" t="s">
        <v>627</v>
      </c>
      <c r="K23" s="169">
        <v>41312</v>
      </c>
      <c r="L23" s="169">
        <f t="shared" si="0"/>
        <v>41333</v>
      </c>
      <c r="M23" s="165"/>
      <c r="N23" s="169"/>
      <c r="O23" s="217" t="s">
        <v>1083</v>
      </c>
      <c r="P23" s="226" t="str">
        <f t="shared" si="1"/>
        <v/>
      </c>
      <c r="Q23" s="170" t="str">
        <f t="shared" si="2"/>
        <v/>
      </c>
      <c r="R23" s="170">
        <f t="shared" si="4"/>
        <v>2</v>
      </c>
      <c r="S23" s="170" t="str">
        <f t="shared" si="3"/>
        <v/>
      </c>
      <c r="T23" s="167"/>
      <c r="U23" s="165"/>
      <c r="V23" s="165"/>
      <c r="W23" s="165"/>
      <c r="X23" s="165"/>
    </row>
    <row r="24" spans="1:24" ht="15" hidden="1" customHeight="1" x14ac:dyDescent="0.2">
      <c r="A24" s="119" t="s">
        <v>654</v>
      </c>
      <c r="B24" s="119" t="s">
        <v>662</v>
      </c>
      <c r="C24" s="87" t="s">
        <v>608</v>
      </c>
      <c r="D24" s="168" t="s">
        <v>596</v>
      </c>
      <c r="E24" s="87" t="s">
        <v>612</v>
      </c>
      <c r="F24" s="87" t="s">
        <v>0</v>
      </c>
      <c r="G24" s="87">
        <v>500</v>
      </c>
      <c r="H24" s="87" t="s">
        <v>605</v>
      </c>
      <c r="I24" s="165" t="s">
        <v>616</v>
      </c>
      <c r="J24" s="87" t="s">
        <v>628</v>
      </c>
      <c r="K24" s="169">
        <v>41312</v>
      </c>
      <c r="L24" s="169">
        <f t="shared" si="0"/>
        <v>41333</v>
      </c>
      <c r="M24" s="165"/>
      <c r="N24" s="169"/>
      <c r="O24" s="217" t="s">
        <v>1083</v>
      </c>
      <c r="P24" s="226" t="str">
        <f t="shared" si="1"/>
        <v/>
      </c>
      <c r="Q24" s="170" t="str">
        <f t="shared" si="2"/>
        <v/>
      </c>
      <c r="R24" s="170">
        <f t="shared" si="4"/>
        <v>2</v>
      </c>
      <c r="S24" s="170" t="str">
        <f t="shared" si="3"/>
        <v/>
      </c>
      <c r="T24" s="167"/>
      <c r="U24" s="165"/>
      <c r="V24" s="165"/>
      <c r="W24" s="165"/>
      <c r="X24" s="165"/>
    </row>
    <row r="25" spans="1:24" ht="15" hidden="1" customHeight="1" x14ac:dyDescent="0.2">
      <c r="A25" s="119" t="s">
        <v>655</v>
      </c>
      <c r="B25" s="119" t="s">
        <v>662</v>
      </c>
      <c r="C25" s="87" t="s">
        <v>608</v>
      </c>
      <c r="D25" s="168" t="s">
        <v>596</v>
      </c>
      <c r="E25" s="87" t="s">
        <v>612</v>
      </c>
      <c r="F25" s="87" t="s">
        <v>0</v>
      </c>
      <c r="G25" s="87">
        <v>800</v>
      </c>
      <c r="H25" s="87" t="s">
        <v>605</v>
      </c>
      <c r="I25" s="165" t="s">
        <v>616</v>
      </c>
      <c r="J25" s="87" t="s">
        <v>629</v>
      </c>
      <c r="K25" s="169">
        <v>41312</v>
      </c>
      <c r="L25" s="169">
        <f t="shared" si="0"/>
        <v>41333</v>
      </c>
      <c r="M25" s="165"/>
      <c r="N25" s="169"/>
      <c r="O25" s="217" t="s">
        <v>1083</v>
      </c>
      <c r="P25" s="226" t="str">
        <f t="shared" si="1"/>
        <v/>
      </c>
      <c r="Q25" s="170" t="str">
        <f t="shared" si="2"/>
        <v/>
      </c>
      <c r="R25" s="170">
        <f t="shared" si="4"/>
        <v>2</v>
      </c>
      <c r="S25" s="170" t="str">
        <f t="shared" si="3"/>
        <v/>
      </c>
      <c r="T25" s="167"/>
      <c r="U25" s="165"/>
      <c r="V25" s="165"/>
      <c r="W25" s="165"/>
      <c r="X25" s="165"/>
    </row>
    <row r="26" spans="1:24" ht="15" hidden="1" customHeight="1" x14ac:dyDescent="0.2">
      <c r="A26" s="119" t="s">
        <v>656</v>
      </c>
      <c r="B26" s="119" t="s">
        <v>662</v>
      </c>
      <c r="C26" s="87" t="s">
        <v>608</v>
      </c>
      <c r="D26" s="168" t="s">
        <v>596</v>
      </c>
      <c r="E26" s="87" t="s">
        <v>612</v>
      </c>
      <c r="F26" s="87" t="s">
        <v>0</v>
      </c>
      <c r="G26" s="87">
        <v>1000</v>
      </c>
      <c r="H26" s="87" t="s">
        <v>605</v>
      </c>
      <c r="I26" s="165" t="s">
        <v>616</v>
      </c>
      <c r="J26" s="87" t="s">
        <v>624</v>
      </c>
      <c r="K26" s="169">
        <v>41312</v>
      </c>
      <c r="L26" s="169">
        <f t="shared" si="0"/>
        <v>41333</v>
      </c>
      <c r="M26" s="165"/>
      <c r="N26" s="169"/>
      <c r="O26" s="217" t="s">
        <v>1083</v>
      </c>
      <c r="P26" s="226" t="str">
        <f t="shared" si="1"/>
        <v/>
      </c>
      <c r="Q26" s="170" t="str">
        <f t="shared" si="2"/>
        <v/>
      </c>
      <c r="R26" s="170">
        <f t="shared" si="4"/>
        <v>2</v>
      </c>
      <c r="S26" s="170" t="str">
        <f t="shared" si="3"/>
        <v/>
      </c>
      <c r="T26" s="167"/>
      <c r="U26" s="165"/>
      <c r="V26" s="165"/>
      <c r="W26" s="165"/>
      <c r="X26" s="165"/>
    </row>
    <row r="27" spans="1:24" ht="15" hidden="1" customHeight="1" x14ac:dyDescent="0.2">
      <c r="A27" s="119" t="s">
        <v>673</v>
      </c>
      <c r="B27" s="119" t="s">
        <v>665</v>
      </c>
      <c r="C27" s="87" t="s">
        <v>666</v>
      </c>
      <c r="D27" s="168" t="s">
        <v>669</v>
      </c>
      <c r="E27" s="87" t="s">
        <v>667</v>
      </c>
      <c r="F27" s="87" t="s">
        <v>267</v>
      </c>
      <c r="G27" s="87">
        <v>10000</v>
      </c>
      <c r="H27" s="87" t="s">
        <v>149</v>
      </c>
      <c r="I27" s="165" t="s">
        <v>670</v>
      </c>
      <c r="J27" s="87" t="s">
        <v>671</v>
      </c>
      <c r="K27" s="169">
        <v>41316</v>
      </c>
      <c r="L27" s="169">
        <f t="shared" si="0"/>
        <v>41337</v>
      </c>
      <c r="M27" s="165"/>
      <c r="N27" s="169">
        <v>41319</v>
      </c>
      <c r="O27" s="210"/>
      <c r="P27" s="226">
        <f t="shared" si="1"/>
        <v>3</v>
      </c>
      <c r="Q27" s="170">
        <f t="shared" si="2"/>
        <v>2</v>
      </c>
      <c r="R27" s="170">
        <f t="shared" si="4"/>
        <v>3</v>
      </c>
      <c r="S27" s="170" t="str">
        <f t="shared" si="3"/>
        <v>OUI</v>
      </c>
      <c r="T27" s="167"/>
      <c r="U27" s="165"/>
      <c r="V27" s="165"/>
      <c r="W27" s="165"/>
      <c r="X27" s="165"/>
    </row>
    <row r="28" spans="1:24" ht="15" hidden="1" customHeight="1" x14ac:dyDescent="0.2">
      <c r="A28" s="119" t="s">
        <v>674</v>
      </c>
      <c r="B28" s="119" t="s">
        <v>675</v>
      </c>
      <c r="C28" s="87" t="s">
        <v>677</v>
      </c>
      <c r="D28" s="168" t="s">
        <v>678</v>
      </c>
      <c r="E28" s="87" t="s">
        <v>680</v>
      </c>
      <c r="F28" s="87" t="s">
        <v>679</v>
      </c>
      <c r="G28" s="87">
        <v>900</v>
      </c>
      <c r="H28" s="87" t="s">
        <v>149</v>
      </c>
      <c r="I28" s="165" t="s">
        <v>670</v>
      </c>
      <c r="J28" s="87">
        <v>6.5</v>
      </c>
      <c r="K28" s="169">
        <v>41319</v>
      </c>
      <c r="L28" s="169">
        <f t="shared" si="0"/>
        <v>41340</v>
      </c>
      <c r="M28" s="165"/>
      <c r="N28" s="169">
        <v>41345</v>
      </c>
      <c r="O28" s="210"/>
      <c r="P28" s="226">
        <f t="shared" si="1"/>
        <v>26</v>
      </c>
      <c r="Q28" s="170">
        <f t="shared" si="2"/>
        <v>3</v>
      </c>
      <c r="R28" s="170">
        <f t="shared" si="4"/>
        <v>3</v>
      </c>
      <c r="S28" s="170" t="str">
        <f t="shared" si="3"/>
        <v>NON</v>
      </c>
      <c r="T28" s="167"/>
      <c r="U28" s="165"/>
      <c r="V28" s="165"/>
      <c r="W28" s="165"/>
      <c r="X28" s="165"/>
    </row>
    <row r="29" spans="1:24" ht="15" hidden="1" customHeight="1" x14ac:dyDescent="0.2">
      <c r="A29" s="119" t="s">
        <v>681</v>
      </c>
      <c r="B29" s="119" t="s">
        <v>675</v>
      </c>
      <c r="C29" s="87" t="s">
        <v>677</v>
      </c>
      <c r="D29" s="168" t="s">
        <v>678</v>
      </c>
      <c r="E29" s="87" t="s">
        <v>680</v>
      </c>
      <c r="F29" s="87" t="s">
        <v>679</v>
      </c>
      <c r="G29" s="87">
        <v>3500</v>
      </c>
      <c r="H29" s="87" t="s">
        <v>149</v>
      </c>
      <c r="I29" s="165" t="s">
        <v>670</v>
      </c>
      <c r="J29" s="87">
        <v>11</v>
      </c>
      <c r="K29" s="169">
        <v>41319</v>
      </c>
      <c r="L29" s="169">
        <f t="shared" si="0"/>
        <v>41340</v>
      </c>
      <c r="M29" s="165"/>
      <c r="N29" s="169">
        <v>41345</v>
      </c>
      <c r="O29" s="210"/>
      <c r="P29" s="226">
        <f t="shared" si="1"/>
        <v>26</v>
      </c>
      <c r="Q29" s="170">
        <f t="shared" si="2"/>
        <v>3</v>
      </c>
      <c r="R29" s="170">
        <f t="shared" si="4"/>
        <v>3</v>
      </c>
      <c r="S29" s="170" t="str">
        <f t="shared" si="3"/>
        <v>NON</v>
      </c>
      <c r="T29" s="167"/>
      <c r="U29" s="165"/>
      <c r="V29" s="165"/>
      <c r="W29" s="165"/>
      <c r="X29" s="165"/>
    </row>
    <row r="30" spans="1:24" ht="15" hidden="1" customHeight="1" x14ac:dyDescent="0.2">
      <c r="A30" s="119" t="s">
        <v>682</v>
      </c>
      <c r="B30" s="119" t="s">
        <v>675</v>
      </c>
      <c r="C30" s="87" t="s">
        <v>677</v>
      </c>
      <c r="D30" s="168" t="s">
        <v>678</v>
      </c>
      <c r="E30" s="87" t="s">
        <v>680</v>
      </c>
      <c r="F30" s="87" t="s">
        <v>679</v>
      </c>
      <c r="G30" s="87">
        <v>250</v>
      </c>
      <c r="H30" s="87" t="s">
        <v>149</v>
      </c>
      <c r="I30" s="165" t="s">
        <v>670</v>
      </c>
      <c r="J30" s="87">
        <v>12</v>
      </c>
      <c r="K30" s="169">
        <v>41319</v>
      </c>
      <c r="L30" s="169">
        <f t="shared" si="0"/>
        <v>41340</v>
      </c>
      <c r="M30" s="165"/>
      <c r="N30" s="169">
        <v>41345</v>
      </c>
      <c r="O30" s="210"/>
      <c r="P30" s="226">
        <f t="shared" si="1"/>
        <v>26</v>
      </c>
      <c r="Q30" s="170">
        <f t="shared" si="2"/>
        <v>3</v>
      </c>
      <c r="R30" s="170">
        <f t="shared" si="4"/>
        <v>3</v>
      </c>
      <c r="S30" s="170" t="str">
        <f t="shared" si="3"/>
        <v>NON</v>
      </c>
      <c r="T30" s="167"/>
      <c r="U30" s="165"/>
      <c r="V30" s="165"/>
      <c r="W30" s="165"/>
      <c r="X30" s="165"/>
    </row>
    <row r="31" spans="1:24" ht="15" hidden="1" customHeight="1" x14ac:dyDescent="0.2">
      <c r="A31" s="119" t="s">
        <v>683</v>
      </c>
      <c r="B31" s="119" t="s">
        <v>675</v>
      </c>
      <c r="C31" s="87" t="s">
        <v>677</v>
      </c>
      <c r="D31" s="168" t="s">
        <v>678</v>
      </c>
      <c r="E31" s="87" t="s">
        <v>680</v>
      </c>
      <c r="F31" s="87" t="s">
        <v>679</v>
      </c>
      <c r="G31" s="87">
        <v>2000</v>
      </c>
      <c r="H31" s="87" t="s">
        <v>149</v>
      </c>
      <c r="I31" s="165" t="s">
        <v>670</v>
      </c>
      <c r="J31" s="87">
        <v>14</v>
      </c>
      <c r="K31" s="169">
        <v>41319</v>
      </c>
      <c r="L31" s="169">
        <f t="shared" si="0"/>
        <v>41340</v>
      </c>
      <c r="M31" s="165"/>
      <c r="N31" s="169">
        <v>41345</v>
      </c>
      <c r="O31" s="210"/>
      <c r="P31" s="226">
        <f t="shared" si="1"/>
        <v>26</v>
      </c>
      <c r="Q31" s="170">
        <f t="shared" si="2"/>
        <v>3</v>
      </c>
      <c r="R31" s="170">
        <f t="shared" si="4"/>
        <v>3</v>
      </c>
      <c r="S31" s="170" t="str">
        <f t="shared" si="3"/>
        <v>NON</v>
      </c>
      <c r="T31" s="167"/>
      <c r="U31" s="165"/>
      <c r="V31" s="165"/>
      <c r="W31" s="165"/>
      <c r="X31" s="165"/>
    </row>
    <row r="32" spans="1:24" ht="15" hidden="1" customHeight="1" x14ac:dyDescent="0.2">
      <c r="A32" s="119" t="s">
        <v>684</v>
      </c>
      <c r="B32" s="119" t="s">
        <v>675</v>
      </c>
      <c r="C32" s="87" t="s">
        <v>677</v>
      </c>
      <c r="D32" s="168" t="s">
        <v>678</v>
      </c>
      <c r="E32" s="87" t="s">
        <v>680</v>
      </c>
      <c r="F32" s="87" t="s">
        <v>679</v>
      </c>
      <c r="G32" s="87">
        <v>20000</v>
      </c>
      <c r="H32" s="87" t="s">
        <v>149</v>
      </c>
      <c r="I32" s="165" t="s">
        <v>670</v>
      </c>
      <c r="J32" s="87">
        <v>16</v>
      </c>
      <c r="K32" s="169">
        <v>41319</v>
      </c>
      <c r="L32" s="169">
        <f t="shared" si="0"/>
        <v>41340</v>
      </c>
      <c r="M32" s="165"/>
      <c r="N32" s="169">
        <v>41345</v>
      </c>
      <c r="O32" s="210"/>
      <c r="P32" s="226">
        <f t="shared" si="1"/>
        <v>26</v>
      </c>
      <c r="Q32" s="170">
        <f t="shared" si="2"/>
        <v>3</v>
      </c>
      <c r="R32" s="170">
        <f t="shared" si="4"/>
        <v>3</v>
      </c>
      <c r="S32" s="170" t="str">
        <f t="shared" si="3"/>
        <v>NON</v>
      </c>
      <c r="T32" s="167"/>
      <c r="U32" s="165"/>
      <c r="V32" s="165"/>
      <c r="W32" s="165"/>
      <c r="X32" s="165"/>
    </row>
    <row r="33" spans="1:24" ht="15" hidden="1" customHeight="1" x14ac:dyDescent="0.2">
      <c r="A33" s="119" t="s">
        <v>685</v>
      </c>
      <c r="B33" s="119" t="s">
        <v>675</v>
      </c>
      <c r="C33" s="87" t="s">
        <v>677</v>
      </c>
      <c r="D33" s="168" t="s">
        <v>678</v>
      </c>
      <c r="E33" s="87" t="s">
        <v>680</v>
      </c>
      <c r="F33" s="87" t="s">
        <v>679</v>
      </c>
      <c r="G33" s="87">
        <v>40000</v>
      </c>
      <c r="H33" s="87" t="s">
        <v>149</v>
      </c>
      <c r="I33" s="165" t="s">
        <v>670</v>
      </c>
      <c r="J33" s="87">
        <v>22</v>
      </c>
      <c r="K33" s="169">
        <v>41319</v>
      </c>
      <c r="L33" s="169">
        <f t="shared" si="0"/>
        <v>41340</v>
      </c>
      <c r="M33" s="165"/>
      <c r="N33" s="169">
        <v>41345</v>
      </c>
      <c r="O33" s="210"/>
      <c r="P33" s="226">
        <f t="shared" si="1"/>
        <v>26</v>
      </c>
      <c r="Q33" s="170">
        <f t="shared" si="2"/>
        <v>3</v>
      </c>
      <c r="R33" s="170">
        <f t="shared" si="4"/>
        <v>3</v>
      </c>
      <c r="S33" s="170" t="str">
        <f t="shared" si="3"/>
        <v>NON</v>
      </c>
      <c r="T33" s="167"/>
      <c r="U33" s="165"/>
      <c r="V33" s="165"/>
      <c r="W33" s="165"/>
      <c r="X33" s="165"/>
    </row>
    <row r="34" spans="1:24" ht="15" hidden="1" customHeight="1" x14ac:dyDescent="0.2">
      <c r="A34" s="119" t="s">
        <v>686</v>
      </c>
      <c r="B34" s="119" t="s">
        <v>675</v>
      </c>
      <c r="C34" s="87" t="s">
        <v>677</v>
      </c>
      <c r="D34" s="168" t="s">
        <v>678</v>
      </c>
      <c r="E34" s="87" t="s">
        <v>680</v>
      </c>
      <c r="F34" s="87" t="s">
        <v>679</v>
      </c>
      <c r="G34" s="87">
        <v>6500</v>
      </c>
      <c r="H34" s="87" t="s">
        <v>149</v>
      </c>
      <c r="I34" s="165" t="s">
        <v>670</v>
      </c>
      <c r="J34" s="87">
        <v>35</v>
      </c>
      <c r="K34" s="169">
        <v>41319</v>
      </c>
      <c r="L34" s="169">
        <f t="shared" si="0"/>
        <v>41340</v>
      </c>
      <c r="M34" s="165"/>
      <c r="N34" s="169">
        <v>41345</v>
      </c>
      <c r="O34" s="210"/>
      <c r="P34" s="226">
        <f t="shared" si="1"/>
        <v>26</v>
      </c>
      <c r="Q34" s="170">
        <f t="shared" si="2"/>
        <v>3</v>
      </c>
      <c r="R34" s="170">
        <f t="shared" si="4"/>
        <v>3</v>
      </c>
      <c r="S34" s="170" t="str">
        <f t="shared" si="3"/>
        <v>NON</v>
      </c>
      <c r="T34" s="167"/>
      <c r="U34" s="165"/>
      <c r="V34" s="165"/>
      <c r="W34" s="165"/>
      <c r="X34" s="165"/>
    </row>
    <row r="35" spans="1:24" ht="15" hidden="1" customHeight="1" x14ac:dyDescent="0.2">
      <c r="A35" s="119" t="s">
        <v>687</v>
      </c>
      <c r="B35" s="119" t="s">
        <v>675</v>
      </c>
      <c r="C35" s="87" t="s">
        <v>677</v>
      </c>
      <c r="D35" s="168" t="s">
        <v>678</v>
      </c>
      <c r="E35" s="87" t="s">
        <v>680</v>
      </c>
      <c r="F35" s="87" t="s">
        <v>679</v>
      </c>
      <c r="G35" s="87">
        <v>60000</v>
      </c>
      <c r="H35" s="87" t="s">
        <v>149</v>
      </c>
      <c r="I35" s="165" t="s">
        <v>670</v>
      </c>
      <c r="J35" s="87">
        <v>38</v>
      </c>
      <c r="K35" s="169">
        <v>41319</v>
      </c>
      <c r="L35" s="169">
        <f t="shared" si="0"/>
        <v>41340</v>
      </c>
      <c r="M35" s="165"/>
      <c r="N35" s="169">
        <v>41345</v>
      </c>
      <c r="O35" s="210"/>
      <c r="P35" s="226">
        <f t="shared" si="1"/>
        <v>26</v>
      </c>
      <c r="Q35" s="170">
        <f t="shared" si="2"/>
        <v>3</v>
      </c>
      <c r="R35" s="170">
        <f t="shared" si="4"/>
        <v>3</v>
      </c>
      <c r="S35" s="170" t="str">
        <f t="shared" si="3"/>
        <v>NON</v>
      </c>
      <c r="T35" s="167"/>
      <c r="U35" s="165"/>
      <c r="V35" s="165"/>
      <c r="W35" s="165"/>
      <c r="X35" s="165"/>
    </row>
    <row r="36" spans="1:24" ht="15" hidden="1" customHeight="1" x14ac:dyDescent="0.2">
      <c r="A36" s="119" t="s">
        <v>688</v>
      </c>
      <c r="B36" s="119" t="s">
        <v>675</v>
      </c>
      <c r="C36" s="87" t="s">
        <v>677</v>
      </c>
      <c r="D36" s="168" t="s">
        <v>678</v>
      </c>
      <c r="E36" s="87" t="s">
        <v>680</v>
      </c>
      <c r="F36" s="87" t="s">
        <v>679</v>
      </c>
      <c r="G36" s="87">
        <v>30000</v>
      </c>
      <c r="H36" s="87" t="s">
        <v>149</v>
      </c>
      <c r="I36" s="165" t="s">
        <v>670</v>
      </c>
      <c r="J36" s="87">
        <v>42</v>
      </c>
      <c r="K36" s="169">
        <v>41319</v>
      </c>
      <c r="L36" s="169">
        <f t="shared" si="0"/>
        <v>41340</v>
      </c>
      <c r="M36" s="165"/>
      <c r="N36" s="169">
        <v>41345</v>
      </c>
      <c r="O36" s="210"/>
      <c r="P36" s="226">
        <f t="shared" si="1"/>
        <v>26</v>
      </c>
      <c r="Q36" s="170">
        <f t="shared" si="2"/>
        <v>3</v>
      </c>
      <c r="R36" s="170">
        <f t="shared" si="4"/>
        <v>3</v>
      </c>
      <c r="S36" s="170" t="str">
        <f t="shared" si="3"/>
        <v>NON</v>
      </c>
      <c r="T36" s="167"/>
      <c r="U36" s="165"/>
      <c r="V36" s="165"/>
      <c r="W36" s="165"/>
      <c r="X36" s="165"/>
    </row>
    <row r="37" spans="1:24" ht="15" hidden="1" customHeight="1" x14ac:dyDescent="0.2">
      <c r="A37" s="119" t="s">
        <v>689</v>
      </c>
      <c r="B37" s="119" t="s">
        <v>675</v>
      </c>
      <c r="C37" s="87" t="s">
        <v>677</v>
      </c>
      <c r="D37" s="168" t="s">
        <v>678</v>
      </c>
      <c r="E37" s="87" t="s">
        <v>680</v>
      </c>
      <c r="F37" s="87" t="s">
        <v>679</v>
      </c>
      <c r="G37" s="87">
        <v>8400</v>
      </c>
      <c r="H37" s="87" t="s">
        <v>149</v>
      </c>
      <c r="I37" s="165" t="s">
        <v>670</v>
      </c>
      <c r="J37" s="87">
        <v>45</v>
      </c>
      <c r="K37" s="169">
        <v>41319</v>
      </c>
      <c r="L37" s="169">
        <f t="shared" si="0"/>
        <v>41340</v>
      </c>
      <c r="M37" s="165"/>
      <c r="N37" s="169">
        <v>41345</v>
      </c>
      <c r="O37" s="210"/>
      <c r="P37" s="226">
        <f t="shared" si="1"/>
        <v>26</v>
      </c>
      <c r="Q37" s="170">
        <f t="shared" si="2"/>
        <v>3</v>
      </c>
      <c r="R37" s="170">
        <f t="shared" si="4"/>
        <v>3</v>
      </c>
      <c r="S37" s="170" t="str">
        <f t="shared" si="3"/>
        <v>NON</v>
      </c>
      <c r="T37" s="167"/>
      <c r="U37" s="165"/>
      <c r="V37" s="165"/>
      <c r="W37" s="165"/>
      <c r="X37" s="165"/>
    </row>
    <row r="38" spans="1:24" ht="15" hidden="1" customHeight="1" x14ac:dyDescent="0.2">
      <c r="A38" s="119" t="s">
        <v>690</v>
      </c>
      <c r="B38" s="119" t="s">
        <v>675</v>
      </c>
      <c r="C38" s="87" t="s">
        <v>677</v>
      </c>
      <c r="D38" s="168" t="s">
        <v>678</v>
      </c>
      <c r="E38" s="87" t="s">
        <v>680</v>
      </c>
      <c r="F38" s="87" t="s">
        <v>679</v>
      </c>
      <c r="G38" s="87">
        <v>20000</v>
      </c>
      <c r="H38" s="87" t="s">
        <v>149</v>
      </c>
      <c r="I38" s="165" t="s">
        <v>670</v>
      </c>
      <c r="J38" s="87">
        <v>50</v>
      </c>
      <c r="K38" s="169">
        <v>41319</v>
      </c>
      <c r="L38" s="169">
        <f t="shared" si="0"/>
        <v>41340</v>
      </c>
      <c r="M38" s="165"/>
      <c r="N38" s="169">
        <v>41345</v>
      </c>
      <c r="O38" s="210"/>
      <c r="P38" s="226">
        <f t="shared" si="1"/>
        <v>26</v>
      </c>
      <c r="Q38" s="170">
        <f t="shared" si="2"/>
        <v>3</v>
      </c>
      <c r="R38" s="170">
        <f t="shared" si="4"/>
        <v>3</v>
      </c>
      <c r="S38" s="170" t="str">
        <f t="shared" si="3"/>
        <v>NON</v>
      </c>
      <c r="T38" s="167"/>
      <c r="U38" s="165"/>
      <c r="V38" s="165"/>
      <c r="W38" s="165"/>
      <c r="X38" s="165"/>
    </row>
    <row r="39" spans="1:24" ht="15" hidden="1" customHeight="1" x14ac:dyDescent="0.2">
      <c r="A39" s="119" t="s">
        <v>691</v>
      </c>
      <c r="B39" s="119" t="s">
        <v>675</v>
      </c>
      <c r="C39" s="87" t="s">
        <v>677</v>
      </c>
      <c r="D39" s="168" t="s">
        <v>678</v>
      </c>
      <c r="E39" s="87" t="s">
        <v>680</v>
      </c>
      <c r="F39" s="87" t="s">
        <v>679</v>
      </c>
      <c r="G39" s="87">
        <v>500</v>
      </c>
      <c r="H39" s="87" t="s">
        <v>149</v>
      </c>
      <c r="I39" s="165" t="s">
        <v>615</v>
      </c>
      <c r="J39" s="87" t="s">
        <v>708</v>
      </c>
      <c r="K39" s="169">
        <v>41319</v>
      </c>
      <c r="L39" s="169">
        <f t="shared" si="0"/>
        <v>41340</v>
      </c>
      <c r="M39" s="165"/>
      <c r="N39" s="169">
        <v>41345</v>
      </c>
      <c r="O39" s="210"/>
      <c r="P39" s="226">
        <f t="shared" si="1"/>
        <v>26</v>
      </c>
      <c r="Q39" s="170">
        <f t="shared" si="2"/>
        <v>3</v>
      </c>
      <c r="R39" s="170">
        <f t="shared" si="4"/>
        <v>3</v>
      </c>
      <c r="S39" s="170" t="str">
        <f t="shared" si="3"/>
        <v>NON</v>
      </c>
      <c r="T39" s="167"/>
      <c r="U39" s="165"/>
      <c r="V39" s="165"/>
      <c r="W39" s="165"/>
      <c r="X39" s="165"/>
    </row>
    <row r="40" spans="1:24" ht="15" hidden="1" customHeight="1" x14ac:dyDescent="0.2">
      <c r="A40" s="119" t="s">
        <v>692</v>
      </c>
      <c r="B40" s="119" t="s">
        <v>675</v>
      </c>
      <c r="C40" s="87" t="s">
        <v>677</v>
      </c>
      <c r="D40" s="168" t="s">
        <v>709</v>
      </c>
      <c r="E40" s="87" t="s">
        <v>710</v>
      </c>
      <c r="F40" s="87" t="s">
        <v>711</v>
      </c>
      <c r="G40" s="87">
        <v>80</v>
      </c>
      <c r="H40" s="87" t="s">
        <v>149</v>
      </c>
      <c r="I40" s="165" t="s">
        <v>670</v>
      </c>
      <c r="J40" s="87">
        <v>8</v>
      </c>
      <c r="K40" s="169">
        <v>41319</v>
      </c>
      <c r="L40" s="169">
        <f t="shared" si="0"/>
        <v>41340</v>
      </c>
      <c r="M40" s="165"/>
      <c r="N40" s="169">
        <v>41345</v>
      </c>
      <c r="O40" s="217" t="s">
        <v>1083</v>
      </c>
      <c r="P40" s="226" t="str">
        <f t="shared" si="1"/>
        <v/>
      </c>
      <c r="Q40" s="170">
        <f t="shared" si="2"/>
        <v>3</v>
      </c>
      <c r="R40" s="170">
        <f t="shared" si="4"/>
        <v>3</v>
      </c>
      <c r="S40" s="170" t="str">
        <f t="shared" si="3"/>
        <v/>
      </c>
      <c r="T40" s="167" t="s">
        <v>782</v>
      </c>
      <c r="U40" s="165"/>
      <c r="V40" s="165"/>
      <c r="W40" s="165"/>
      <c r="X40" s="165"/>
    </row>
    <row r="41" spans="1:24" ht="15" hidden="1" customHeight="1" x14ac:dyDescent="0.2">
      <c r="A41" s="119" t="s">
        <v>693</v>
      </c>
      <c r="B41" s="119" t="s">
        <v>675</v>
      </c>
      <c r="C41" s="87" t="s">
        <v>677</v>
      </c>
      <c r="D41" s="168" t="s">
        <v>709</v>
      </c>
      <c r="E41" s="87" t="s">
        <v>710</v>
      </c>
      <c r="F41" s="87" t="s">
        <v>711</v>
      </c>
      <c r="G41" s="87">
        <v>350</v>
      </c>
      <c r="H41" s="87" t="s">
        <v>149</v>
      </c>
      <c r="I41" s="165" t="s">
        <v>670</v>
      </c>
      <c r="J41" s="87">
        <v>10.199999999999999</v>
      </c>
      <c r="K41" s="169">
        <v>41319</v>
      </c>
      <c r="L41" s="169">
        <f t="shared" si="0"/>
        <v>41340</v>
      </c>
      <c r="M41" s="165"/>
      <c r="N41" s="169">
        <v>41345</v>
      </c>
      <c r="O41" s="217" t="s">
        <v>1083</v>
      </c>
      <c r="P41" s="226" t="str">
        <f t="shared" si="1"/>
        <v/>
      </c>
      <c r="Q41" s="170">
        <f t="shared" si="2"/>
        <v>3</v>
      </c>
      <c r="R41" s="170">
        <f t="shared" si="4"/>
        <v>3</v>
      </c>
      <c r="S41" s="170" t="str">
        <f t="shared" si="3"/>
        <v/>
      </c>
      <c r="T41" s="167" t="s">
        <v>782</v>
      </c>
      <c r="U41" s="165"/>
      <c r="V41" s="165"/>
      <c r="W41" s="165"/>
      <c r="X41" s="165"/>
    </row>
    <row r="42" spans="1:24" ht="15" hidden="1" customHeight="1" x14ac:dyDescent="0.2">
      <c r="A42" s="119" t="s">
        <v>694</v>
      </c>
      <c r="B42" s="119" t="s">
        <v>675</v>
      </c>
      <c r="C42" s="87" t="s">
        <v>677</v>
      </c>
      <c r="D42" s="168" t="s">
        <v>709</v>
      </c>
      <c r="E42" s="87" t="s">
        <v>710</v>
      </c>
      <c r="F42" s="87" t="s">
        <v>711</v>
      </c>
      <c r="G42" s="87">
        <v>750</v>
      </c>
      <c r="H42" s="87" t="s">
        <v>149</v>
      </c>
      <c r="I42" s="165" t="s">
        <v>670</v>
      </c>
      <c r="J42" s="87">
        <v>13</v>
      </c>
      <c r="K42" s="169">
        <v>41319</v>
      </c>
      <c r="L42" s="169">
        <f t="shared" si="0"/>
        <v>41340</v>
      </c>
      <c r="M42" s="165"/>
      <c r="N42" s="169">
        <v>41345</v>
      </c>
      <c r="O42" s="217" t="s">
        <v>1083</v>
      </c>
      <c r="P42" s="226" t="str">
        <f t="shared" si="1"/>
        <v/>
      </c>
      <c r="Q42" s="170">
        <f t="shared" si="2"/>
        <v>3</v>
      </c>
      <c r="R42" s="170">
        <f t="shared" si="4"/>
        <v>3</v>
      </c>
      <c r="S42" s="170" t="str">
        <f t="shared" si="3"/>
        <v/>
      </c>
      <c r="T42" s="167" t="s">
        <v>782</v>
      </c>
      <c r="U42" s="165"/>
      <c r="V42" s="165"/>
      <c r="W42" s="165"/>
      <c r="X42" s="165"/>
    </row>
    <row r="43" spans="1:24" ht="15" hidden="1" customHeight="1" x14ac:dyDescent="0.2">
      <c r="A43" s="119" t="s">
        <v>695</v>
      </c>
      <c r="B43" s="119" t="s">
        <v>675</v>
      </c>
      <c r="C43" s="87" t="s">
        <v>677</v>
      </c>
      <c r="D43" s="168" t="s">
        <v>709</v>
      </c>
      <c r="E43" s="87" t="s">
        <v>710</v>
      </c>
      <c r="F43" s="87" t="s">
        <v>711</v>
      </c>
      <c r="G43" s="87">
        <v>250</v>
      </c>
      <c r="H43" s="87" t="s">
        <v>149</v>
      </c>
      <c r="I43" s="165" t="s">
        <v>670</v>
      </c>
      <c r="J43" s="87">
        <v>14</v>
      </c>
      <c r="K43" s="169">
        <v>41319</v>
      </c>
      <c r="L43" s="169">
        <f t="shared" si="0"/>
        <v>41340</v>
      </c>
      <c r="M43" s="165"/>
      <c r="N43" s="169">
        <v>41345</v>
      </c>
      <c r="O43" s="217" t="s">
        <v>1083</v>
      </c>
      <c r="P43" s="226" t="str">
        <f t="shared" si="1"/>
        <v/>
      </c>
      <c r="Q43" s="170">
        <f t="shared" si="2"/>
        <v>3</v>
      </c>
      <c r="R43" s="170">
        <f t="shared" si="4"/>
        <v>3</v>
      </c>
      <c r="S43" s="170" t="str">
        <f t="shared" si="3"/>
        <v/>
      </c>
      <c r="T43" s="167" t="s">
        <v>782</v>
      </c>
      <c r="U43" s="165"/>
      <c r="V43" s="165"/>
      <c r="W43" s="165"/>
      <c r="X43" s="165"/>
    </row>
    <row r="44" spans="1:24" ht="15" hidden="1" customHeight="1" x14ac:dyDescent="0.2">
      <c r="A44" s="119" t="s">
        <v>696</v>
      </c>
      <c r="B44" s="119" t="s">
        <v>675</v>
      </c>
      <c r="C44" s="87" t="s">
        <v>677</v>
      </c>
      <c r="D44" s="168" t="s">
        <v>709</v>
      </c>
      <c r="E44" s="87" t="s">
        <v>710</v>
      </c>
      <c r="F44" s="87" t="s">
        <v>711</v>
      </c>
      <c r="G44" s="87">
        <v>100</v>
      </c>
      <c r="H44" s="87" t="s">
        <v>149</v>
      </c>
      <c r="I44" s="165" t="s">
        <v>670</v>
      </c>
      <c r="J44" s="87">
        <v>16</v>
      </c>
      <c r="K44" s="169">
        <v>41319</v>
      </c>
      <c r="L44" s="169">
        <f t="shared" si="0"/>
        <v>41340</v>
      </c>
      <c r="M44" s="165"/>
      <c r="N44" s="169">
        <v>41345</v>
      </c>
      <c r="O44" s="217" t="s">
        <v>1083</v>
      </c>
      <c r="P44" s="226" t="str">
        <f t="shared" si="1"/>
        <v/>
      </c>
      <c r="Q44" s="170">
        <f t="shared" si="2"/>
        <v>3</v>
      </c>
      <c r="R44" s="170">
        <f t="shared" si="4"/>
        <v>3</v>
      </c>
      <c r="S44" s="170" t="str">
        <f t="shared" si="3"/>
        <v/>
      </c>
      <c r="T44" s="167" t="s">
        <v>782</v>
      </c>
      <c r="U44" s="165"/>
      <c r="V44" s="165"/>
      <c r="W44" s="165"/>
      <c r="X44" s="165"/>
    </row>
    <row r="45" spans="1:24" ht="15" hidden="1" customHeight="1" x14ac:dyDescent="0.2">
      <c r="A45" s="119" t="s">
        <v>697</v>
      </c>
      <c r="B45" s="119" t="s">
        <v>675</v>
      </c>
      <c r="C45" s="87" t="s">
        <v>677</v>
      </c>
      <c r="D45" s="168" t="s">
        <v>709</v>
      </c>
      <c r="E45" s="87" t="s">
        <v>710</v>
      </c>
      <c r="F45" s="87" t="s">
        <v>711</v>
      </c>
      <c r="G45" s="87">
        <v>250</v>
      </c>
      <c r="H45" s="87" t="s">
        <v>149</v>
      </c>
      <c r="I45" s="165" t="s">
        <v>670</v>
      </c>
      <c r="J45" s="87">
        <v>18</v>
      </c>
      <c r="K45" s="169">
        <v>41319</v>
      </c>
      <c r="L45" s="169">
        <f t="shared" si="0"/>
        <v>41340</v>
      </c>
      <c r="M45" s="165"/>
      <c r="N45" s="169">
        <v>41345</v>
      </c>
      <c r="O45" s="217" t="s">
        <v>1083</v>
      </c>
      <c r="P45" s="226" t="str">
        <f t="shared" si="1"/>
        <v/>
      </c>
      <c r="Q45" s="170">
        <f t="shared" si="2"/>
        <v>3</v>
      </c>
      <c r="R45" s="170">
        <f t="shared" si="4"/>
        <v>3</v>
      </c>
      <c r="S45" s="170" t="str">
        <f t="shared" si="3"/>
        <v/>
      </c>
      <c r="T45" s="167" t="s">
        <v>782</v>
      </c>
      <c r="U45" s="165"/>
      <c r="V45" s="165"/>
      <c r="W45" s="165"/>
      <c r="X45" s="165"/>
    </row>
    <row r="46" spans="1:24" ht="15" hidden="1" customHeight="1" x14ac:dyDescent="0.2">
      <c r="A46" s="119" t="s">
        <v>698</v>
      </c>
      <c r="B46" s="119" t="s">
        <v>675</v>
      </c>
      <c r="C46" s="87" t="s">
        <v>677</v>
      </c>
      <c r="D46" s="168" t="s">
        <v>709</v>
      </c>
      <c r="E46" s="87" t="s">
        <v>710</v>
      </c>
      <c r="F46" s="87" t="s">
        <v>711</v>
      </c>
      <c r="G46" s="87">
        <v>36000</v>
      </c>
      <c r="H46" s="87" t="s">
        <v>149</v>
      </c>
      <c r="I46" s="165" t="s">
        <v>670</v>
      </c>
      <c r="J46" s="87">
        <v>22</v>
      </c>
      <c r="K46" s="169">
        <v>41319</v>
      </c>
      <c r="L46" s="169">
        <f t="shared" si="0"/>
        <v>41340</v>
      </c>
      <c r="M46" s="165"/>
      <c r="N46" s="169">
        <v>41345</v>
      </c>
      <c r="O46" s="217" t="s">
        <v>1083</v>
      </c>
      <c r="P46" s="226" t="str">
        <f t="shared" si="1"/>
        <v/>
      </c>
      <c r="Q46" s="170">
        <f t="shared" si="2"/>
        <v>3</v>
      </c>
      <c r="R46" s="170">
        <f t="shared" si="4"/>
        <v>3</v>
      </c>
      <c r="S46" s="170" t="str">
        <f t="shared" si="3"/>
        <v/>
      </c>
      <c r="T46" s="167" t="s">
        <v>782</v>
      </c>
      <c r="U46" s="165"/>
      <c r="V46" s="165"/>
      <c r="W46" s="165"/>
      <c r="X46" s="165"/>
    </row>
    <row r="47" spans="1:24" ht="15" hidden="1" customHeight="1" x14ac:dyDescent="0.2">
      <c r="A47" s="119" t="s">
        <v>699</v>
      </c>
      <c r="B47" s="119" t="s">
        <v>675</v>
      </c>
      <c r="C47" s="87" t="s">
        <v>677</v>
      </c>
      <c r="D47" s="168" t="s">
        <v>709</v>
      </c>
      <c r="E47" s="87" t="s">
        <v>710</v>
      </c>
      <c r="F47" s="87" t="s">
        <v>711</v>
      </c>
      <c r="G47" s="87">
        <v>15000</v>
      </c>
      <c r="H47" s="87" t="s">
        <v>149</v>
      </c>
      <c r="I47" s="165" t="s">
        <v>670</v>
      </c>
      <c r="J47" s="87">
        <v>26</v>
      </c>
      <c r="K47" s="169">
        <v>41319</v>
      </c>
      <c r="L47" s="169">
        <f t="shared" si="0"/>
        <v>41340</v>
      </c>
      <c r="M47" s="165"/>
      <c r="N47" s="169">
        <v>41345</v>
      </c>
      <c r="O47" s="217" t="s">
        <v>1083</v>
      </c>
      <c r="P47" s="226" t="str">
        <f t="shared" si="1"/>
        <v/>
      </c>
      <c r="Q47" s="170">
        <f t="shared" si="2"/>
        <v>3</v>
      </c>
      <c r="R47" s="170">
        <f t="shared" si="4"/>
        <v>3</v>
      </c>
      <c r="S47" s="170" t="str">
        <f t="shared" si="3"/>
        <v/>
      </c>
      <c r="T47" s="167" t="s">
        <v>782</v>
      </c>
      <c r="U47" s="165"/>
      <c r="V47" s="165"/>
      <c r="W47" s="165"/>
      <c r="X47" s="165"/>
    </row>
    <row r="48" spans="1:24" ht="15" hidden="1" customHeight="1" x14ac:dyDescent="0.2">
      <c r="A48" s="119" t="s">
        <v>700</v>
      </c>
      <c r="B48" s="119" t="s">
        <v>675</v>
      </c>
      <c r="C48" s="87" t="s">
        <v>677</v>
      </c>
      <c r="D48" s="168" t="s">
        <v>709</v>
      </c>
      <c r="E48" s="87" t="s">
        <v>710</v>
      </c>
      <c r="F48" s="87" t="s">
        <v>711</v>
      </c>
      <c r="G48" s="87">
        <v>4000</v>
      </c>
      <c r="H48" s="87" t="s">
        <v>149</v>
      </c>
      <c r="I48" s="165" t="s">
        <v>670</v>
      </c>
      <c r="J48" s="87">
        <v>29</v>
      </c>
      <c r="K48" s="169">
        <v>41319</v>
      </c>
      <c r="L48" s="169">
        <f t="shared" si="0"/>
        <v>41340</v>
      </c>
      <c r="M48" s="165"/>
      <c r="N48" s="169">
        <v>41345</v>
      </c>
      <c r="O48" s="217" t="s">
        <v>1083</v>
      </c>
      <c r="P48" s="226" t="str">
        <f t="shared" si="1"/>
        <v/>
      </c>
      <c r="Q48" s="170">
        <f t="shared" si="2"/>
        <v>3</v>
      </c>
      <c r="R48" s="170">
        <f t="shared" si="4"/>
        <v>3</v>
      </c>
      <c r="S48" s="170" t="str">
        <f t="shared" si="3"/>
        <v/>
      </c>
      <c r="T48" s="167" t="s">
        <v>782</v>
      </c>
      <c r="U48" s="165"/>
      <c r="V48" s="165"/>
      <c r="W48" s="165"/>
      <c r="X48" s="165"/>
    </row>
    <row r="49" spans="1:24" ht="15" hidden="1" customHeight="1" x14ac:dyDescent="0.2">
      <c r="A49" s="119" t="s">
        <v>701</v>
      </c>
      <c r="B49" s="119" t="s">
        <v>675</v>
      </c>
      <c r="C49" s="87" t="s">
        <v>677</v>
      </c>
      <c r="D49" s="168" t="s">
        <v>709</v>
      </c>
      <c r="E49" s="87" t="s">
        <v>710</v>
      </c>
      <c r="F49" s="87" t="s">
        <v>711</v>
      </c>
      <c r="G49" s="87">
        <v>2000</v>
      </c>
      <c r="H49" s="87" t="s">
        <v>149</v>
      </c>
      <c r="I49" s="165" t="s">
        <v>670</v>
      </c>
      <c r="J49" s="87">
        <v>42</v>
      </c>
      <c r="K49" s="169">
        <v>41319</v>
      </c>
      <c r="L49" s="169">
        <f t="shared" si="0"/>
        <v>41340</v>
      </c>
      <c r="M49" s="165"/>
      <c r="N49" s="169">
        <v>41345</v>
      </c>
      <c r="O49" s="217" t="s">
        <v>1083</v>
      </c>
      <c r="P49" s="226" t="str">
        <f t="shared" si="1"/>
        <v/>
      </c>
      <c r="Q49" s="170">
        <f t="shared" si="2"/>
        <v>3</v>
      </c>
      <c r="R49" s="170">
        <f t="shared" si="4"/>
        <v>3</v>
      </c>
      <c r="S49" s="170" t="str">
        <f t="shared" si="3"/>
        <v/>
      </c>
      <c r="T49" s="167" t="s">
        <v>782</v>
      </c>
      <c r="U49" s="165"/>
      <c r="V49" s="165"/>
      <c r="W49" s="165"/>
      <c r="X49" s="165"/>
    </row>
    <row r="50" spans="1:24" ht="15" hidden="1" customHeight="1" x14ac:dyDescent="0.2">
      <c r="A50" s="119" t="s">
        <v>702</v>
      </c>
      <c r="B50" s="119" t="s">
        <v>675</v>
      </c>
      <c r="C50" s="87" t="s">
        <v>677</v>
      </c>
      <c r="D50" s="168" t="s">
        <v>709</v>
      </c>
      <c r="E50" s="87" t="s">
        <v>710</v>
      </c>
      <c r="F50" s="87" t="s">
        <v>711</v>
      </c>
      <c r="G50" s="87">
        <v>1000</v>
      </c>
      <c r="H50" s="87" t="s">
        <v>149</v>
      </c>
      <c r="I50" s="165" t="s">
        <v>670</v>
      </c>
      <c r="J50" s="87">
        <v>45</v>
      </c>
      <c r="K50" s="169">
        <v>41319</v>
      </c>
      <c r="L50" s="169">
        <f t="shared" si="0"/>
        <v>41340</v>
      </c>
      <c r="M50" s="165"/>
      <c r="N50" s="169">
        <v>41345</v>
      </c>
      <c r="O50" s="217" t="s">
        <v>1083</v>
      </c>
      <c r="P50" s="226" t="str">
        <f t="shared" si="1"/>
        <v/>
      </c>
      <c r="Q50" s="170">
        <f t="shared" si="2"/>
        <v>3</v>
      </c>
      <c r="R50" s="170">
        <f t="shared" si="4"/>
        <v>3</v>
      </c>
      <c r="S50" s="170" t="str">
        <f t="shared" si="3"/>
        <v/>
      </c>
      <c r="T50" s="167" t="s">
        <v>782</v>
      </c>
      <c r="U50" s="165"/>
      <c r="V50" s="165"/>
      <c r="W50" s="165"/>
      <c r="X50" s="165"/>
    </row>
    <row r="51" spans="1:24" ht="15" hidden="1" customHeight="1" x14ac:dyDescent="0.2">
      <c r="A51" s="119" t="s">
        <v>703</v>
      </c>
      <c r="B51" s="119" t="s">
        <v>675</v>
      </c>
      <c r="C51" s="87" t="s">
        <v>677</v>
      </c>
      <c r="D51" s="168" t="s">
        <v>709</v>
      </c>
      <c r="E51" s="87" t="s">
        <v>710</v>
      </c>
      <c r="F51" s="87" t="s">
        <v>711</v>
      </c>
      <c r="G51" s="87">
        <v>1000</v>
      </c>
      <c r="H51" s="87" t="s">
        <v>149</v>
      </c>
      <c r="I51" s="165" t="s">
        <v>670</v>
      </c>
      <c r="J51" s="87">
        <v>50</v>
      </c>
      <c r="K51" s="169">
        <v>41319</v>
      </c>
      <c r="L51" s="169">
        <f t="shared" si="0"/>
        <v>41340</v>
      </c>
      <c r="M51" s="165"/>
      <c r="N51" s="169">
        <v>41345</v>
      </c>
      <c r="O51" s="217" t="s">
        <v>1083</v>
      </c>
      <c r="P51" s="226" t="str">
        <f t="shared" si="1"/>
        <v/>
      </c>
      <c r="Q51" s="170">
        <f t="shared" si="2"/>
        <v>3</v>
      </c>
      <c r="R51" s="170">
        <f t="shared" si="4"/>
        <v>3</v>
      </c>
      <c r="S51" s="170" t="str">
        <f t="shared" si="3"/>
        <v/>
      </c>
      <c r="T51" s="167" t="s">
        <v>782</v>
      </c>
      <c r="U51" s="165"/>
      <c r="V51" s="165"/>
      <c r="W51" s="165"/>
      <c r="X51" s="165"/>
    </row>
    <row r="52" spans="1:24" ht="15" hidden="1" customHeight="1" x14ac:dyDescent="0.2">
      <c r="A52" s="119" t="s">
        <v>704</v>
      </c>
      <c r="B52" s="119" t="s">
        <v>675</v>
      </c>
      <c r="C52" s="87" t="s">
        <v>677</v>
      </c>
      <c r="D52" s="168" t="s">
        <v>709</v>
      </c>
      <c r="E52" s="87" t="s">
        <v>710</v>
      </c>
      <c r="F52" s="87" t="s">
        <v>711</v>
      </c>
      <c r="G52" s="87">
        <v>300</v>
      </c>
      <c r="H52" s="87" t="s">
        <v>149</v>
      </c>
      <c r="I52" s="165" t="s">
        <v>670</v>
      </c>
      <c r="J52" s="87">
        <v>67</v>
      </c>
      <c r="K52" s="169">
        <v>41319</v>
      </c>
      <c r="L52" s="169">
        <f t="shared" si="0"/>
        <v>41340</v>
      </c>
      <c r="M52" s="165"/>
      <c r="N52" s="169">
        <v>41345</v>
      </c>
      <c r="O52" s="217" t="s">
        <v>1083</v>
      </c>
      <c r="P52" s="226" t="str">
        <f t="shared" si="1"/>
        <v/>
      </c>
      <c r="Q52" s="170">
        <f t="shared" si="2"/>
        <v>3</v>
      </c>
      <c r="R52" s="170">
        <f t="shared" si="4"/>
        <v>3</v>
      </c>
      <c r="S52" s="170" t="str">
        <f t="shared" si="3"/>
        <v/>
      </c>
      <c r="T52" s="167" t="s">
        <v>782</v>
      </c>
      <c r="U52" s="165"/>
      <c r="V52" s="165"/>
      <c r="W52" s="165"/>
      <c r="X52" s="165"/>
    </row>
    <row r="53" spans="1:24" ht="15" hidden="1" customHeight="1" x14ac:dyDescent="0.2">
      <c r="A53" s="119" t="s">
        <v>705</v>
      </c>
      <c r="B53" s="119" t="s">
        <v>675</v>
      </c>
      <c r="C53" s="87" t="s">
        <v>677</v>
      </c>
      <c r="D53" s="168" t="s">
        <v>709</v>
      </c>
      <c r="E53" s="87" t="s">
        <v>710</v>
      </c>
      <c r="F53" s="87" t="s">
        <v>712</v>
      </c>
      <c r="G53" s="87">
        <v>600</v>
      </c>
      <c r="H53" s="87" t="s">
        <v>149</v>
      </c>
      <c r="I53" s="165" t="s">
        <v>670</v>
      </c>
      <c r="J53" s="87">
        <v>15</v>
      </c>
      <c r="K53" s="169">
        <v>41319</v>
      </c>
      <c r="L53" s="169">
        <f t="shared" si="0"/>
        <v>41340</v>
      </c>
      <c r="M53" s="165"/>
      <c r="N53" s="169">
        <v>41345</v>
      </c>
      <c r="O53" s="210"/>
      <c r="P53" s="226">
        <f t="shared" si="1"/>
        <v>26</v>
      </c>
      <c r="Q53" s="170">
        <f t="shared" si="2"/>
        <v>3</v>
      </c>
      <c r="R53" s="170">
        <f t="shared" si="4"/>
        <v>3</v>
      </c>
      <c r="S53" s="170" t="str">
        <f t="shared" si="3"/>
        <v>NON</v>
      </c>
      <c r="T53" s="167"/>
      <c r="U53" s="165"/>
      <c r="V53" s="165"/>
      <c r="W53" s="165"/>
      <c r="X53" s="165"/>
    </row>
    <row r="54" spans="1:24" ht="15" hidden="1" customHeight="1" x14ac:dyDescent="0.2">
      <c r="A54" s="119" t="s">
        <v>706</v>
      </c>
      <c r="B54" s="119" t="s">
        <v>675</v>
      </c>
      <c r="C54" s="87" t="s">
        <v>677</v>
      </c>
      <c r="D54" s="168" t="s">
        <v>709</v>
      </c>
      <c r="E54" s="87" t="s">
        <v>710</v>
      </c>
      <c r="F54" s="87" t="s">
        <v>712</v>
      </c>
      <c r="G54" s="87">
        <v>3000</v>
      </c>
      <c r="H54" s="87" t="s">
        <v>149</v>
      </c>
      <c r="I54" s="165" t="s">
        <v>670</v>
      </c>
      <c r="J54" s="87" t="s">
        <v>713</v>
      </c>
      <c r="K54" s="169">
        <v>41319</v>
      </c>
      <c r="L54" s="169">
        <f t="shared" si="0"/>
        <v>41340</v>
      </c>
      <c r="M54" s="165"/>
      <c r="N54" s="169">
        <v>41345</v>
      </c>
      <c r="O54" s="210"/>
      <c r="P54" s="226">
        <f t="shared" si="1"/>
        <v>26</v>
      </c>
      <c r="Q54" s="170">
        <f t="shared" si="2"/>
        <v>3</v>
      </c>
      <c r="R54" s="170">
        <f t="shared" si="4"/>
        <v>3</v>
      </c>
      <c r="S54" s="170" t="str">
        <f t="shared" si="3"/>
        <v>NON</v>
      </c>
      <c r="T54" s="167"/>
      <c r="U54" s="165"/>
      <c r="V54" s="165"/>
      <c r="W54" s="165"/>
      <c r="X54" s="165"/>
    </row>
    <row r="55" spans="1:24" ht="15" hidden="1" customHeight="1" x14ac:dyDescent="0.2">
      <c r="A55" s="119" t="s">
        <v>707</v>
      </c>
      <c r="B55" s="119" t="s">
        <v>675</v>
      </c>
      <c r="C55" s="87" t="s">
        <v>677</v>
      </c>
      <c r="D55" s="168" t="s">
        <v>709</v>
      </c>
      <c r="E55" s="87" t="s">
        <v>710</v>
      </c>
      <c r="F55" s="87" t="s">
        <v>712</v>
      </c>
      <c r="G55" s="87">
        <v>5000</v>
      </c>
      <c r="H55" s="87" t="s">
        <v>149</v>
      </c>
      <c r="I55" s="165" t="s">
        <v>670</v>
      </c>
      <c r="J55" s="87" t="s">
        <v>714</v>
      </c>
      <c r="K55" s="169">
        <v>41319</v>
      </c>
      <c r="L55" s="169">
        <f t="shared" si="0"/>
        <v>41340</v>
      </c>
      <c r="M55" s="165"/>
      <c r="N55" s="169">
        <v>41345</v>
      </c>
      <c r="O55" s="210"/>
      <c r="P55" s="226">
        <f t="shared" si="1"/>
        <v>26</v>
      </c>
      <c r="Q55" s="170">
        <f t="shared" si="2"/>
        <v>3</v>
      </c>
      <c r="R55" s="170">
        <f t="shared" si="4"/>
        <v>3</v>
      </c>
      <c r="S55" s="170" t="str">
        <f t="shared" si="3"/>
        <v>NON</v>
      </c>
      <c r="T55" s="167"/>
      <c r="U55" s="165"/>
      <c r="V55" s="165"/>
      <c r="W55" s="165"/>
      <c r="X55" s="165"/>
    </row>
    <row r="56" spans="1:24" ht="15" hidden="1" customHeight="1" x14ac:dyDescent="0.2">
      <c r="A56" s="119" t="s">
        <v>715</v>
      </c>
      <c r="B56" s="119" t="s">
        <v>716</v>
      </c>
      <c r="C56" s="87" t="s">
        <v>718</v>
      </c>
      <c r="D56" s="168" t="s">
        <v>719</v>
      </c>
      <c r="E56" s="87" t="s">
        <v>607</v>
      </c>
      <c r="F56" s="87" t="s">
        <v>267</v>
      </c>
      <c r="G56" s="87">
        <v>2</v>
      </c>
      <c r="H56" s="87" t="s">
        <v>368</v>
      </c>
      <c r="I56" s="165" t="s">
        <v>720</v>
      </c>
      <c r="J56" s="87">
        <v>1065</v>
      </c>
      <c r="K56" s="169">
        <v>41326</v>
      </c>
      <c r="L56" s="169">
        <f t="shared" si="0"/>
        <v>41347</v>
      </c>
      <c r="M56" s="165"/>
      <c r="N56" s="169">
        <v>41375</v>
      </c>
      <c r="O56" s="210"/>
      <c r="P56" s="226">
        <f t="shared" si="1"/>
        <v>49</v>
      </c>
      <c r="Q56" s="170">
        <f t="shared" si="2"/>
        <v>4</v>
      </c>
      <c r="R56" s="170">
        <f t="shared" si="4"/>
        <v>3</v>
      </c>
      <c r="S56" s="170" t="str">
        <f t="shared" si="3"/>
        <v>NON</v>
      </c>
      <c r="T56" s="167"/>
      <c r="U56" s="165"/>
      <c r="V56" s="192" t="s">
        <v>1294</v>
      </c>
      <c r="W56" s="165"/>
      <c r="X56" s="165"/>
    </row>
    <row r="57" spans="1:24" ht="15" hidden="1" customHeight="1" x14ac:dyDescent="0.2">
      <c r="A57" s="119" t="s">
        <v>721</v>
      </c>
      <c r="B57" s="119" t="s">
        <v>716</v>
      </c>
      <c r="C57" s="87" t="s">
        <v>718</v>
      </c>
      <c r="D57" s="168" t="s">
        <v>719</v>
      </c>
      <c r="E57" s="87" t="s">
        <v>607</v>
      </c>
      <c r="F57" s="87" t="s">
        <v>0</v>
      </c>
      <c r="G57" s="87">
        <v>3</v>
      </c>
      <c r="H57" s="87" t="s">
        <v>368</v>
      </c>
      <c r="I57" s="165" t="s">
        <v>720</v>
      </c>
      <c r="J57" s="87">
        <v>910</v>
      </c>
      <c r="K57" s="169">
        <v>41326</v>
      </c>
      <c r="L57" s="169">
        <f t="shared" si="0"/>
        <v>41347</v>
      </c>
      <c r="M57" s="165"/>
      <c r="N57" s="169">
        <v>41375</v>
      </c>
      <c r="O57" s="210"/>
      <c r="P57" s="226">
        <f t="shared" si="1"/>
        <v>49</v>
      </c>
      <c r="Q57" s="170">
        <f t="shared" si="2"/>
        <v>4</v>
      </c>
      <c r="R57" s="170">
        <f t="shared" si="4"/>
        <v>3</v>
      </c>
      <c r="S57" s="170" t="str">
        <f t="shared" si="3"/>
        <v>NON</v>
      </c>
      <c r="T57" s="167"/>
      <c r="U57" s="165"/>
      <c r="V57" s="192" t="s">
        <v>1294</v>
      </c>
      <c r="W57" s="165"/>
      <c r="X57" s="165"/>
    </row>
    <row r="58" spans="1:24" ht="15" hidden="1" customHeight="1" x14ac:dyDescent="0.2">
      <c r="A58" s="119" t="s">
        <v>737</v>
      </c>
      <c r="B58" s="119" t="s">
        <v>716</v>
      </c>
      <c r="C58" s="87" t="s">
        <v>718</v>
      </c>
      <c r="D58" s="168" t="s">
        <v>719</v>
      </c>
      <c r="E58" s="87" t="s">
        <v>607</v>
      </c>
      <c r="F58" s="87" t="s">
        <v>679</v>
      </c>
      <c r="G58" s="87">
        <v>2</v>
      </c>
      <c r="H58" s="87" t="s">
        <v>368</v>
      </c>
      <c r="I58" s="165" t="s">
        <v>720</v>
      </c>
      <c r="J58" s="87">
        <v>910</v>
      </c>
      <c r="K58" s="169">
        <v>41326</v>
      </c>
      <c r="L58" s="169">
        <f t="shared" si="0"/>
        <v>41347</v>
      </c>
      <c r="M58" s="165"/>
      <c r="N58" s="169">
        <v>41375</v>
      </c>
      <c r="O58" s="210"/>
      <c r="P58" s="226">
        <f t="shared" si="1"/>
        <v>49</v>
      </c>
      <c r="Q58" s="170">
        <f t="shared" si="2"/>
        <v>4</v>
      </c>
      <c r="R58" s="170">
        <f t="shared" si="4"/>
        <v>3</v>
      </c>
      <c r="S58" s="170" t="str">
        <f t="shared" si="3"/>
        <v>NON</v>
      </c>
      <c r="T58" s="167"/>
      <c r="U58" s="165"/>
      <c r="V58" s="192" t="s">
        <v>1294</v>
      </c>
      <c r="W58" s="165"/>
      <c r="X58" s="165"/>
    </row>
    <row r="59" spans="1:24" ht="15" hidden="1" customHeight="1" x14ac:dyDescent="0.2">
      <c r="A59" s="119" t="s">
        <v>738</v>
      </c>
      <c r="B59" s="119" t="s">
        <v>716</v>
      </c>
      <c r="C59" s="87" t="s">
        <v>718</v>
      </c>
      <c r="D59" s="168" t="s">
        <v>719</v>
      </c>
      <c r="E59" s="87" t="s">
        <v>607</v>
      </c>
      <c r="F59" s="87" t="s">
        <v>204</v>
      </c>
      <c r="G59" s="87">
        <v>2</v>
      </c>
      <c r="H59" s="87" t="s">
        <v>368</v>
      </c>
      <c r="I59" s="165" t="s">
        <v>720</v>
      </c>
      <c r="J59" s="87">
        <v>910</v>
      </c>
      <c r="K59" s="169">
        <v>41326</v>
      </c>
      <c r="L59" s="169">
        <f t="shared" si="0"/>
        <v>41347</v>
      </c>
      <c r="M59" s="165"/>
      <c r="N59" s="169">
        <v>41375</v>
      </c>
      <c r="O59" s="210"/>
      <c r="P59" s="226">
        <f t="shared" si="1"/>
        <v>49</v>
      </c>
      <c r="Q59" s="170">
        <f t="shared" si="2"/>
        <v>4</v>
      </c>
      <c r="R59" s="170">
        <f t="shared" si="4"/>
        <v>3</v>
      </c>
      <c r="S59" s="170" t="str">
        <f t="shared" si="3"/>
        <v>NON</v>
      </c>
      <c r="T59" s="167"/>
      <c r="U59" s="165"/>
      <c r="V59" s="192" t="s">
        <v>1294</v>
      </c>
      <c r="W59" s="165"/>
      <c r="X59" s="165"/>
    </row>
    <row r="60" spans="1:24" ht="15" hidden="1" customHeight="1" x14ac:dyDescent="0.2">
      <c r="A60" s="119" t="s">
        <v>722</v>
      </c>
      <c r="B60" s="119" t="s">
        <v>723</v>
      </c>
      <c r="C60" s="87" t="s">
        <v>724</v>
      </c>
      <c r="D60" s="168" t="s">
        <v>725</v>
      </c>
      <c r="E60" s="87" t="s">
        <v>726</v>
      </c>
      <c r="F60" s="87" t="s">
        <v>0</v>
      </c>
      <c r="G60" s="87">
        <v>20</v>
      </c>
      <c r="H60" s="87" t="s">
        <v>727</v>
      </c>
      <c r="I60" s="165" t="s">
        <v>616</v>
      </c>
      <c r="J60" s="87" t="s">
        <v>735</v>
      </c>
      <c r="K60" s="169">
        <v>41326</v>
      </c>
      <c r="L60" s="169">
        <f t="shared" si="0"/>
        <v>41347</v>
      </c>
      <c r="M60" s="165"/>
      <c r="N60" s="169"/>
      <c r="O60" s="169" t="s">
        <v>1083</v>
      </c>
      <c r="P60" s="226" t="str">
        <f t="shared" si="1"/>
        <v/>
      </c>
      <c r="Q60" s="170" t="str">
        <f t="shared" si="2"/>
        <v/>
      </c>
      <c r="R60" s="170">
        <f t="shared" si="4"/>
        <v>3</v>
      </c>
      <c r="S60" s="170" t="str">
        <f t="shared" si="3"/>
        <v/>
      </c>
      <c r="T60" s="167"/>
      <c r="U60" s="165"/>
      <c r="V60" s="165"/>
      <c r="W60" s="165"/>
      <c r="X60" s="165"/>
    </row>
    <row r="61" spans="1:24" ht="15" hidden="1" customHeight="1" x14ac:dyDescent="0.2">
      <c r="A61" s="119" t="s">
        <v>728</v>
      </c>
      <c r="B61" s="119" t="s">
        <v>723</v>
      </c>
      <c r="C61" s="87" t="s">
        <v>724</v>
      </c>
      <c r="D61" s="168" t="s">
        <v>725</v>
      </c>
      <c r="E61" s="87" t="s">
        <v>726</v>
      </c>
      <c r="F61" s="87" t="s">
        <v>0</v>
      </c>
      <c r="G61" s="87">
        <v>50</v>
      </c>
      <c r="H61" s="87" t="s">
        <v>727</v>
      </c>
      <c r="I61" s="165" t="s">
        <v>616</v>
      </c>
      <c r="J61" s="87" t="s">
        <v>736</v>
      </c>
      <c r="K61" s="169">
        <v>41326</v>
      </c>
      <c r="L61" s="169">
        <f t="shared" si="0"/>
        <v>41347</v>
      </c>
      <c r="M61" s="165"/>
      <c r="N61" s="169"/>
      <c r="O61" s="169" t="s">
        <v>1083</v>
      </c>
      <c r="P61" s="226" t="str">
        <f t="shared" si="1"/>
        <v/>
      </c>
      <c r="Q61" s="170" t="str">
        <f t="shared" si="2"/>
        <v/>
      </c>
      <c r="R61" s="170">
        <f t="shared" si="4"/>
        <v>3</v>
      </c>
      <c r="S61" s="170" t="str">
        <f t="shared" si="3"/>
        <v/>
      </c>
      <c r="T61" s="167"/>
      <c r="U61" s="165"/>
      <c r="V61" s="165"/>
      <c r="W61" s="165"/>
      <c r="X61" s="165"/>
    </row>
    <row r="62" spans="1:24" ht="15" hidden="1" customHeight="1" x14ac:dyDescent="0.2">
      <c r="A62" s="119" t="s">
        <v>729</v>
      </c>
      <c r="B62" s="119" t="s">
        <v>723</v>
      </c>
      <c r="C62" s="87" t="s">
        <v>724</v>
      </c>
      <c r="D62" s="168" t="s">
        <v>725</v>
      </c>
      <c r="E62" s="87" t="s">
        <v>726</v>
      </c>
      <c r="F62" s="87" t="s">
        <v>0</v>
      </c>
      <c r="G62" s="87">
        <v>50</v>
      </c>
      <c r="H62" s="87" t="s">
        <v>727</v>
      </c>
      <c r="I62" s="165" t="s">
        <v>616</v>
      </c>
      <c r="J62" s="87" t="s">
        <v>743</v>
      </c>
      <c r="K62" s="169">
        <v>41326</v>
      </c>
      <c r="L62" s="169">
        <f t="shared" si="0"/>
        <v>41347</v>
      </c>
      <c r="M62" s="165"/>
      <c r="N62" s="169"/>
      <c r="O62" s="169" t="s">
        <v>1083</v>
      </c>
      <c r="P62" s="226" t="str">
        <f t="shared" si="1"/>
        <v/>
      </c>
      <c r="Q62" s="170" t="str">
        <f t="shared" si="2"/>
        <v/>
      </c>
      <c r="R62" s="170">
        <f t="shared" si="4"/>
        <v>3</v>
      </c>
      <c r="S62" s="170" t="str">
        <f t="shared" si="3"/>
        <v/>
      </c>
      <c r="T62" s="167"/>
      <c r="U62" s="165"/>
      <c r="V62" s="165"/>
      <c r="W62" s="165"/>
      <c r="X62" s="165"/>
    </row>
    <row r="63" spans="1:24" ht="15" hidden="1" customHeight="1" x14ac:dyDescent="0.2">
      <c r="A63" s="119" t="s">
        <v>730</v>
      </c>
      <c r="B63" s="119" t="s">
        <v>723</v>
      </c>
      <c r="C63" s="87" t="s">
        <v>724</v>
      </c>
      <c r="D63" s="168" t="s">
        <v>725</v>
      </c>
      <c r="E63" s="87" t="s">
        <v>726</v>
      </c>
      <c r="F63" s="87" t="s">
        <v>0</v>
      </c>
      <c r="G63" s="87">
        <v>50</v>
      </c>
      <c r="H63" s="87" t="s">
        <v>727</v>
      </c>
      <c r="I63" s="165" t="s">
        <v>616</v>
      </c>
      <c r="J63" s="87" t="s">
        <v>744</v>
      </c>
      <c r="K63" s="169">
        <v>41326</v>
      </c>
      <c r="L63" s="169">
        <f t="shared" si="0"/>
        <v>41347</v>
      </c>
      <c r="M63" s="165"/>
      <c r="N63" s="169"/>
      <c r="O63" s="169" t="s">
        <v>1083</v>
      </c>
      <c r="P63" s="226" t="str">
        <f t="shared" si="1"/>
        <v/>
      </c>
      <c r="Q63" s="170" t="str">
        <f t="shared" si="2"/>
        <v/>
      </c>
      <c r="R63" s="170">
        <f t="shared" si="4"/>
        <v>3</v>
      </c>
      <c r="S63" s="170" t="str">
        <f t="shared" si="3"/>
        <v/>
      </c>
      <c r="T63" s="167"/>
      <c r="U63" s="165"/>
      <c r="V63" s="165"/>
      <c r="W63" s="165"/>
      <c r="X63" s="165"/>
    </row>
    <row r="64" spans="1:24" ht="15" hidden="1" customHeight="1" x14ac:dyDescent="0.2">
      <c r="A64" s="119" t="s">
        <v>731</v>
      </c>
      <c r="B64" s="119" t="s">
        <v>723</v>
      </c>
      <c r="C64" s="87" t="s">
        <v>724</v>
      </c>
      <c r="D64" s="168" t="s">
        <v>725</v>
      </c>
      <c r="E64" s="87" t="s">
        <v>726</v>
      </c>
      <c r="F64" s="87" t="s">
        <v>0</v>
      </c>
      <c r="G64" s="87">
        <v>10</v>
      </c>
      <c r="H64" s="87" t="s">
        <v>727</v>
      </c>
      <c r="I64" s="165" t="s">
        <v>616</v>
      </c>
      <c r="J64" s="87">
        <v>28.7</v>
      </c>
      <c r="K64" s="169">
        <v>41326</v>
      </c>
      <c r="L64" s="169">
        <f t="shared" si="0"/>
        <v>41347</v>
      </c>
      <c r="M64" s="165"/>
      <c r="N64" s="169"/>
      <c r="O64" s="169" t="s">
        <v>1083</v>
      </c>
      <c r="P64" s="226" t="str">
        <f t="shared" si="1"/>
        <v/>
      </c>
      <c r="Q64" s="170" t="str">
        <f t="shared" si="2"/>
        <v/>
      </c>
      <c r="R64" s="170">
        <f t="shared" si="4"/>
        <v>3</v>
      </c>
      <c r="S64" s="170" t="str">
        <f t="shared" si="3"/>
        <v/>
      </c>
      <c r="T64" s="167"/>
      <c r="U64" s="165"/>
      <c r="V64" s="165"/>
      <c r="W64" s="165"/>
      <c r="X64" s="165"/>
    </row>
    <row r="65" spans="1:24" ht="15" hidden="1" customHeight="1" x14ac:dyDescent="0.2">
      <c r="A65" s="119" t="s">
        <v>732</v>
      </c>
      <c r="B65" s="119" t="s">
        <v>723</v>
      </c>
      <c r="C65" s="87" t="s">
        <v>724</v>
      </c>
      <c r="D65" s="168" t="s">
        <v>725</v>
      </c>
      <c r="E65" s="87" t="s">
        <v>726</v>
      </c>
      <c r="F65" s="87" t="s">
        <v>0</v>
      </c>
      <c r="G65" s="87">
        <v>10</v>
      </c>
      <c r="H65" s="87" t="s">
        <v>727</v>
      </c>
      <c r="I65" s="165" t="s">
        <v>616</v>
      </c>
      <c r="J65" s="87">
        <v>31.75</v>
      </c>
      <c r="K65" s="169">
        <v>41326</v>
      </c>
      <c r="L65" s="169">
        <f t="shared" si="0"/>
        <v>41347</v>
      </c>
      <c r="M65" s="165"/>
      <c r="N65" s="169"/>
      <c r="O65" s="169" t="s">
        <v>1083</v>
      </c>
      <c r="P65" s="226" t="str">
        <f t="shared" si="1"/>
        <v/>
      </c>
      <c r="Q65" s="170" t="str">
        <f t="shared" si="2"/>
        <v/>
      </c>
      <c r="R65" s="170">
        <f t="shared" si="4"/>
        <v>3</v>
      </c>
      <c r="S65" s="170" t="str">
        <f t="shared" si="3"/>
        <v/>
      </c>
      <c r="T65" s="167"/>
      <c r="U65" s="165"/>
      <c r="V65" s="165"/>
      <c r="W65" s="165"/>
      <c r="X65" s="165"/>
    </row>
    <row r="66" spans="1:24" ht="15" hidden="1" customHeight="1" x14ac:dyDescent="0.2">
      <c r="A66" s="119" t="s">
        <v>733</v>
      </c>
      <c r="B66" s="119" t="s">
        <v>723</v>
      </c>
      <c r="C66" s="87" t="s">
        <v>724</v>
      </c>
      <c r="D66" s="168" t="s">
        <v>725</v>
      </c>
      <c r="E66" s="87" t="s">
        <v>726</v>
      </c>
      <c r="F66" s="87" t="s">
        <v>0</v>
      </c>
      <c r="G66" s="87">
        <v>10</v>
      </c>
      <c r="H66" s="87" t="s">
        <v>727</v>
      </c>
      <c r="I66" s="165" t="s">
        <v>616</v>
      </c>
      <c r="J66" s="87">
        <v>45</v>
      </c>
      <c r="K66" s="169">
        <v>41326</v>
      </c>
      <c r="L66" s="169">
        <f t="shared" si="0"/>
        <v>41347</v>
      </c>
      <c r="M66" s="165"/>
      <c r="N66" s="169"/>
      <c r="O66" s="169" t="s">
        <v>1083</v>
      </c>
      <c r="P66" s="226" t="str">
        <f t="shared" si="1"/>
        <v/>
      </c>
      <c r="Q66" s="170" t="str">
        <f t="shared" si="2"/>
        <v/>
      </c>
      <c r="R66" s="170">
        <f t="shared" si="4"/>
        <v>3</v>
      </c>
      <c r="S66" s="170" t="str">
        <f t="shared" si="3"/>
        <v/>
      </c>
      <c r="T66" s="167"/>
      <c r="U66" s="165"/>
      <c r="V66" s="165"/>
      <c r="W66" s="165"/>
      <c r="X66" s="165"/>
    </row>
    <row r="67" spans="1:24" ht="15" hidden="1" customHeight="1" x14ac:dyDescent="0.2">
      <c r="A67" s="119" t="s">
        <v>734</v>
      </c>
      <c r="B67" s="119" t="s">
        <v>723</v>
      </c>
      <c r="C67" s="87" t="s">
        <v>724</v>
      </c>
      <c r="D67" s="168" t="s">
        <v>725</v>
      </c>
      <c r="E67" s="87" t="s">
        <v>726</v>
      </c>
      <c r="F67" s="87" t="s">
        <v>0</v>
      </c>
      <c r="G67" s="87">
        <v>10</v>
      </c>
      <c r="H67" s="87" t="s">
        <v>727</v>
      </c>
      <c r="I67" s="165" t="s">
        <v>616</v>
      </c>
      <c r="J67" s="87">
        <v>54</v>
      </c>
      <c r="K67" s="169">
        <v>41326</v>
      </c>
      <c r="L67" s="169">
        <f t="shared" si="0"/>
        <v>41347</v>
      </c>
      <c r="M67" s="165"/>
      <c r="N67" s="169"/>
      <c r="O67" s="169" t="s">
        <v>1083</v>
      </c>
      <c r="P67" s="226" t="str">
        <f t="shared" si="1"/>
        <v/>
      </c>
      <c r="Q67" s="170" t="str">
        <f t="shared" si="2"/>
        <v/>
      </c>
      <c r="R67" s="170">
        <f t="shared" si="4"/>
        <v>3</v>
      </c>
      <c r="S67" s="170" t="str">
        <f t="shared" si="3"/>
        <v/>
      </c>
      <c r="T67" s="167"/>
      <c r="U67" s="165"/>
      <c r="V67" s="165"/>
      <c r="W67" s="165"/>
      <c r="X67" s="165"/>
    </row>
    <row r="68" spans="1:24" ht="15" hidden="1" customHeight="1" x14ac:dyDescent="0.2">
      <c r="A68" s="119" t="s">
        <v>749</v>
      </c>
      <c r="B68" s="119" t="s">
        <v>756</v>
      </c>
      <c r="C68" s="87" t="s">
        <v>739</v>
      </c>
      <c r="D68" s="168" t="s">
        <v>740</v>
      </c>
      <c r="E68" s="87" t="s">
        <v>607</v>
      </c>
      <c r="F68" s="87" t="s">
        <v>742</v>
      </c>
      <c r="G68" s="87">
        <v>7</v>
      </c>
      <c r="H68" s="87" t="s">
        <v>605</v>
      </c>
      <c r="I68" s="165" t="s">
        <v>741</v>
      </c>
      <c r="J68" s="87" t="s">
        <v>745</v>
      </c>
      <c r="K68" s="169">
        <v>41330</v>
      </c>
      <c r="L68" s="169">
        <f t="shared" si="0"/>
        <v>41351</v>
      </c>
      <c r="M68" s="165"/>
      <c r="N68" s="169"/>
      <c r="O68" s="169" t="s">
        <v>1083</v>
      </c>
      <c r="P68" s="226" t="str">
        <f t="shared" si="1"/>
        <v/>
      </c>
      <c r="Q68" s="170" t="str">
        <f t="shared" si="2"/>
        <v/>
      </c>
      <c r="R68" s="170">
        <f t="shared" si="4"/>
        <v>3</v>
      </c>
      <c r="S68" s="170" t="str">
        <f t="shared" si="3"/>
        <v/>
      </c>
      <c r="T68" s="167" t="s">
        <v>783</v>
      </c>
      <c r="U68" s="165"/>
      <c r="V68" s="165"/>
      <c r="W68" s="165"/>
      <c r="X68" s="165"/>
    </row>
    <row r="69" spans="1:24" ht="15" hidden="1" customHeight="1" x14ac:dyDescent="0.2">
      <c r="A69" s="119" t="s">
        <v>750</v>
      </c>
      <c r="B69" s="119" t="s">
        <v>756</v>
      </c>
      <c r="C69" s="87" t="s">
        <v>739</v>
      </c>
      <c r="D69" s="168" t="s">
        <v>740</v>
      </c>
      <c r="E69" s="87" t="s">
        <v>607</v>
      </c>
      <c r="F69" s="87" t="s">
        <v>742</v>
      </c>
      <c r="G69" s="87">
        <v>7</v>
      </c>
      <c r="H69" s="87" t="s">
        <v>605</v>
      </c>
      <c r="I69" s="165" t="s">
        <v>741</v>
      </c>
      <c r="J69" s="87" t="s">
        <v>746</v>
      </c>
      <c r="K69" s="169">
        <v>41330</v>
      </c>
      <c r="L69" s="169">
        <f t="shared" si="0"/>
        <v>41351</v>
      </c>
      <c r="M69" s="165"/>
      <c r="N69" s="169"/>
      <c r="O69" s="169" t="s">
        <v>1083</v>
      </c>
      <c r="P69" s="226" t="str">
        <f t="shared" si="1"/>
        <v/>
      </c>
      <c r="Q69" s="170" t="str">
        <f t="shared" si="2"/>
        <v/>
      </c>
      <c r="R69" s="170">
        <f t="shared" si="4"/>
        <v>3</v>
      </c>
      <c r="S69" s="170" t="str">
        <f t="shared" si="3"/>
        <v/>
      </c>
      <c r="T69" s="167" t="s">
        <v>783</v>
      </c>
      <c r="U69" s="165"/>
      <c r="V69" s="165"/>
      <c r="W69" s="165"/>
      <c r="X69" s="165"/>
    </row>
    <row r="70" spans="1:24" ht="15" hidden="1" customHeight="1" x14ac:dyDescent="0.2">
      <c r="A70" s="119" t="s">
        <v>751</v>
      </c>
      <c r="B70" s="119" t="s">
        <v>756</v>
      </c>
      <c r="C70" s="87" t="s">
        <v>739</v>
      </c>
      <c r="D70" s="168" t="s">
        <v>740</v>
      </c>
      <c r="E70" s="87" t="s">
        <v>607</v>
      </c>
      <c r="F70" s="87" t="s">
        <v>742</v>
      </c>
      <c r="G70" s="87">
        <v>7</v>
      </c>
      <c r="H70" s="87" t="s">
        <v>605</v>
      </c>
      <c r="I70" s="165" t="s">
        <v>741</v>
      </c>
      <c r="J70" s="87" t="s">
        <v>747</v>
      </c>
      <c r="K70" s="169">
        <v>41330</v>
      </c>
      <c r="L70" s="169">
        <f t="shared" ref="L70:L133" si="5">K70+21</f>
        <v>41351</v>
      </c>
      <c r="M70" s="165"/>
      <c r="N70" s="169"/>
      <c r="O70" s="169" t="s">
        <v>1083</v>
      </c>
      <c r="P70" s="226" t="str">
        <f t="shared" ref="P70:P133" si="6">IF(O70="D","",IF(N70&lt;&gt;"",N70-K70,""))</f>
        <v/>
      </c>
      <c r="Q70" s="170" t="str">
        <f t="shared" ref="Q70:Q133" si="7">IF(N70&lt;&gt;"",MONTH(N70),"")</f>
        <v/>
      </c>
      <c r="R70" s="170">
        <f t="shared" si="4"/>
        <v>3</v>
      </c>
      <c r="S70" s="170" t="str">
        <f t="shared" ref="S70:S133" si="8">IF(P70="","",IF(P70&lt;21,"OUI","NON"))</f>
        <v/>
      </c>
      <c r="T70" s="167" t="s">
        <v>783</v>
      </c>
      <c r="U70" s="165"/>
      <c r="V70" s="165"/>
      <c r="W70" s="165"/>
      <c r="X70" s="165"/>
    </row>
    <row r="71" spans="1:24" ht="15" hidden="1" customHeight="1" x14ac:dyDescent="0.2">
      <c r="A71" s="119" t="s">
        <v>752</v>
      </c>
      <c r="B71" s="119" t="s">
        <v>756</v>
      </c>
      <c r="C71" s="87" t="s">
        <v>739</v>
      </c>
      <c r="D71" s="168" t="s">
        <v>740</v>
      </c>
      <c r="E71" s="87" t="s">
        <v>607</v>
      </c>
      <c r="F71" s="87" t="s">
        <v>742</v>
      </c>
      <c r="G71" s="87">
        <v>13</v>
      </c>
      <c r="H71" s="87" t="s">
        <v>605</v>
      </c>
      <c r="I71" s="165" t="s">
        <v>741</v>
      </c>
      <c r="J71" s="87" t="s">
        <v>735</v>
      </c>
      <c r="K71" s="169">
        <v>41330</v>
      </c>
      <c r="L71" s="169">
        <f t="shared" si="5"/>
        <v>41351</v>
      </c>
      <c r="M71" s="165"/>
      <c r="N71" s="169"/>
      <c r="O71" s="169" t="s">
        <v>1083</v>
      </c>
      <c r="P71" s="226" t="str">
        <f t="shared" si="6"/>
        <v/>
      </c>
      <c r="Q71" s="170" t="str">
        <f t="shared" si="7"/>
        <v/>
      </c>
      <c r="R71" s="170">
        <f t="shared" ref="R71:R134" si="9">IF(L71&lt;&gt;"",MONTH(L71),"")</f>
        <v>3</v>
      </c>
      <c r="S71" s="170" t="str">
        <f t="shared" si="8"/>
        <v/>
      </c>
      <c r="T71" s="167" t="s">
        <v>783</v>
      </c>
      <c r="U71" s="165"/>
      <c r="V71" s="165"/>
      <c r="W71" s="165"/>
      <c r="X71" s="165"/>
    </row>
    <row r="72" spans="1:24" ht="15" hidden="1" customHeight="1" x14ac:dyDescent="0.2">
      <c r="A72" s="119" t="s">
        <v>753</v>
      </c>
      <c r="B72" s="119" t="s">
        <v>756</v>
      </c>
      <c r="C72" s="87" t="s">
        <v>739</v>
      </c>
      <c r="D72" s="168" t="s">
        <v>740</v>
      </c>
      <c r="E72" s="87" t="s">
        <v>607</v>
      </c>
      <c r="F72" s="87" t="s">
        <v>742</v>
      </c>
      <c r="G72" s="87">
        <v>13</v>
      </c>
      <c r="H72" s="87" t="s">
        <v>605</v>
      </c>
      <c r="I72" s="165" t="s">
        <v>741</v>
      </c>
      <c r="J72" s="87" t="s">
        <v>736</v>
      </c>
      <c r="K72" s="169">
        <v>41330</v>
      </c>
      <c r="L72" s="169">
        <f t="shared" si="5"/>
        <v>41351</v>
      </c>
      <c r="M72" s="165"/>
      <c r="N72" s="169"/>
      <c r="O72" s="169" t="s">
        <v>1083</v>
      </c>
      <c r="P72" s="226" t="str">
        <f t="shared" si="6"/>
        <v/>
      </c>
      <c r="Q72" s="170" t="str">
        <f t="shared" si="7"/>
        <v/>
      </c>
      <c r="R72" s="170">
        <f t="shared" si="9"/>
        <v>3</v>
      </c>
      <c r="S72" s="170" t="str">
        <f t="shared" si="8"/>
        <v/>
      </c>
      <c r="T72" s="167" t="s">
        <v>783</v>
      </c>
      <c r="U72" s="165"/>
      <c r="V72" s="165"/>
      <c r="W72" s="165"/>
      <c r="X72" s="165"/>
    </row>
    <row r="73" spans="1:24" ht="15" hidden="1" customHeight="1" x14ac:dyDescent="0.2">
      <c r="A73" s="119" t="s">
        <v>754</v>
      </c>
      <c r="B73" s="119" t="s">
        <v>756</v>
      </c>
      <c r="C73" s="87" t="s">
        <v>739</v>
      </c>
      <c r="D73" s="168" t="s">
        <v>740</v>
      </c>
      <c r="E73" s="87" t="s">
        <v>607</v>
      </c>
      <c r="F73" s="87" t="s">
        <v>742</v>
      </c>
      <c r="G73" s="87">
        <v>13</v>
      </c>
      <c r="H73" s="87" t="s">
        <v>605</v>
      </c>
      <c r="I73" s="165" t="s">
        <v>741</v>
      </c>
      <c r="J73" s="87" t="s">
        <v>743</v>
      </c>
      <c r="K73" s="169">
        <v>41330</v>
      </c>
      <c r="L73" s="169">
        <f t="shared" si="5"/>
        <v>41351</v>
      </c>
      <c r="M73" s="165"/>
      <c r="N73" s="169"/>
      <c r="O73" s="169" t="s">
        <v>1083</v>
      </c>
      <c r="P73" s="226" t="str">
        <f t="shared" si="6"/>
        <v/>
      </c>
      <c r="Q73" s="170" t="str">
        <f t="shared" si="7"/>
        <v/>
      </c>
      <c r="R73" s="170">
        <f t="shared" si="9"/>
        <v>3</v>
      </c>
      <c r="S73" s="170" t="str">
        <f t="shared" si="8"/>
        <v/>
      </c>
      <c r="T73" s="167" t="s">
        <v>783</v>
      </c>
      <c r="U73" s="165"/>
      <c r="V73" s="165"/>
      <c r="W73" s="165"/>
      <c r="X73" s="165"/>
    </row>
    <row r="74" spans="1:24" ht="15" hidden="1" customHeight="1" x14ac:dyDescent="0.2">
      <c r="A74" s="119" t="s">
        <v>755</v>
      </c>
      <c r="B74" s="119" t="s">
        <v>756</v>
      </c>
      <c r="C74" s="87" t="s">
        <v>739</v>
      </c>
      <c r="D74" s="168" t="s">
        <v>740</v>
      </c>
      <c r="E74" s="87" t="s">
        <v>607</v>
      </c>
      <c r="F74" s="87" t="s">
        <v>742</v>
      </c>
      <c r="G74" s="87">
        <v>13</v>
      </c>
      <c r="H74" s="87" t="s">
        <v>605</v>
      </c>
      <c r="I74" s="165" t="s">
        <v>741</v>
      </c>
      <c r="J74" s="87" t="s">
        <v>748</v>
      </c>
      <c r="K74" s="169">
        <v>41330</v>
      </c>
      <c r="L74" s="169">
        <f t="shared" si="5"/>
        <v>41351</v>
      </c>
      <c r="M74" s="165"/>
      <c r="N74" s="169"/>
      <c r="O74" s="169" t="s">
        <v>1083</v>
      </c>
      <c r="P74" s="226" t="str">
        <f t="shared" si="6"/>
        <v/>
      </c>
      <c r="Q74" s="170" t="str">
        <f t="shared" si="7"/>
        <v/>
      </c>
      <c r="R74" s="170">
        <f t="shared" si="9"/>
        <v>3</v>
      </c>
      <c r="S74" s="170" t="str">
        <f t="shared" si="8"/>
        <v/>
      </c>
      <c r="T74" s="167" t="s">
        <v>783</v>
      </c>
      <c r="U74" s="165"/>
      <c r="V74" s="165"/>
      <c r="W74" s="165"/>
      <c r="X74" s="165"/>
    </row>
    <row r="75" spans="1:24" ht="15" hidden="1" customHeight="1" x14ac:dyDescent="0.2">
      <c r="A75" s="119" t="s">
        <v>757</v>
      </c>
      <c r="B75" s="119" t="s">
        <v>758</v>
      </c>
      <c r="C75" s="87" t="s">
        <v>759</v>
      </c>
      <c r="D75" s="168" t="s">
        <v>766</v>
      </c>
      <c r="E75" s="87" t="s">
        <v>313</v>
      </c>
      <c r="F75" s="87" t="s">
        <v>0</v>
      </c>
      <c r="G75" s="87">
        <v>2</v>
      </c>
      <c r="H75" s="87" t="s">
        <v>571</v>
      </c>
      <c r="I75" s="165" t="s">
        <v>760</v>
      </c>
      <c r="J75" s="87" t="s">
        <v>761</v>
      </c>
      <c r="K75" s="169">
        <v>41332</v>
      </c>
      <c r="L75" s="169">
        <f t="shared" si="5"/>
        <v>41353</v>
      </c>
      <c r="M75" s="165"/>
      <c r="N75" s="169"/>
      <c r="O75" s="169" t="s">
        <v>1083</v>
      </c>
      <c r="P75" s="226" t="str">
        <f t="shared" si="6"/>
        <v/>
      </c>
      <c r="Q75" s="170" t="str">
        <f t="shared" si="7"/>
        <v/>
      </c>
      <c r="R75" s="170">
        <f t="shared" si="9"/>
        <v>3</v>
      </c>
      <c r="S75" s="170" t="str">
        <f t="shared" si="8"/>
        <v/>
      </c>
      <c r="T75" s="167" t="s">
        <v>783</v>
      </c>
      <c r="U75" s="165"/>
      <c r="V75" s="165"/>
      <c r="W75" s="165"/>
      <c r="X75" s="165"/>
    </row>
    <row r="76" spans="1:24" ht="15" hidden="1" customHeight="1" x14ac:dyDescent="0.2">
      <c r="A76" s="119" t="s">
        <v>762</v>
      </c>
      <c r="B76" s="119" t="s">
        <v>763</v>
      </c>
      <c r="C76" s="87" t="s">
        <v>764</v>
      </c>
      <c r="D76" s="168" t="s">
        <v>765</v>
      </c>
      <c r="E76" s="87" t="s">
        <v>767</v>
      </c>
      <c r="F76" s="87" t="s">
        <v>742</v>
      </c>
      <c r="G76" s="87">
        <v>12</v>
      </c>
      <c r="H76" s="87" t="s">
        <v>571</v>
      </c>
      <c r="I76" s="165" t="s">
        <v>768</v>
      </c>
      <c r="J76" s="87" t="s">
        <v>769</v>
      </c>
      <c r="K76" s="169">
        <v>41334</v>
      </c>
      <c r="L76" s="169">
        <f t="shared" si="5"/>
        <v>41355</v>
      </c>
      <c r="M76" s="165"/>
      <c r="N76" s="169"/>
      <c r="O76" s="169" t="s">
        <v>1083</v>
      </c>
      <c r="P76" s="226" t="str">
        <f t="shared" si="6"/>
        <v/>
      </c>
      <c r="Q76" s="170" t="str">
        <f t="shared" si="7"/>
        <v/>
      </c>
      <c r="R76" s="170">
        <f t="shared" si="9"/>
        <v>3</v>
      </c>
      <c r="S76" s="170" t="str">
        <f t="shared" si="8"/>
        <v/>
      </c>
      <c r="T76" s="167" t="s">
        <v>783</v>
      </c>
      <c r="U76" s="165"/>
      <c r="V76" s="165"/>
      <c r="W76" s="165"/>
      <c r="X76" s="165"/>
    </row>
    <row r="77" spans="1:24" ht="15" hidden="1" customHeight="1" x14ac:dyDescent="0.2">
      <c r="A77" s="119" t="s">
        <v>770</v>
      </c>
      <c r="B77" s="119" t="s">
        <v>763</v>
      </c>
      <c r="C77" s="87" t="s">
        <v>764</v>
      </c>
      <c r="D77" s="168" t="s">
        <v>765</v>
      </c>
      <c r="E77" s="87" t="s">
        <v>767</v>
      </c>
      <c r="F77" s="87" t="s">
        <v>742</v>
      </c>
      <c r="G77" s="87">
        <v>19</v>
      </c>
      <c r="H77" s="87" t="s">
        <v>571</v>
      </c>
      <c r="I77" s="165" t="s">
        <v>773</v>
      </c>
      <c r="J77" s="87" t="s">
        <v>774</v>
      </c>
      <c r="K77" s="169">
        <v>41334</v>
      </c>
      <c r="L77" s="169">
        <f t="shared" si="5"/>
        <v>41355</v>
      </c>
      <c r="M77" s="165"/>
      <c r="N77" s="169"/>
      <c r="O77" s="169" t="s">
        <v>1083</v>
      </c>
      <c r="P77" s="226" t="str">
        <f t="shared" si="6"/>
        <v/>
      </c>
      <c r="Q77" s="170" t="str">
        <f t="shared" si="7"/>
        <v/>
      </c>
      <c r="R77" s="170">
        <f t="shared" si="9"/>
        <v>3</v>
      </c>
      <c r="S77" s="170" t="str">
        <f t="shared" si="8"/>
        <v/>
      </c>
      <c r="T77" s="167" t="s">
        <v>783</v>
      </c>
      <c r="U77" s="165"/>
      <c r="V77" s="165"/>
      <c r="W77" s="165"/>
      <c r="X77" s="165"/>
    </row>
    <row r="78" spans="1:24" ht="15" hidden="1" customHeight="1" x14ac:dyDescent="0.2">
      <c r="A78" s="119" t="s">
        <v>771</v>
      </c>
      <c r="B78" s="119" t="s">
        <v>763</v>
      </c>
      <c r="C78" s="87" t="s">
        <v>764</v>
      </c>
      <c r="D78" s="168" t="s">
        <v>765</v>
      </c>
      <c r="E78" s="87" t="s">
        <v>767</v>
      </c>
      <c r="F78" s="87" t="s">
        <v>742</v>
      </c>
      <c r="G78" s="87">
        <v>186</v>
      </c>
      <c r="H78" s="87" t="s">
        <v>571</v>
      </c>
      <c r="I78" s="165" t="s">
        <v>773</v>
      </c>
      <c r="J78" s="87" t="s">
        <v>775</v>
      </c>
      <c r="K78" s="169">
        <v>41334</v>
      </c>
      <c r="L78" s="169">
        <f t="shared" si="5"/>
        <v>41355</v>
      </c>
      <c r="M78" s="165"/>
      <c r="N78" s="169"/>
      <c r="O78" s="169" t="s">
        <v>1083</v>
      </c>
      <c r="P78" s="226" t="str">
        <f t="shared" si="6"/>
        <v/>
      </c>
      <c r="Q78" s="170" t="str">
        <f t="shared" si="7"/>
        <v/>
      </c>
      <c r="R78" s="170">
        <f t="shared" si="9"/>
        <v>3</v>
      </c>
      <c r="S78" s="170" t="str">
        <f t="shared" si="8"/>
        <v/>
      </c>
      <c r="T78" s="167" t="s">
        <v>783</v>
      </c>
      <c r="U78" s="165"/>
      <c r="V78" s="165"/>
      <c r="W78" s="165"/>
      <c r="X78" s="165"/>
    </row>
    <row r="79" spans="1:24" ht="15" hidden="1" customHeight="1" x14ac:dyDescent="0.2">
      <c r="A79" s="119" t="s">
        <v>772</v>
      </c>
      <c r="B79" s="119" t="s">
        <v>763</v>
      </c>
      <c r="C79" s="87" t="s">
        <v>764</v>
      </c>
      <c r="D79" s="168" t="s">
        <v>765</v>
      </c>
      <c r="E79" s="87" t="s">
        <v>767</v>
      </c>
      <c r="F79" s="87" t="s">
        <v>742</v>
      </c>
      <c r="G79" s="87">
        <v>283</v>
      </c>
      <c r="H79" s="87" t="s">
        <v>571</v>
      </c>
      <c r="I79" s="165" t="s">
        <v>773</v>
      </c>
      <c r="J79" s="87" t="s">
        <v>776</v>
      </c>
      <c r="K79" s="169">
        <v>41334</v>
      </c>
      <c r="L79" s="169">
        <f t="shared" si="5"/>
        <v>41355</v>
      </c>
      <c r="M79" s="165"/>
      <c r="N79" s="169"/>
      <c r="O79" s="169" t="s">
        <v>1083</v>
      </c>
      <c r="P79" s="226" t="str">
        <f t="shared" si="6"/>
        <v/>
      </c>
      <c r="Q79" s="170" t="str">
        <f t="shared" si="7"/>
        <v/>
      </c>
      <c r="R79" s="170">
        <f t="shared" si="9"/>
        <v>3</v>
      </c>
      <c r="S79" s="170" t="str">
        <f t="shared" si="8"/>
        <v/>
      </c>
      <c r="T79" s="167" t="s">
        <v>783</v>
      </c>
      <c r="U79" s="165"/>
      <c r="V79" s="165"/>
      <c r="W79" s="165"/>
      <c r="X79" s="165"/>
    </row>
    <row r="80" spans="1:24" ht="38.25" hidden="1" x14ac:dyDescent="0.2">
      <c r="A80" s="119" t="s">
        <v>784</v>
      </c>
      <c r="B80" s="119" t="s">
        <v>785</v>
      </c>
      <c r="C80" s="87" t="s">
        <v>787</v>
      </c>
      <c r="D80" s="168" t="s">
        <v>788</v>
      </c>
      <c r="E80" s="181" t="s">
        <v>789</v>
      </c>
      <c r="F80" s="87" t="s">
        <v>742</v>
      </c>
      <c r="G80" s="87" t="s">
        <v>795</v>
      </c>
      <c r="H80" s="87" t="s">
        <v>571</v>
      </c>
      <c r="I80" s="165" t="s">
        <v>790</v>
      </c>
      <c r="J80" s="87" t="s">
        <v>791</v>
      </c>
      <c r="K80" s="169">
        <v>41352</v>
      </c>
      <c r="L80" s="169">
        <f t="shared" si="5"/>
        <v>41373</v>
      </c>
      <c r="M80" s="165"/>
      <c r="N80" s="169"/>
      <c r="O80" s="169" t="s">
        <v>1083</v>
      </c>
      <c r="P80" s="226" t="str">
        <f t="shared" si="6"/>
        <v/>
      </c>
      <c r="Q80" s="170" t="str">
        <f t="shared" si="7"/>
        <v/>
      </c>
      <c r="R80" s="170">
        <f t="shared" si="9"/>
        <v>4</v>
      </c>
      <c r="S80" s="170" t="str">
        <f t="shared" si="8"/>
        <v/>
      </c>
      <c r="T80" s="167"/>
      <c r="U80" s="165"/>
      <c r="V80" s="165"/>
      <c r="W80" s="165"/>
      <c r="X80" s="165"/>
    </row>
    <row r="81" spans="1:24" ht="38.25" hidden="1" x14ac:dyDescent="0.2">
      <c r="A81" s="119" t="s">
        <v>792</v>
      </c>
      <c r="B81" s="119" t="s">
        <v>785</v>
      </c>
      <c r="C81" s="87" t="s">
        <v>787</v>
      </c>
      <c r="D81" s="168" t="s">
        <v>788</v>
      </c>
      <c r="E81" s="181" t="s">
        <v>789</v>
      </c>
      <c r="F81" s="87" t="s">
        <v>742</v>
      </c>
      <c r="G81" s="87" t="s">
        <v>795</v>
      </c>
      <c r="H81" s="87" t="s">
        <v>571</v>
      </c>
      <c r="I81" s="165" t="s">
        <v>793</v>
      </c>
      <c r="J81" s="87" t="s">
        <v>794</v>
      </c>
      <c r="K81" s="169">
        <v>41352</v>
      </c>
      <c r="L81" s="169">
        <f t="shared" si="5"/>
        <v>41373</v>
      </c>
      <c r="M81" s="165"/>
      <c r="N81" s="169"/>
      <c r="O81" s="169" t="s">
        <v>1083</v>
      </c>
      <c r="P81" s="226" t="str">
        <f t="shared" si="6"/>
        <v/>
      </c>
      <c r="Q81" s="170" t="str">
        <f t="shared" si="7"/>
        <v/>
      </c>
      <c r="R81" s="170">
        <f t="shared" si="9"/>
        <v>4</v>
      </c>
      <c r="S81" s="170" t="str">
        <f t="shared" si="8"/>
        <v/>
      </c>
      <c r="T81" s="167" t="s">
        <v>1051</v>
      </c>
      <c r="U81" s="165"/>
      <c r="V81" s="165"/>
      <c r="W81" s="165"/>
      <c r="X81" s="165"/>
    </row>
    <row r="82" spans="1:24" ht="15" hidden="1" customHeight="1" x14ac:dyDescent="0.2">
      <c r="A82" s="119" t="s">
        <v>796</v>
      </c>
      <c r="B82" s="119" t="s">
        <v>797</v>
      </c>
      <c r="C82" s="87" t="s">
        <v>123</v>
      </c>
      <c r="D82" s="168" t="s">
        <v>799</v>
      </c>
      <c r="E82" s="87" t="s">
        <v>800</v>
      </c>
      <c r="F82" s="87" t="s">
        <v>0</v>
      </c>
      <c r="G82" s="87">
        <v>200</v>
      </c>
      <c r="H82" s="87" t="s">
        <v>605</v>
      </c>
      <c r="I82" s="165" t="s">
        <v>801</v>
      </c>
      <c r="J82" s="87" t="s">
        <v>804</v>
      </c>
      <c r="K82" s="169">
        <v>41352</v>
      </c>
      <c r="L82" s="169">
        <f t="shared" si="5"/>
        <v>41373</v>
      </c>
      <c r="M82" s="165"/>
      <c r="N82" s="169"/>
      <c r="O82" s="169" t="s">
        <v>1083</v>
      </c>
      <c r="P82" s="226" t="str">
        <f t="shared" si="6"/>
        <v/>
      </c>
      <c r="Q82" s="170" t="str">
        <f t="shared" si="7"/>
        <v/>
      </c>
      <c r="R82" s="170">
        <f t="shared" si="9"/>
        <v>4</v>
      </c>
      <c r="S82" s="170" t="str">
        <f t="shared" si="8"/>
        <v/>
      </c>
      <c r="T82" s="167" t="s">
        <v>934</v>
      </c>
      <c r="U82" s="165"/>
      <c r="V82" s="165"/>
      <c r="W82" s="165"/>
      <c r="X82" s="165"/>
    </row>
    <row r="83" spans="1:24" ht="15" hidden="1" customHeight="1" x14ac:dyDescent="0.2">
      <c r="A83" s="119" t="s">
        <v>805</v>
      </c>
      <c r="B83" s="119" t="s">
        <v>806</v>
      </c>
      <c r="C83" s="87" t="s">
        <v>807</v>
      </c>
      <c r="D83" s="168" t="s">
        <v>808</v>
      </c>
      <c r="E83" s="87" t="s">
        <v>809</v>
      </c>
      <c r="F83" s="87" t="s">
        <v>742</v>
      </c>
      <c r="G83" s="87">
        <v>150</v>
      </c>
      <c r="H83" s="87" t="s">
        <v>810</v>
      </c>
      <c r="I83" s="165" t="s">
        <v>801</v>
      </c>
      <c r="J83" s="87" t="s">
        <v>811</v>
      </c>
      <c r="K83" s="169">
        <v>41354</v>
      </c>
      <c r="L83" s="169">
        <f t="shared" si="5"/>
        <v>41375</v>
      </c>
      <c r="M83" s="165"/>
      <c r="N83" s="169"/>
      <c r="O83" s="169" t="s">
        <v>1098</v>
      </c>
      <c r="P83" s="226" t="str">
        <f t="shared" si="6"/>
        <v/>
      </c>
      <c r="Q83" s="170" t="str">
        <f t="shared" si="7"/>
        <v/>
      </c>
      <c r="R83" s="170">
        <f t="shared" si="9"/>
        <v>4</v>
      </c>
      <c r="S83" s="170" t="str">
        <f t="shared" si="8"/>
        <v/>
      </c>
      <c r="T83" s="167" t="s">
        <v>1052</v>
      </c>
      <c r="U83" s="165"/>
      <c r="V83" s="165"/>
      <c r="W83" s="165"/>
      <c r="X83" s="165"/>
    </row>
    <row r="84" spans="1:24" ht="15" hidden="1" customHeight="1" x14ac:dyDescent="0.2">
      <c r="A84" s="119" t="s">
        <v>812</v>
      </c>
      <c r="B84" s="119" t="s">
        <v>813</v>
      </c>
      <c r="C84" s="87" t="s">
        <v>814</v>
      </c>
      <c r="D84" s="168" t="s">
        <v>815</v>
      </c>
      <c r="E84" s="87" t="s">
        <v>816</v>
      </c>
      <c r="F84" s="87" t="s">
        <v>817</v>
      </c>
      <c r="G84" s="159">
        <v>13</v>
      </c>
      <c r="H84" s="87" t="s">
        <v>810</v>
      </c>
      <c r="I84" s="165" t="s">
        <v>838</v>
      </c>
      <c r="J84" s="161" t="s">
        <v>839</v>
      </c>
      <c r="K84" s="169">
        <v>41354</v>
      </c>
      <c r="L84" s="169">
        <f t="shared" si="5"/>
        <v>41375</v>
      </c>
      <c r="M84" s="165"/>
      <c r="N84" s="169"/>
      <c r="O84" s="169" t="s">
        <v>1083</v>
      </c>
      <c r="P84" s="226" t="str">
        <f t="shared" si="6"/>
        <v/>
      </c>
      <c r="Q84" s="170" t="str">
        <f t="shared" si="7"/>
        <v/>
      </c>
      <c r="R84" s="170">
        <f t="shared" si="9"/>
        <v>4</v>
      </c>
      <c r="S84" s="170" t="str">
        <f t="shared" si="8"/>
        <v/>
      </c>
      <c r="T84" s="183" t="s">
        <v>1078</v>
      </c>
      <c r="U84" s="165"/>
      <c r="V84" s="165"/>
      <c r="W84" s="165"/>
      <c r="X84" s="165"/>
    </row>
    <row r="85" spans="1:24" ht="15" hidden="1" customHeight="1" x14ac:dyDescent="0.2">
      <c r="A85" s="119" t="s">
        <v>818</v>
      </c>
      <c r="B85" s="119" t="s">
        <v>813</v>
      </c>
      <c r="C85" s="87" t="s">
        <v>814</v>
      </c>
      <c r="D85" s="168" t="s">
        <v>815</v>
      </c>
      <c r="E85" s="87" t="s">
        <v>816</v>
      </c>
      <c r="F85" s="87" t="s">
        <v>817</v>
      </c>
      <c r="G85" s="159">
        <v>10</v>
      </c>
      <c r="H85" s="87" t="s">
        <v>810</v>
      </c>
      <c r="I85" s="165" t="s">
        <v>838</v>
      </c>
      <c r="J85" s="161" t="s">
        <v>840</v>
      </c>
      <c r="K85" s="169">
        <v>41354</v>
      </c>
      <c r="L85" s="169">
        <f t="shared" si="5"/>
        <v>41375</v>
      </c>
      <c r="M85" s="165"/>
      <c r="N85" s="169"/>
      <c r="O85" s="169" t="s">
        <v>1083</v>
      </c>
      <c r="P85" s="226" t="str">
        <f t="shared" si="6"/>
        <v/>
      </c>
      <c r="Q85" s="170" t="str">
        <f t="shared" si="7"/>
        <v/>
      </c>
      <c r="R85" s="170">
        <f t="shared" si="9"/>
        <v>4</v>
      </c>
      <c r="S85" s="170" t="str">
        <f t="shared" si="8"/>
        <v/>
      </c>
      <c r="T85" s="183" t="s">
        <v>1078</v>
      </c>
      <c r="U85" s="165"/>
      <c r="V85" s="165"/>
      <c r="W85" s="165"/>
      <c r="X85" s="165"/>
    </row>
    <row r="86" spans="1:24" ht="15" hidden="1" customHeight="1" x14ac:dyDescent="0.2">
      <c r="A86" s="119" t="s">
        <v>819</v>
      </c>
      <c r="B86" s="119" t="s">
        <v>813</v>
      </c>
      <c r="C86" s="87" t="s">
        <v>814</v>
      </c>
      <c r="D86" s="168" t="s">
        <v>815</v>
      </c>
      <c r="E86" s="87" t="s">
        <v>816</v>
      </c>
      <c r="F86" s="87" t="s">
        <v>817</v>
      </c>
      <c r="G86" s="159">
        <v>10</v>
      </c>
      <c r="H86" s="87" t="s">
        <v>810</v>
      </c>
      <c r="I86" s="165" t="s">
        <v>838</v>
      </c>
      <c r="J86" s="161" t="s">
        <v>841</v>
      </c>
      <c r="K86" s="169">
        <v>41354</v>
      </c>
      <c r="L86" s="169">
        <f t="shared" si="5"/>
        <v>41375</v>
      </c>
      <c r="M86" s="165"/>
      <c r="N86" s="169"/>
      <c r="O86" s="169" t="s">
        <v>1083</v>
      </c>
      <c r="P86" s="226" t="str">
        <f t="shared" si="6"/>
        <v/>
      </c>
      <c r="Q86" s="170" t="str">
        <f t="shared" si="7"/>
        <v/>
      </c>
      <c r="R86" s="170">
        <f t="shared" si="9"/>
        <v>4</v>
      </c>
      <c r="S86" s="170" t="str">
        <f t="shared" si="8"/>
        <v/>
      </c>
      <c r="T86" s="183" t="s">
        <v>1078</v>
      </c>
      <c r="U86" s="165"/>
      <c r="V86" s="165"/>
      <c r="W86" s="165"/>
      <c r="X86" s="165"/>
    </row>
    <row r="87" spans="1:24" ht="15" hidden="1" customHeight="1" x14ac:dyDescent="0.2">
      <c r="A87" s="119" t="s">
        <v>820</v>
      </c>
      <c r="B87" s="119" t="s">
        <v>813</v>
      </c>
      <c r="C87" s="87" t="s">
        <v>814</v>
      </c>
      <c r="D87" s="168" t="s">
        <v>815</v>
      </c>
      <c r="E87" s="87" t="s">
        <v>816</v>
      </c>
      <c r="F87" s="87" t="s">
        <v>817</v>
      </c>
      <c r="G87" s="159">
        <v>10</v>
      </c>
      <c r="H87" s="87" t="s">
        <v>810</v>
      </c>
      <c r="I87" s="165" t="s">
        <v>838</v>
      </c>
      <c r="J87" s="161" t="s">
        <v>842</v>
      </c>
      <c r="K87" s="169">
        <v>41354</v>
      </c>
      <c r="L87" s="169">
        <f t="shared" si="5"/>
        <v>41375</v>
      </c>
      <c r="M87" s="165"/>
      <c r="N87" s="169"/>
      <c r="O87" s="169" t="s">
        <v>1083</v>
      </c>
      <c r="P87" s="226" t="str">
        <f t="shared" si="6"/>
        <v/>
      </c>
      <c r="Q87" s="170" t="str">
        <f t="shared" si="7"/>
        <v/>
      </c>
      <c r="R87" s="170">
        <f t="shared" si="9"/>
        <v>4</v>
      </c>
      <c r="S87" s="170" t="str">
        <f t="shared" si="8"/>
        <v/>
      </c>
      <c r="T87" s="183" t="s">
        <v>1078</v>
      </c>
      <c r="U87" s="165"/>
      <c r="V87" s="165"/>
      <c r="W87" s="165"/>
      <c r="X87" s="165"/>
    </row>
    <row r="88" spans="1:24" ht="15" hidden="1" customHeight="1" x14ac:dyDescent="0.2">
      <c r="A88" s="119" t="s">
        <v>821</v>
      </c>
      <c r="B88" s="119" t="s">
        <v>813</v>
      </c>
      <c r="C88" s="87" t="s">
        <v>814</v>
      </c>
      <c r="D88" s="168" t="s">
        <v>815</v>
      </c>
      <c r="E88" s="87" t="s">
        <v>816</v>
      </c>
      <c r="F88" s="87" t="s">
        <v>817</v>
      </c>
      <c r="G88" s="159">
        <v>10</v>
      </c>
      <c r="H88" s="87" t="s">
        <v>810</v>
      </c>
      <c r="I88" s="165" t="s">
        <v>838</v>
      </c>
      <c r="J88" s="161" t="s">
        <v>843</v>
      </c>
      <c r="K88" s="169">
        <v>41354</v>
      </c>
      <c r="L88" s="169">
        <f t="shared" si="5"/>
        <v>41375</v>
      </c>
      <c r="M88" s="165"/>
      <c r="N88" s="169"/>
      <c r="O88" s="169" t="s">
        <v>1083</v>
      </c>
      <c r="P88" s="226" t="str">
        <f t="shared" si="6"/>
        <v/>
      </c>
      <c r="Q88" s="170" t="str">
        <f t="shared" si="7"/>
        <v/>
      </c>
      <c r="R88" s="170">
        <f t="shared" si="9"/>
        <v>4</v>
      </c>
      <c r="S88" s="170" t="str">
        <f t="shared" si="8"/>
        <v/>
      </c>
      <c r="T88" s="183" t="s">
        <v>1078</v>
      </c>
      <c r="U88" s="165"/>
      <c r="V88" s="165"/>
      <c r="W88" s="165"/>
      <c r="X88" s="165"/>
    </row>
    <row r="89" spans="1:24" ht="15" hidden="1" customHeight="1" x14ac:dyDescent="0.2">
      <c r="A89" s="119" t="s">
        <v>822</v>
      </c>
      <c r="B89" s="119" t="s">
        <v>813</v>
      </c>
      <c r="C89" s="87" t="s">
        <v>814</v>
      </c>
      <c r="D89" s="168" t="s">
        <v>815</v>
      </c>
      <c r="E89" s="87" t="s">
        <v>816</v>
      </c>
      <c r="F89" s="87" t="s">
        <v>817</v>
      </c>
      <c r="G89" s="159">
        <v>10</v>
      </c>
      <c r="H89" s="87" t="s">
        <v>810</v>
      </c>
      <c r="I89" s="165" t="s">
        <v>838</v>
      </c>
      <c r="J89" s="161" t="s">
        <v>844</v>
      </c>
      <c r="K89" s="169">
        <v>41354</v>
      </c>
      <c r="L89" s="169">
        <f t="shared" si="5"/>
        <v>41375</v>
      </c>
      <c r="M89" s="165"/>
      <c r="N89" s="169"/>
      <c r="O89" s="169" t="s">
        <v>1083</v>
      </c>
      <c r="P89" s="226" t="str">
        <f t="shared" si="6"/>
        <v/>
      </c>
      <c r="Q89" s="170" t="str">
        <f t="shared" si="7"/>
        <v/>
      </c>
      <c r="R89" s="170">
        <f t="shared" si="9"/>
        <v>4</v>
      </c>
      <c r="S89" s="170" t="str">
        <f t="shared" si="8"/>
        <v/>
      </c>
      <c r="T89" s="183" t="s">
        <v>1078</v>
      </c>
      <c r="U89" s="165"/>
      <c r="V89" s="165"/>
      <c r="W89" s="165"/>
      <c r="X89" s="165"/>
    </row>
    <row r="90" spans="1:24" ht="15" hidden="1" customHeight="1" x14ac:dyDescent="0.2">
      <c r="A90" s="119" t="s">
        <v>823</v>
      </c>
      <c r="B90" s="119" t="s">
        <v>813</v>
      </c>
      <c r="C90" s="87" t="s">
        <v>814</v>
      </c>
      <c r="D90" s="168" t="s">
        <v>815</v>
      </c>
      <c r="E90" s="87" t="s">
        <v>816</v>
      </c>
      <c r="F90" s="87" t="s">
        <v>817</v>
      </c>
      <c r="G90" s="159">
        <v>10</v>
      </c>
      <c r="H90" s="87" t="s">
        <v>810</v>
      </c>
      <c r="I90" s="165" t="s">
        <v>838</v>
      </c>
      <c r="J90" s="161" t="s">
        <v>845</v>
      </c>
      <c r="K90" s="169">
        <v>41354</v>
      </c>
      <c r="L90" s="169">
        <f t="shared" si="5"/>
        <v>41375</v>
      </c>
      <c r="M90" s="165"/>
      <c r="N90" s="169"/>
      <c r="O90" s="169" t="s">
        <v>1083</v>
      </c>
      <c r="P90" s="226" t="str">
        <f t="shared" si="6"/>
        <v/>
      </c>
      <c r="Q90" s="170" t="str">
        <f t="shared" si="7"/>
        <v/>
      </c>
      <c r="R90" s="170">
        <f t="shared" si="9"/>
        <v>4</v>
      </c>
      <c r="S90" s="170" t="str">
        <f t="shared" si="8"/>
        <v/>
      </c>
      <c r="T90" s="183" t="s">
        <v>1078</v>
      </c>
      <c r="U90" s="165"/>
      <c r="V90" s="165"/>
      <c r="W90" s="165"/>
      <c r="X90" s="165"/>
    </row>
    <row r="91" spans="1:24" ht="15" hidden="1" customHeight="1" x14ac:dyDescent="0.2">
      <c r="A91" s="119" t="s">
        <v>824</v>
      </c>
      <c r="B91" s="119" t="s">
        <v>813</v>
      </c>
      <c r="C91" s="87" t="s">
        <v>814</v>
      </c>
      <c r="D91" s="168" t="s">
        <v>815</v>
      </c>
      <c r="E91" s="87" t="s">
        <v>816</v>
      </c>
      <c r="F91" s="87" t="s">
        <v>817</v>
      </c>
      <c r="G91" s="159">
        <v>10</v>
      </c>
      <c r="H91" s="87" t="s">
        <v>810</v>
      </c>
      <c r="I91" s="165" t="s">
        <v>838</v>
      </c>
      <c r="J91" s="161" t="s">
        <v>847</v>
      </c>
      <c r="K91" s="169">
        <v>41354</v>
      </c>
      <c r="L91" s="169">
        <f t="shared" si="5"/>
        <v>41375</v>
      </c>
      <c r="M91" s="165"/>
      <c r="N91" s="169"/>
      <c r="O91" s="169" t="s">
        <v>1083</v>
      </c>
      <c r="P91" s="226" t="str">
        <f t="shared" si="6"/>
        <v/>
      </c>
      <c r="Q91" s="170" t="str">
        <f t="shared" si="7"/>
        <v/>
      </c>
      <c r="R91" s="170">
        <f t="shared" si="9"/>
        <v>4</v>
      </c>
      <c r="S91" s="170" t="str">
        <f t="shared" si="8"/>
        <v/>
      </c>
      <c r="T91" s="183" t="s">
        <v>1078</v>
      </c>
      <c r="U91" s="165"/>
      <c r="V91" s="165"/>
      <c r="W91" s="165"/>
      <c r="X91" s="165"/>
    </row>
    <row r="92" spans="1:24" ht="15" hidden="1" customHeight="1" x14ac:dyDescent="0.2">
      <c r="A92" s="119" t="s">
        <v>825</v>
      </c>
      <c r="B92" s="119" t="s">
        <v>813</v>
      </c>
      <c r="C92" s="87" t="s">
        <v>814</v>
      </c>
      <c r="D92" s="168" t="s">
        <v>815</v>
      </c>
      <c r="E92" s="87" t="s">
        <v>816</v>
      </c>
      <c r="F92" s="87" t="s">
        <v>817</v>
      </c>
      <c r="G92" s="159">
        <v>10</v>
      </c>
      <c r="H92" s="87" t="s">
        <v>810</v>
      </c>
      <c r="I92" s="165" t="s">
        <v>838</v>
      </c>
      <c r="J92" s="161" t="s">
        <v>846</v>
      </c>
      <c r="K92" s="169">
        <v>41354</v>
      </c>
      <c r="L92" s="169">
        <f t="shared" si="5"/>
        <v>41375</v>
      </c>
      <c r="M92" s="165"/>
      <c r="N92" s="169"/>
      <c r="O92" s="169" t="s">
        <v>1083</v>
      </c>
      <c r="P92" s="226" t="str">
        <f t="shared" si="6"/>
        <v/>
      </c>
      <c r="Q92" s="170" t="str">
        <f t="shared" si="7"/>
        <v/>
      </c>
      <c r="R92" s="170">
        <f t="shared" si="9"/>
        <v>4</v>
      </c>
      <c r="S92" s="170" t="str">
        <f t="shared" si="8"/>
        <v/>
      </c>
      <c r="T92" s="183" t="s">
        <v>1078</v>
      </c>
      <c r="U92" s="165"/>
      <c r="V92" s="165"/>
      <c r="W92" s="165"/>
      <c r="X92" s="165"/>
    </row>
    <row r="93" spans="1:24" ht="15" hidden="1" customHeight="1" x14ac:dyDescent="0.2">
      <c r="A93" s="119" t="s">
        <v>826</v>
      </c>
      <c r="B93" s="119" t="s">
        <v>813</v>
      </c>
      <c r="C93" s="87" t="s">
        <v>814</v>
      </c>
      <c r="D93" s="168" t="s">
        <v>815</v>
      </c>
      <c r="E93" s="87" t="s">
        <v>816</v>
      </c>
      <c r="F93" s="87" t="s">
        <v>817</v>
      </c>
      <c r="G93" s="159">
        <v>10</v>
      </c>
      <c r="H93" s="87" t="s">
        <v>810</v>
      </c>
      <c r="I93" s="165" t="s">
        <v>838</v>
      </c>
      <c r="J93" s="161" t="s">
        <v>848</v>
      </c>
      <c r="K93" s="169">
        <v>41354</v>
      </c>
      <c r="L93" s="169">
        <f t="shared" si="5"/>
        <v>41375</v>
      </c>
      <c r="M93" s="165"/>
      <c r="N93" s="169"/>
      <c r="O93" s="169" t="s">
        <v>1083</v>
      </c>
      <c r="P93" s="226" t="str">
        <f t="shared" si="6"/>
        <v/>
      </c>
      <c r="Q93" s="170" t="str">
        <f t="shared" si="7"/>
        <v/>
      </c>
      <c r="R93" s="170">
        <f t="shared" si="9"/>
        <v>4</v>
      </c>
      <c r="S93" s="170" t="str">
        <f t="shared" si="8"/>
        <v/>
      </c>
      <c r="T93" s="183" t="s">
        <v>1078</v>
      </c>
      <c r="U93" s="165"/>
      <c r="V93" s="165"/>
      <c r="W93" s="165"/>
      <c r="X93" s="165"/>
    </row>
    <row r="94" spans="1:24" ht="15" hidden="1" customHeight="1" x14ac:dyDescent="0.2">
      <c r="A94" s="119" t="s">
        <v>827</v>
      </c>
      <c r="B94" s="119" t="s">
        <v>813</v>
      </c>
      <c r="C94" s="87" t="s">
        <v>814</v>
      </c>
      <c r="D94" s="168" t="s">
        <v>815</v>
      </c>
      <c r="E94" s="87" t="s">
        <v>816</v>
      </c>
      <c r="F94" s="87" t="s">
        <v>817</v>
      </c>
      <c r="G94" s="159">
        <v>10</v>
      </c>
      <c r="H94" s="87" t="s">
        <v>810</v>
      </c>
      <c r="I94" s="165" t="s">
        <v>838</v>
      </c>
      <c r="J94" s="161" t="s">
        <v>849</v>
      </c>
      <c r="K94" s="169">
        <v>41354</v>
      </c>
      <c r="L94" s="169">
        <f t="shared" si="5"/>
        <v>41375</v>
      </c>
      <c r="M94" s="165"/>
      <c r="N94" s="169"/>
      <c r="O94" s="169" t="s">
        <v>1083</v>
      </c>
      <c r="P94" s="226" t="str">
        <f t="shared" si="6"/>
        <v/>
      </c>
      <c r="Q94" s="170" t="str">
        <f t="shared" si="7"/>
        <v/>
      </c>
      <c r="R94" s="170">
        <f t="shared" si="9"/>
        <v>4</v>
      </c>
      <c r="S94" s="170" t="str">
        <f t="shared" si="8"/>
        <v/>
      </c>
      <c r="T94" s="183" t="s">
        <v>1078</v>
      </c>
      <c r="U94" s="165"/>
      <c r="V94" s="165"/>
      <c r="W94" s="165"/>
      <c r="X94" s="165"/>
    </row>
    <row r="95" spans="1:24" ht="15" hidden="1" customHeight="1" x14ac:dyDescent="0.2">
      <c r="A95" s="119" t="s">
        <v>828</v>
      </c>
      <c r="B95" s="119" t="s">
        <v>813</v>
      </c>
      <c r="C95" s="87" t="s">
        <v>814</v>
      </c>
      <c r="D95" s="168" t="s">
        <v>815</v>
      </c>
      <c r="E95" s="87" t="s">
        <v>816</v>
      </c>
      <c r="F95" s="87" t="s">
        <v>817</v>
      </c>
      <c r="G95" s="159">
        <v>6</v>
      </c>
      <c r="H95" s="87" t="s">
        <v>810</v>
      </c>
      <c r="I95" s="165" t="s">
        <v>838</v>
      </c>
      <c r="J95" s="161" t="s">
        <v>850</v>
      </c>
      <c r="K95" s="169">
        <v>41354</v>
      </c>
      <c r="L95" s="169">
        <f t="shared" si="5"/>
        <v>41375</v>
      </c>
      <c r="M95" s="165"/>
      <c r="N95" s="169"/>
      <c r="O95" s="169" t="s">
        <v>1083</v>
      </c>
      <c r="P95" s="226" t="str">
        <f t="shared" si="6"/>
        <v/>
      </c>
      <c r="Q95" s="170" t="str">
        <f t="shared" si="7"/>
        <v/>
      </c>
      <c r="R95" s="170">
        <f t="shared" si="9"/>
        <v>4</v>
      </c>
      <c r="S95" s="170" t="str">
        <f t="shared" si="8"/>
        <v/>
      </c>
      <c r="T95" s="183" t="s">
        <v>1078</v>
      </c>
      <c r="U95" s="165"/>
      <c r="V95" s="165"/>
      <c r="W95" s="165"/>
      <c r="X95" s="165"/>
    </row>
    <row r="96" spans="1:24" ht="15" hidden="1" customHeight="1" x14ac:dyDescent="0.2">
      <c r="A96" s="119" t="s">
        <v>829</v>
      </c>
      <c r="B96" s="119" t="s">
        <v>813</v>
      </c>
      <c r="C96" s="87" t="s">
        <v>814</v>
      </c>
      <c r="D96" s="168" t="s">
        <v>815</v>
      </c>
      <c r="E96" s="87" t="s">
        <v>816</v>
      </c>
      <c r="F96" s="87" t="s">
        <v>817</v>
      </c>
      <c r="G96" s="159">
        <v>10</v>
      </c>
      <c r="H96" s="87" t="s">
        <v>810</v>
      </c>
      <c r="I96" s="165" t="s">
        <v>838</v>
      </c>
      <c r="J96" s="161" t="s">
        <v>851</v>
      </c>
      <c r="K96" s="169">
        <v>41354</v>
      </c>
      <c r="L96" s="169">
        <f t="shared" si="5"/>
        <v>41375</v>
      </c>
      <c r="M96" s="165"/>
      <c r="N96" s="169"/>
      <c r="O96" s="169" t="s">
        <v>1083</v>
      </c>
      <c r="P96" s="226" t="str">
        <f t="shared" si="6"/>
        <v/>
      </c>
      <c r="Q96" s="170" t="str">
        <f t="shared" si="7"/>
        <v/>
      </c>
      <c r="R96" s="170">
        <f t="shared" si="9"/>
        <v>4</v>
      </c>
      <c r="S96" s="170" t="str">
        <f t="shared" si="8"/>
        <v/>
      </c>
      <c r="T96" s="183" t="s">
        <v>1078</v>
      </c>
      <c r="U96" s="165"/>
      <c r="V96" s="165"/>
      <c r="W96" s="165"/>
      <c r="X96" s="165"/>
    </row>
    <row r="97" spans="1:24" ht="15" hidden="1" customHeight="1" x14ac:dyDescent="0.2">
      <c r="A97" s="119" t="s">
        <v>830</v>
      </c>
      <c r="B97" s="119" t="s">
        <v>813</v>
      </c>
      <c r="C97" s="87" t="s">
        <v>814</v>
      </c>
      <c r="D97" s="168" t="s">
        <v>815</v>
      </c>
      <c r="E97" s="87" t="s">
        <v>816</v>
      </c>
      <c r="F97" s="87" t="s">
        <v>817</v>
      </c>
      <c r="G97" s="159">
        <v>10</v>
      </c>
      <c r="H97" s="87" t="s">
        <v>810</v>
      </c>
      <c r="I97" s="165" t="s">
        <v>838</v>
      </c>
      <c r="J97" s="161" t="s">
        <v>852</v>
      </c>
      <c r="K97" s="169">
        <v>41354</v>
      </c>
      <c r="L97" s="169">
        <f t="shared" si="5"/>
        <v>41375</v>
      </c>
      <c r="M97" s="165"/>
      <c r="N97" s="169"/>
      <c r="O97" s="169" t="s">
        <v>1083</v>
      </c>
      <c r="P97" s="226" t="str">
        <f t="shared" si="6"/>
        <v/>
      </c>
      <c r="Q97" s="170" t="str">
        <f t="shared" si="7"/>
        <v/>
      </c>
      <c r="R97" s="170">
        <f t="shared" si="9"/>
        <v>4</v>
      </c>
      <c r="S97" s="170" t="str">
        <f t="shared" si="8"/>
        <v/>
      </c>
      <c r="T97" s="183" t="s">
        <v>1078</v>
      </c>
      <c r="U97" s="165"/>
      <c r="V97" s="165"/>
      <c r="W97" s="165"/>
      <c r="X97" s="165"/>
    </row>
    <row r="98" spans="1:24" ht="15" hidden="1" customHeight="1" x14ac:dyDescent="0.2">
      <c r="A98" s="119" t="s">
        <v>831</v>
      </c>
      <c r="B98" s="119" t="s">
        <v>813</v>
      </c>
      <c r="C98" s="87" t="s">
        <v>814</v>
      </c>
      <c r="D98" s="168" t="s">
        <v>815</v>
      </c>
      <c r="E98" s="87" t="s">
        <v>816</v>
      </c>
      <c r="F98" s="87" t="s">
        <v>817</v>
      </c>
      <c r="G98" s="159">
        <v>10</v>
      </c>
      <c r="H98" s="87" t="s">
        <v>810</v>
      </c>
      <c r="I98" s="165" t="s">
        <v>838</v>
      </c>
      <c r="J98" s="161" t="s">
        <v>852</v>
      </c>
      <c r="K98" s="169">
        <v>41354</v>
      </c>
      <c r="L98" s="169">
        <f t="shared" si="5"/>
        <v>41375</v>
      </c>
      <c r="M98" s="165"/>
      <c r="N98" s="169"/>
      <c r="O98" s="169" t="s">
        <v>1083</v>
      </c>
      <c r="P98" s="226" t="str">
        <f t="shared" si="6"/>
        <v/>
      </c>
      <c r="Q98" s="170" t="str">
        <f t="shared" si="7"/>
        <v/>
      </c>
      <c r="R98" s="170">
        <f t="shared" si="9"/>
        <v>4</v>
      </c>
      <c r="S98" s="170" t="str">
        <f t="shared" si="8"/>
        <v/>
      </c>
      <c r="T98" s="183" t="s">
        <v>1078</v>
      </c>
      <c r="U98" s="165"/>
      <c r="V98" s="165"/>
      <c r="W98" s="165"/>
      <c r="X98" s="165"/>
    </row>
    <row r="99" spans="1:24" ht="15" hidden="1" customHeight="1" x14ac:dyDescent="0.2">
      <c r="A99" s="119" t="s">
        <v>832</v>
      </c>
      <c r="B99" s="119" t="s">
        <v>813</v>
      </c>
      <c r="C99" s="87" t="s">
        <v>814</v>
      </c>
      <c r="D99" s="168" t="s">
        <v>815</v>
      </c>
      <c r="E99" s="87" t="s">
        <v>816</v>
      </c>
      <c r="F99" s="87" t="s">
        <v>817</v>
      </c>
      <c r="G99" s="159">
        <v>10</v>
      </c>
      <c r="H99" s="87" t="s">
        <v>810</v>
      </c>
      <c r="I99" s="165" t="s">
        <v>838</v>
      </c>
      <c r="J99" s="161" t="s">
        <v>853</v>
      </c>
      <c r="K99" s="169">
        <v>41354</v>
      </c>
      <c r="L99" s="169">
        <f t="shared" si="5"/>
        <v>41375</v>
      </c>
      <c r="M99" s="165"/>
      <c r="N99" s="169"/>
      <c r="O99" s="169" t="s">
        <v>1083</v>
      </c>
      <c r="P99" s="226" t="str">
        <f t="shared" si="6"/>
        <v/>
      </c>
      <c r="Q99" s="170" t="str">
        <f t="shared" si="7"/>
        <v/>
      </c>
      <c r="R99" s="170">
        <f t="shared" si="9"/>
        <v>4</v>
      </c>
      <c r="S99" s="170" t="str">
        <f t="shared" si="8"/>
        <v/>
      </c>
      <c r="T99" s="183" t="s">
        <v>1078</v>
      </c>
      <c r="U99" s="165"/>
      <c r="V99" s="165"/>
      <c r="W99" s="165"/>
      <c r="X99" s="165"/>
    </row>
    <row r="100" spans="1:24" ht="15" hidden="1" customHeight="1" x14ac:dyDescent="0.2">
      <c r="A100" s="119" t="s">
        <v>833</v>
      </c>
      <c r="B100" s="119" t="s">
        <v>813</v>
      </c>
      <c r="C100" s="87" t="s">
        <v>814</v>
      </c>
      <c r="D100" s="168" t="s">
        <v>815</v>
      </c>
      <c r="E100" s="87" t="s">
        <v>816</v>
      </c>
      <c r="F100" s="87" t="s">
        <v>817</v>
      </c>
      <c r="G100" s="159">
        <v>15</v>
      </c>
      <c r="H100" s="87" t="s">
        <v>810</v>
      </c>
      <c r="I100" s="165" t="s">
        <v>838</v>
      </c>
      <c r="J100" s="161" t="s">
        <v>854</v>
      </c>
      <c r="K100" s="169">
        <v>41354</v>
      </c>
      <c r="L100" s="169">
        <f t="shared" si="5"/>
        <v>41375</v>
      </c>
      <c r="M100" s="165"/>
      <c r="N100" s="169"/>
      <c r="O100" s="169" t="s">
        <v>1083</v>
      </c>
      <c r="P100" s="226" t="str">
        <f t="shared" si="6"/>
        <v/>
      </c>
      <c r="Q100" s="170" t="str">
        <f t="shared" si="7"/>
        <v/>
      </c>
      <c r="R100" s="170">
        <f t="shared" si="9"/>
        <v>4</v>
      </c>
      <c r="S100" s="170" t="str">
        <f t="shared" si="8"/>
        <v/>
      </c>
      <c r="T100" s="183" t="s">
        <v>1078</v>
      </c>
      <c r="U100" s="165"/>
      <c r="V100" s="165"/>
      <c r="W100" s="165"/>
      <c r="X100" s="165"/>
    </row>
    <row r="101" spans="1:24" ht="15" hidden="1" customHeight="1" x14ac:dyDescent="0.2">
      <c r="A101" s="119" t="s">
        <v>834</v>
      </c>
      <c r="B101" s="119" t="s">
        <v>813</v>
      </c>
      <c r="C101" s="87" t="s">
        <v>814</v>
      </c>
      <c r="D101" s="168" t="s">
        <v>815</v>
      </c>
      <c r="E101" s="87" t="s">
        <v>816</v>
      </c>
      <c r="F101" s="87" t="s">
        <v>817</v>
      </c>
      <c r="G101" s="159">
        <v>25</v>
      </c>
      <c r="H101" s="87" t="s">
        <v>810</v>
      </c>
      <c r="I101" s="165" t="s">
        <v>838</v>
      </c>
      <c r="J101" s="161" t="s">
        <v>855</v>
      </c>
      <c r="K101" s="169">
        <v>41354</v>
      </c>
      <c r="L101" s="169">
        <f t="shared" si="5"/>
        <v>41375</v>
      </c>
      <c r="M101" s="165"/>
      <c r="N101" s="169"/>
      <c r="O101" s="169" t="s">
        <v>1083</v>
      </c>
      <c r="P101" s="226" t="str">
        <f t="shared" si="6"/>
        <v/>
      </c>
      <c r="Q101" s="170" t="str">
        <f t="shared" si="7"/>
        <v/>
      </c>
      <c r="R101" s="170">
        <f t="shared" si="9"/>
        <v>4</v>
      </c>
      <c r="S101" s="170" t="str">
        <f t="shared" si="8"/>
        <v/>
      </c>
      <c r="T101" s="183" t="s">
        <v>1078</v>
      </c>
      <c r="U101" s="165"/>
      <c r="V101" s="165"/>
      <c r="W101" s="165"/>
      <c r="X101" s="165"/>
    </row>
    <row r="102" spans="1:24" ht="15" hidden="1" customHeight="1" x14ac:dyDescent="0.2">
      <c r="A102" s="119" t="s">
        <v>835</v>
      </c>
      <c r="B102" s="119" t="s">
        <v>813</v>
      </c>
      <c r="C102" s="87" t="s">
        <v>814</v>
      </c>
      <c r="D102" s="168" t="s">
        <v>815</v>
      </c>
      <c r="E102" s="87" t="s">
        <v>816</v>
      </c>
      <c r="F102" s="87" t="s">
        <v>817</v>
      </c>
      <c r="G102" s="159">
        <v>1</v>
      </c>
      <c r="H102" s="87" t="s">
        <v>810</v>
      </c>
      <c r="I102" s="165" t="s">
        <v>838</v>
      </c>
      <c r="J102" s="161" t="s">
        <v>839</v>
      </c>
      <c r="K102" s="169">
        <v>41354</v>
      </c>
      <c r="L102" s="169">
        <f t="shared" si="5"/>
        <v>41375</v>
      </c>
      <c r="M102" s="165"/>
      <c r="N102" s="169"/>
      <c r="O102" s="169" t="s">
        <v>1083</v>
      </c>
      <c r="P102" s="226" t="str">
        <f t="shared" si="6"/>
        <v/>
      </c>
      <c r="Q102" s="170" t="str">
        <f t="shared" si="7"/>
        <v/>
      </c>
      <c r="R102" s="170">
        <f t="shared" si="9"/>
        <v>4</v>
      </c>
      <c r="S102" s="170" t="str">
        <f t="shared" si="8"/>
        <v/>
      </c>
      <c r="T102" s="183" t="s">
        <v>1078</v>
      </c>
      <c r="U102" s="165"/>
      <c r="V102" s="165"/>
      <c r="W102" s="165"/>
      <c r="X102" s="165"/>
    </row>
    <row r="103" spans="1:24" ht="15" hidden="1" customHeight="1" x14ac:dyDescent="0.2">
      <c r="A103" s="119" t="s">
        <v>836</v>
      </c>
      <c r="B103" s="119" t="s">
        <v>813</v>
      </c>
      <c r="C103" s="87" t="s">
        <v>814</v>
      </c>
      <c r="D103" s="168" t="s">
        <v>815</v>
      </c>
      <c r="E103" s="87" t="s">
        <v>816</v>
      </c>
      <c r="F103" s="87" t="s">
        <v>817</v>
      </c>
      <c r="G103" s="159">
        <v>3</v>
      </c>
      <c r="H103" s="87" t="s">
        <v>810</v>
      </c>
      <c r="I103" s="165" t="s">
        <v>838</v>
      </c>
      <c r="J103" s="161" t="s">
        <v>854</v>
      </c>
      <c r="K103" s="169">
        <v>41354</v>
      </c>
      <c r="L103" s="169">
        <f t="shared" si="5"/>
        <v>41375</v>
      </c>
      <c r="M103" s="165"/>
      <c r="N103" s="169"/>
      <c r="O103" s="169" t="s">
        <v>1083</v>
      </c>
      <c r="P103" s="226" t="str">
        <f t="shared" si="6"/>
        <v/>
      </c>
      <c r="Q103" s="170" t="str">
        <f t="shared" si="7"/>
        <v/>
      </c>
      <c r="R103" s="170">
        <f t="shared" si="9"/>
        <v>4</v>
      </c>
      <c r="S103" s="170" t="str">
        <f t="shared" si="8"/>
        <v/>
      </c>
      <c r="T103" s="183" t="s">
        <v>1078</v>
      </c>
      <c r="U103" s="165"/>
      <c r="V103" s="165"/>
      <c r="W103" s="165"/>
      <c r="X103" s="165"/>
    </row>
    <row r="104" spans="1:24" ht="15" hidden="1" customHeight="1" x14ac:dyDescent="0.2">
      <c r="A104" s="119" t="s">
        <v>837</v>
      </c>
      <c r="B104" s="119" t="s">
        <v>813</v>
      </c>
      <c r="C104" s="87" t="s">
        <v>814</v>
      </c>
      <c r="D104" s="168" t="s">
        <v>815</v>
      </c>
      <c r="E104" s="87" t="s">
        <v>816</v>
      </c>
      <c r="F104" s="87" t="s">
        <v>817</v>
      </c>
      <c r="G104" s="159">
        <v>3</v>
      </c>
      <c r="H104" s="87" t="s">
        <v>810</v>
      </c>
      <c r="I104" s="165" t="s">
        <v>838</v>
      </c>
      <c r="J104" s="161" t="s">
        <v>855</v>
      </c>
      <c r="K104" s="169">
        <v>41354</v>
      </c>
      <c r="L104" s="169">
        <f t="shared" si="5"/>
        <v>41375</v>
      </c>
      <c r="M104" s="165"/>
      <c r="N104" s="169"/>
      <c r="O104" s="169" t="s">
        <v>1083</v>
      </c>
      <c r="P104" s="226" t="str">
        <f t="shared" si="6"/>
        <v/>
      </c>
      <c r="Q104" s="170" t="str">
        <f t="shared" si="7"/>
        <v/>
      </c>
      <c r="R104" s="170">
        <f t="shared" si="9"/>
        <v>4</v>
      </c>
      <c r="S104" s="170" t="str">
        <f t="shared" si="8"/>
        <v/>
      </c>
      <c r="T104" s="183" t="s">
        <v>1078</v>
      </c>
      <c r="U104" s="165"/>
      <c r="V104" s="165"/>
      <c r="W104" s="165"/>
      <c r="X104" s="165"/>
    </row>
    <row r="105" spans="1:24" ht="15" hidden="1" customHeight="1" x14ac:dyDescent="0.2">
      <c r="A105" s="22" t="s">
        <v>859</v>
      </c>
      <c r="B105" s="22" t="s">
        <v>858</v>
      </c>
      <c r="C105" s="191" t="s">
        <v>856</v>
      </c>
      <c r="D105" s="168" t="s">
        <v>857</v>
      </c>
      <c r="E105" s="181" t="s">
        <v>877</v>
      </c>
      <c r="F105" s="87" t="s">
        <v>0</v>
      </c>
      <c r="G105" s="87">
        <v>2000</v>
      </c>
      <c r="H105" s="87" t="s">
        <v>605</v>
      </c>
      <c r="I105" s="165" t="s">
        <v>838</v>
      </c>
      <c r="J105" s="87" t="s">
        <v>745</v>
      </c>
      <c r="K105" s="169">
        <v>41360</v>
      </c>
      <c r="L105" s="169">
        <f t="shared" si="5"/>
        <v>41381</v>
      </c>
      <c r="M105" s="165"/>
      <c r="N105" s="166">
        <v>41390</v>
      </c>
      <c r="O105" s="212"/>
      <c r="P105" s="226">
        <f t="shared" si="6"/>
        <v>30</v>
      </c>
      <c r="Q105" s="170">
        <f t="shared" si="7"/>
        <v>4</v>
      </c>
      <c r="R105" s="170">
        <f t="shared" si="9"/>
        <v>4</v>
      </c>
      <c r="S105" s="170" t="str">
        <f t="shared" si="8"/>
        <v>NON</v>
      </c>
      <c r="T105" s="167"/>
      <c r="U105" s="165"/>
      <c r="V105" s="165"/>
      <c r="W105" s="165"/>
      <c r="X105" s="165"/>
    </row>
    <row r="106" spans="1:24" ht="15" hidden="1" customHeight="1" x14ac:dyDescent="0.2">
      <c r="A106" s="22" t="s">
        <v>861</v>
      </c>
      <c r="B106" s="22" t="s">
        <v>858</v>
      </c>
      <c r="C106" s="87" t="s">
        <v>856</v>
      </c>
      <c r="D106" s="168" t="s">
        <v>857</v>
      </c>
      <c r="E106" s="181" t="s">
        <v>869</v>
      </c>
      <c r="F106" s="87" t="s">
        <v>0</v>
      </c>
      <c r="G106" s="87">
        <v>4000</v>
      </c>
      <c r="H106" s="87" t="s">
        <v>605</v>
      </c>
      <c r="I106" s="165" t="s">
        <v>838</v>
      </c>
      <c r="J106" s="87" t="s">
        <v>860</v>
      </c>
      <c r="K106" s="169">
        <v>41360</v>
      </c>
      <c r="L106" s="169">
        <f t="shared" si="5"/>
        <v>41381</v>
      </c>
      <c r="M106" s="165"/>
      <c r="N106" s="166">
        <v>41390</v>
      </c>
      <c r="O106" s="212"/>
      <c r="P106" s="226">
        <f t="shared" si="6"/>
        <v>30</v>
      </c>
      <c r="Q106" s="170">
        <f t="shared" si="7"/>
        <v>4</v>
      </c>
      <c r="R106" s="170">
        <f t="shared" si="9"/>
        <v>4</v>
      </c>
      <c r="S106" s="170" t="str">
        <f t="shared" si="8"/>
        <v>NON</v>
      </c>
      <c r="T106" s="167"/>
      <c r="U106" s="165"/>
      <c r="V106" s="165"/>
      <c r="W106" s="165"/>
      <c r="X106" s="165"/>
    </row>
    <row r="107" spans="1:24" ht="15" hidden="1" customHeight="1" x14ac:dyDescent="0.2">
      <c r="A107" s="22" t="s">
        <v>862</v>
      </c>
      <c r="B107" s="22" t="s">
        <v>858</v>
      </c>
      <c r="C107" s="87" t="s">
        <v>856</v>
      </c>
      <c r="D107" s="168" t="s">
        <v>857</v>
      </c>
      <c r="E107" s="181" t="s">
        <v>870</v>
      </c>
      <c r="F107" s="87" t="s">
        <v>0</v>
      </c>
      <c r="G107" s="87">
        <v>4000</v>
      </c>
      <c r="H107" s="87" t="s">
        <v>605</v>
      </c>
      <c r="I107" s="165" t="s">
        <v>838</v>
      </c>
      <c r="J107" s="87" t="s">
        <v>878</v>
      </c>
      <c r="K107" s="169">
        <v>41360</v>
      </c>
      <c r="L107" s="169">
        <f t="shared" si="5"/>
        <v>41381</v>
      </c>
      <c r="M107" s="165"/>
      <c r="N107" s="166">
        <v>41390</v>
      </c>
      <c r="O107" s="212"/>
      <c r="P107" s="226">
        <f t="shared" si="6"/>
        <v>30</v>
      </c>
      <c r="Q107" s="170">
        <f t="shared" si="7"/>
        <v>4</v>
      </c>
      <c r="R107" s="170">
        <f t="shared" si="9"/>
        <v>4</v>
      </c>
      <c r="S107" s="170" t="str">
        <f t="shared" si="8"/>
        <v>NON</v>
      </c>
      <c r="T107" s="167"/>
      <c r="U107" s="165"/>
      <c r="V107" s="165"/>
      <c r="W107" s="165"/>
      <c r="X107" s="165"/>
    </row>
    <row r="108" spans="1:24" ht="15" hidden="1" customHeight="1" x14ac:dyDescent="0.2">
      <c r="A108" s="22" t="s">
        <v>863</v>
      </c>
      <c r="B108" s="22" t="s">
        <v>858</v>
      </c>
      <c r="C108" s="87" t="s">
        <v>856</v>
      </c>
      <c r="D108" s="168" t="s">
        <v>857</v>
      </c>
      <c r="E108" s="181" t="s">
        <v>871</v>
      </c>
      <c r="F108" s="87" t="s">
        <v>0</v>
      </c>
      <c r="G108" s="87">
        <v>3000</v>
      </c>
      <c r="H108" s="87" t="s">
        <v>605</v>
      </c>
      <c r="I108" s="165" t="s">
        <v>838</v>
      </c>
      <c r="J108" s="87" t="s">
        <v>879</v>
      </c>
      <c r="K108" s="169">
        <v>41360</v>
      </c>
      <c r="L108" s="169">
        <f t="shared" si="5"/>
        <v>41381</v>
      </c>
      <c r="M108" s="165"/>
      <c r="N108" s="166">
        <v>41390</v>
      </c>
      <c r="O108" s="212"/>
      <c r="P108" s="226">
        <f t="shared" si="6"/>
        <v>30</v>
      </c>
      <c r="Q108" s="170">
        <f t="shared" si="7"/>
        <v>4</v>
      </c>
      <c r="R108" s="170">
        <f t="shared" si="9"/>
        <v>4</v>
      </c>
      <c r="S108" s="170" t="str">
        <f t="shared" si="8"/>
        <v>NON</v>
      </c>
      <c r="T108" s="167"/>
      <c r="U108" s="165"/>
      <c r="V108" s="165"/>
      <c r="W108" s="165"/>
      <c r="X108" s="165"/>
    </row>
    <row r="109" spans="1:24" ht="15" hidden="1" customHeight="1" x14ac:dyDescent="0.2">
      <c r="A109" s="22" t="s">
        <v>864</v>
      </c>
      <c r="B109" s="22" t="s">
        <v>858</v>
      </c>
      <c r="C109" s="87" t="s">
        <v>856</v>
      </c>
      <c r="D109" s="168" t="s">
        <v>857</v>
      </c>
      <c r="E109" s="181" t="s">
        <v>872</v>
      </c>
      <c r="F109" s="87" t="s">
        <v>0</v>
      </c>
      <c r="G109" s="87">
        <v>3000</v>
      </c>
      <c r="H109" s="87" t="s">
        <v>605</v>
      </c>
      <c r="I109" s="165" t="s">
        <v>838</v>
      </c>
      <c r="J109" s="87" t="s">
        <v>880</v>
      </c>
      <c r="K109" s="169">
        <v>41360</v>
      </c>
      <c r="L109" s="169">
        <f t="shared" si="5"/>
        <v>41381</v>
      </c>
      <c r="M109" s="165"/>
      <c r="N109" s="166">
        <v>41390</v>
      </c>
      <c r="O109" s="212"/>
      <c r="P109" s="226">
        <f t="shared" si="6"/>
        <v>30</v>
      </c>
      <c r="Q109" s="170">
        <f t="shared" si="7"/>
        <v>4</v>
      </c>
      <c r="R109" s="170">
        <f t="shared" si="9"/>
        <v>4</v>
      </c>
      <c r="S109" s="170" t="str">
        <f t="shared" si="8"/>
        <v>NON</v>
      </c>
      <c r="T109" s="167"/>
      <c r="U109" s="165"/>
      <c r="V109" s="165"/>
      <c r="W109" s="165"/>
      <c r="X109" s="165"/>
    </row>
    <row r="110" spans="1:24" ht="15" hidden="1" customHeight="1" x14ac:dyDescent="0.2">
      <c r="A110" s="22" t="s">
        <v>865</v>
      </c>
      <c r="B110" s="22" t="s">
        <v>858</v>
      </c>
      <c r="C110" s="87" t="s">
        <v>856</v>
      </c>
      <c r="D110" s="168" t="s">
        <v>857</v>
      </c>
      <c r="E110" s="181" t="s">
        <v>873</v>
      </c>
      <c r="F110" s="87" t="s">
        <v>0</v>
      </c>
      <c r="G110" s="87">
        <v>2000</v>
      </c>
      <c r="H110" s="87" t="s">
        <v>605</v>
      </c>
      <c r="I110" s="165" t="s">
        <v>838</v>
      </c>
      <c r="J110" s="87" t="s">
        <v>881</v>
      </c>
      <c r="K110" s="169">
        <v>41360</v>
      </c>
      <c r="L110" s="169">
        <f t="shared" si="5"/>
        <v>41381</v>
      </c>
      <c r="M110" s="165"/>
      <c r="N110" s="166">
        <v>41390</v>
      </c>
      <c r="O110" s="212"/>
      <c r="P110" s="226">
        <f t="shared" si="6"/>
        <v>30</v>
      </c>
      <c r="Q110" s="170">
        <f t="shared" si="7"/>
        <v>4</v>
      </c>
      <c r="R110" s="170">
        <f t="shared" si="9"/>
        <v>4</v>
      </c>
      <c r="S110" s="170" t="str">
        <f t="shared" si="8"/>
        <v>NON</v>
      </c>
      <c r="T110" s="167"/>
      <c r="U110" s="165"/>
      <c r="V110" s="165"/>
      <c r="W110" s="165"/>
      <c r="X110" s="165"/>
    </row>
    <row r="111" spans="1:24" ht="15" hidden="1" customHeight="1" x14ac:dyDescent="0.2">
      <c r="A111" s="22" t="s">
        <v>866</v>
      </c>
      <c r="B111" s="22" t="s">
        <v>858</v>
      </c>
      <c r="C111" s="87" t="s">
        <v>856</v>
      </c>
      <c r="D111" s="168" t="s">
        <v>857</v>
      </c>
      <c r="E111" s="181" t="s">
        <v>874</v>
      </c>
      <c r="F111" s="87" t="s">
        <v>0</v>
      </c>
      <c r="G111" s="87">
        <v>3000</v>
      </c>
      <c r="H111" s="87" t="s">
        <v>605</v>
      </c>
      <c r="I111" s="165" t="s">
        <v>838</v>
      </c>
      <c r="J111" s="87" t="s">
        <v>882</v>
      </c>
      <c r="K111" s="169">
        <v>41360</v>
      </c>
      <c r="L111" s="169">
        <f t="shared" si="5"/>
        <v>41381</v>
      </c>
      <c r="M111" s="165"/>
      <c r="N111" s="166">
        <v>41390</v>
      </c>
      <c r="O111" s="212"/>
      <c r="P111" s="226">
        <f t="shared" si="6"/>
        <v>30</v>
      </c>
      <c r="Q111" s="170">
        <f t="shared" si="7"/>
        <v>4</v>
      </c>
      <c r="R111" s="170">
        <f t="shared" si="9"/>
        <v>4</v>
      </c>
      <c r="S111" s="170" t="str">
        <f t="shared" si="8"/>
        <v>NON</v>
      </c>
      <c r="T111" s="167"/>
      <c r="U111" s="165"/>
      <c r="V111" s="165"/>
      <c r="W111" s="165"/>
      <c r="X111" s="165"/>
    </row>
    <row r="112" spans="1:24" ht="15" hidden="1" customHeight="1" x14ac:dyDescent="0.2">
      <c r="A112" s="22" t="s">
        <v>867</v>
      </c>
      <c r="B112" s="22" t="s">
        <v>858</v>
      </c>
      <c r="C112" s="87" t="s">
        <v>856</v>
      </c>
      <c r="D112" s="168" t="s">
        <v>857</v>
      </c>
      <c r="E112" s="181" t="s">
        <v>876</v>
      </c>
      <c r="F112" s="87" t="s">
        <v>0</v>
      </c>
      <c r="G112" s="87">
        <v>3000</v>
      </c>
      <c r="H112" s="87" t="s">
        <v>605</v>
      </c>
      <c r="I112" s="165" t="s">
        <v>838</v>
      </c>
      <c r="J112" s="87" t="s">
        <v>883</v>
      </c>
      <c r="K112" s="169">
        <v>41360</v>
      </c>
      <c r="L112" s="169">
        <f t="shared" si="5"/>
        <v>41381</v>
      </c>
      <c r="M112" s="165"/>
      <c r="N112" s="166">
        <v>41390</v>
      </c>
      <c r="O112" s="212"/>
      <c r="P112" s="226">
        <f t="shared" si="6"/>
        <v>30</v>
      </c>
      <c r="Q112" s="170">
        <f t="shared" si="7"/>
        <v>4</v>
      </c>
      <c r="R112" s="170">
        <f t="shared" si="9"/>
        <v>4</v>
      </c>
      <c r="S112" s="170" t="str">
        <f t="shared" si="8"/>
        <v>NON</v>
      </c>
      <c r="T112" s="167"/>
      <c r="U112" s="165"/>
      <c r="V112" s="165"/>
      <c r="W112" s="165"/>
      <c r="X112" s="165"/>
    </row>
    <row r="113" spans="1:24" ht="15" hidden="1" customHeight="1" x14ac:dyDescent="0.2">
      <c r="A113" s="22" t="s">
        <v>868</v>
      </c>
      <c r="B113" s="22" t="s">
        <v>858</v>
      </c>
      <c r="C113" s="87" t="s">
        <v>856</v>
      </c>
      <c r="D113" s="168" t="s">
        <v>857</v>
      </c>
      <c r="E113" s="181" t="s">
        <v>875</v>
      </c>
      <c r="F113" s="87" t="s">
        <v>0</v>
      </c>
      <c r="G113" s="87">
        <v>3000</v>
      </c>
      <c r="H113" s="87" t="s">
        <v>605</v>
      </c>
      <c r="I113" s="165" t="s">
        <v>838</v>
      </c>
      <c r="J113" s="87" t="s">
        <v>884</v>
      </c>
      <c r="K113" s="169">
        <v>41360</v>
      </c>
      <c r="L113" s="169">
        <f t="shared" si="5"/>
        <v>41381</v>
      </c>
      <c r="M113" s="165"/>
      <c r="N113" s="166">
        <v>41390</v>
      </c>
      <c r="O113" s="212"/>
      <c r="P113" s="226">
        <f t="shared" si="6"/>
        <v>30</v>
      </c>
      <c r="Q113" s="170">
        <f t="shared" si="7"/>
        <v>4</v>
      </c>
      <c r="R113" s="170">
        <f t="shared" si="9"/>
        <v>4</v>
      </c>
      <c r="S113" s="170" t="str">
        <f t="shared" si="8"/>
        <v>NON</v>
      </c>
      <c r="T113" s="167"/>
      <c r="U113" s="165"/>
      <c r="V113" s="165"/>
      <c r="W113" s="165"/>
      <c r="X113" s="165"/>
    </row>
    <row r="114" spans="1:24" ht="15" hidden="1" customHeight="1" x14ac:dyDescent="0.2">
      <c r="A114" s="22" t="s">
        <v>885</v>
      </c>
      <c r="B114" s="22" t="s">
        <v>983</v>
      </c>
      <c r="C114" s="87" t="s">
        <v>886</v>
      </c>
      <c r="D114" s="168" t="s">
        <v>887</v>
      </c>
      <c r="E114" s="87" t="s">
        <v>888</v>
      </c>
      <c r="F114" s="87" t="s">
        <v>392</v>
      </c>
      <c r="G114" s="87">
        <v>6</v>
      </c>
      <c r="H114" s="168" t="s">
        <v>889</v>
      </c>
      <c r="I114" s="165" t="s">
        <v>838</v>
      </c>
      <c r="J114" s="168" t="s">
        <v>627</v>
      </c>
      <c r="K114" s="169">
        <v>41360</v>
      </c>
      <c r="L114" s="169">
        <f t="shared" si="5"/>
        <v>41381</v>
      </c>
      <c r="M114" s="165"/>
      <c r="N114" s="166">
        <v>41390</v>
      </c>
      <c r="O114" s="212"/>
      <c r="P114" s="226">
        <f t="shared" si="6"/>
        <v>30</v>
      </c>
      <c r="Q114" s="170">
        <f t="shared" si="7"/>
        <v>4</v>
      </c>
      <c r="R114" s="170">
        <f t="shared" si="9"/>
        <v>4</v>
      </c>
      <c r="S114" s="170" t="str">
        <f t="shared" si="8"/>
        <v>NON</v>
      </c>
      <c r="T114" s="167"/>
      <c r="U114" s="165"/>
      <c r="V114" s="165"/>
      <c r="W114" s="165"/>
      <c r="X114" s="165"/>
    </row>
    <row r="115" spans="1:24" ht="15" hidden="1" customHeight="1" x14ac:dyDescent="0.2">
      <c r="A115" s="22" t="s">
        <v>890</v>
      </c>
      <c r="B115" s="22" t="s">
        <v>984</v>
      </c>
      <c r="C115" s="87" t="s">
        <v>891</v>
      </c>
      <c r="D115" s="168" t="s">
        <v>917</v>
      </c>
      <c r="E115" s="87" t="s">
        <v>892</v>
      </c>
      <c r="F115" s="87" t="s">
        <v>392</v>
      </c>
      <c r="G115" s="87">
        <v>20</v>
      </c>
      <c r="H115" s="87" t="s">
        <v>605</v>
      </c>
      <c r="I115" s="165" t="s">
        <v>838</v>
      </c>
      <c r="J115" s="87" t="s">
        <v>893</v>
      </c>
      <c r="K115" s="169">
        <v>41355</v>
      </c>
      <c r="L115" s="169">
        <f t="shared" si="5"/>
        <v>41376</v>
      </c>
      <c r="M115" s="165"/>
      <c r="N115" s="169"/>
      <c r="O115" s="169" t="s">
        <v>1083</v>
      </c>
      <c r="P115" s="226" t="str">
        <f t="shared" si="6"/>
        <v/>
      </c>
      <c r="Q115" s="170" t="str">
        <f t="shared" si="7"/>
        <v/>
      </c>
      <c r="R115" s="170">
        <f t="shared" si="9"/>
        <v>4</v>
      </c>
      <c r="S115" s="170" t="str">
        <f t="shared" si="8"/>
        <v/>
      </c>
      <c r="T115" s="167" t="s">
        <v>1097</v>
      </c>
      <c r="U115" s="165"/>
      <c r="V115" s="165"/>
      <c r="W115" s="165"/>
      <c r="X115" s="165"/>
    </row>
    <row r="116" spans="1:24" ht="15" hidden="1" customHeight="1" x14ac:dyDescent="0.2">
      <c r="A116" s="22" t="s">
        <v>894</v>
      </c>
      <c r="B116" s="22" t="s">
        <v>984</v>
      </c>
      <c r="C116" s="87" t="s">
        <v>891</v>
      </c>
      <c r="D116" s="168" t="s">
        <v>917</v>
      </c>
      <c r="E116" s="87" t="s">
        <v>892</v>
      </c>
      <c r="F116" s="87" t="s">
        <v>392</v>
      </c>
      <c r="G116" s="87">
        <v>60</v>
      </c>
      <c r="H116" s="87" t="s">
        <v>605</v>
      </c>
      <c r="I116" s="165" t="s">
        <v>838</v>
      </c>
      <c r="J116" s="87" t="s">
        <v>918</v>
      </c>
      <c r="K116" s="169">
        <v>41355</v>
      </c>
      <c r="L116" s="169">
        <f t="shared" si="5"/>
        <v>41376</v>
      </c>
      <c r="M116" s="165"/>
      <c r="N116" s="169"/>
      <c r="O116" s="169" t="s">
        <v>1083</v>
      </c>
      <c r="P116" s="226" t="str">
        <f t="shared" si="6"/>
        <v/>
      </c>
      <c r="Q116" s="170" t="str">
        <f t="shared" si="7"/>
        <v/>
      </c>
      <c r="R116" s="170">
        <f t="shared" si="9"/>
        <v>4</v>
      </c>
      <c r="S116" s="170" t="str">
        <f t="shared" si="8"/>
        <v/>
      </c>
      <c r="T116" s="167" t="s">
        <v>1097</v>
      </c>
      <c r="U116" s="165"/>
      <c r="V116" s="165"/>
      <c r="W116" s="165"/>
      <c r="X116" s="165"/>
    </row>
    <row r="117" spans="1:24" ht="15" hidden="1" customHeight="1" x14ac:dyDescent="0.2">
      <c r="A117" s="22" t="s">
        <v>895</v>
      </c>
      <c r="B117" s="22" t="s">
        <v>984</v>
      </c>
      <c r="C117" s="87" t="s">
        <v>891</v>
      </c>
      <c r="D117" s="168" t="s">
        <v>917</v>
      </c>
      <c r="E117" s="87" t="s">
        <v>892</v>
      </c>
      <c r="F117" s="87" t="s">
        <v>392</v>
      </c>
      <c r="G117" s="87">
        <v>80</v>
      </c>
      <c r="H117" s="87" t="s">
        <v>605</v>
      </c>
      <c r="I117" s="165" t="s">
        <v>838</v>
      </c>
      <c r="J117" s="87" t="s">
        <v>620</v>
      </c>
      <c r="K117" s="169">
        <v>41355</v>
      </c>
      <c r="L117" s="169">
        <f t="shared" si="5"/>
        <v>41376</v>
      </c>
      <c r="M117" s="165"/>
      <c r="N117" s="169"/>
      <c r="O117" s="169" t="s">
        <v>1083</v>
      </c>
      <c r="P117" s="226" t="str">
        <f t="shared" si="6"/>
        <v/>
      </c>
      <c r="Q117" s="170" t="str">
        <f t="shared" si="7"/>
        <v/>
      </c>
      <c r="R117" s="170">
        <f t="shared" si="9"/>
        <v>4</v>
      </c>
      <c r="S117" s="170" t="str">
        <f t="shared" si="8"/>
        <v/>
      </c>
      <c r="T117" s="167" t="s">
        <v>1097</v>
      </c>
      <c r="U117" s="165"/>
      <c r="V117" s="165"/>
      <c r="W117" s="165"/>
      <c r="X117" s="165"/>
    </row>
    <row r="118" spans="1:24" ht="15" hidden="1" customHeight="1" x14ac:dyDescent="0.2">
      <c r="A118" s="22" t="s">
        <v>896</v>
      </c>
      <c r="B118" s="22" t="s">
        <v>984</v>
      </c>
      <c r="C118" s="87" t="s">
        <v>891</v>
      </c>
      <c r="D118" s="168" t="s">
        <v>917</v>
      </c>
      <c r="E118" s="87" t="s">
        <v>892</v>
      </c>
      <c r="F118" s="87" t="s">
        <v>392</v>
      </c>
      <c r="G118" s="87">
        <v>313</v>
      </c>
      <c r="H118" s="87" t="s">
        <v>605</v>
      </c>
      <c r="I118" s="165" t="s">
        <v>838</v>
      </c>
      <c r="J118" s="87" t="s">
        <v>919</v>
      </c>
      <c r="K118" s="169">
        <v>41355</v>
      </c>
      <c r="L118" s="169">
        <f t="shared" si="5"/>
        <v>41376</v>
      </c>
      <c r="M118" s="165"/>
      <c r="N118" s="169"/>
      <c r="O118" s="169" t="s">
        <v>1083</v>
      </c>
      <c r="P118" s="226" t="str">
        <f t="shared" si="6"/>
        <v/>
      </c>
      <c r="Q118" s="170" t="str">
        <f t="shared" si="7"/>
        <v/>
      </c>
      <c r="R118" s="170">
        <f t="shared" si="9"/>
        <v>4</v>
      </c>
      <c r="S118" s="170" t="str">
        <f t="shared" si="8"/>
        <v/>
      </c>
      <c r="T118" s="167" t="s">
        <v>1097</v>
      </c>
      <c r="U118" s="165"/>
      <c r="V118" s="165"/>
      <c r="W118" s="165"/>
      <c r="X118" s="165"/>
    </row>
    <row r="119" spans="1:24" ht="15" hidden="1" customHeight="1" x14ac:dyDescent="0.2">
      <c r="A119" s="22" t="s">
        <v>897</v>
      </c>
      <c r="B119" s="22" t="s">
        <v>984</v>
      </c>
      <c r="C119" s="87" t="s">
        <v>891</v>
      </c>
      <c r="D119" s="168" t="s">
        <v>917</v>
      </c>
      <c r="E119" s="87" t="s">
        <v>892</v>
      </c>
      <c r="F119" s="87" t="s">
        <v>392</v>
      </c>
      <c r="G119" s="87">
        <v>47</v>
      </c>
      <c r="H119" s="87" t="s">
        <v>605</v>
      </c>
      <c r="I119" s="165" t="s">
        <v>838</v>
      </c>
      <c r="J119" s="87" t="s">
        <v>920</v>
      </c>
      <c r="K119" s="169">
        <v>41355</v>
      </c>
      <c r="L119" s="169">
        <f t="shared" si="5"/>
        <v>41376</v>
      </c>
      <c r="M119" s="165"/>
      <c r="N119" s="169"/>
      <c r="O119" s="169" t="s">
        <v>1083</v>
      </c>
      <c r="P119" s="226" t="str">
        <f t="shared" si="6"/>
        <v/>
      </c>
      <c r="Q119" s="170" t="str">
        <f t="shared" si="7"/>
        <v/>
      </c>
      <c r="R119" s="170">
        <f t="shared" si="9"/>
        <v>4</v>
      </c>
      <c r="S119" s="170" t="str">
        <f t="shared" si="8"/>
        <v/>
      </c>
      <c r="T119" s="167" t="s">
        <v>1097</v>
      </c>
      <c r="U119" s="165"/>
      <c r="V119" s="165"/>
      <c r="W119" s="165"/>
      <c r="X119" s="165"/>
    </row>
    <row r="120" spans="1:24" ht="15" hidden="1" customHeight="1" x14ac:dyDescent="0.2">
      <c r="A120" s="22" t="s">
        <v>898</v>
      </c>
      <c r="B120" s="22" t="s">
        <v>984</v>
      </c>
      <c r="C120" s="87" t="s">
        <v>891</v>
      </c>
      <c r="D120" s="168" t="s">
        <v>917</v>
      </c>
      <c r="E120" s="87" t="s">
        <v>892</v>
      </c>
      <c r="F120" s="87" t="s">
        <v>392</v>
      </c>
      <c r="G120" s="87">
        <v>485</v>
      </c>
      <c r="H120" s="87" t="s">
        <v>605</v>
      </c>
      <c r="I120" s="165" t="s">
        <v>838</v>
      </c>
      <c r="J120" s="87" t="s">
        <v>623</v>
      </c>
      <c r="K120" s="169">
        <v>41355</v>
      </c>
      <c r="L120" s="169">
        <f t="shared" si="5"/>
        <v>41376</v>
      </c>
      <c r="M120" s="165"/>
      <c r="N120" s="169"/>
      <c r="O120" s="169" t="s">
        <v>1083</v>
      </c>
      <c r="P120" s="226" t="str">
        <f t="shared" si="6"/>
        <v/>
      </c>
      <c r="Q120" s="170" t="str">
        <f t="shared" si="7"/>
        <v/>
      </c>
      <c r="R120" s="170">
        <f t="shared" si="9"/>
        <v>4</v>
      </c>
      <c r="S120" s="170" t="str">
        <f t="shared" si="8"/>
        <v/>
      </c>
      <c r="T120" s="167" t="s">
        <v>1097</v>
      </c>
      <c r="U120" s="165"/>
      <c r="V120" s="165"/>
      <c r="W120" s="165"/>
      <c r="X120" s="165"/>
    </row>
    <row r="121" spans="1:24" ht="15" hidden="1" customHeight="1" x14ac:dyDescent="0.2">
      <c r="A121" s="22" t="s">
        <v>899</v>
      </c>
      <c r="B121" s="22" t="s">
        <v>984</v>
      </c>
      <c r="C121" s="87" t="s">
        <v>891</v>
      </c>
      <c r="D121" s="168" t="s">
        <v>917</v>
      </c>
      <c r="E121" s="87" t="s">
        <v>892</v>
      </c>
      <c r="F121" s="87" t="s">
        <v>392</v>
      </c>
      <c r="G121" s="87">
        <v>202</v>
      </c>
      <c r="H121" s="87" t="s">
        <v>605</v>
      </c>
      <c r="I121" s="165" t="s">
        <v>838</v>
      </c>
      <c r="J121" s="87" t="s">
        <v>921</v>
      </c>
      <c r="K121" s="169">
        <v>41355</v>
      </c>
      <c r="L121" s="169">
        <f t="shared" si="5"/>
        <v>41376</v>
      </c>
      <c r="M121" s="165"/>
      <c r="N121" s="169"/>
      <c r="O121" s="169" t="s">
        <v>1083</v>
      </c>
      <c r="P121" s="226" t="str">
        <f t="shared" si="6"/>
        <v/>
      </c>
      <c r="Q121" s="170" t="str">
        <f t="shared" si="7"/>
        <v/>
      </c>
      <c r="R121" s="170">
        <f t="shared" si="9"/>
        <v>4</v>
      </c>
      <c r="S121" s="170" t="str">
        <f t="shared" si="8"/>
        <v/>
      </c>
      <c r="T121" s="167" t="s">
        <v>1097</v>
      </c>
      <c r="U121" s="165"/>
      <c r="V121" s="165"/>
      <c r="W121" s="165"/>
      <c r="X121" s="165"/>
    </row>
    <row r="122" spans="1:24" ht="15" hidden="1" customHeight="1" x14ac:dyDescent="0.2">
      <c r="A122" s="22" t="s">
        <v>900</v>
      </c>
      <c r="B122" s="22" t="s">
        <v>984</v>
      </c>
      <c r="C122" s="87" t="s">
        <v>891</v>
      </c>
      <c r="D122" s="168" t="s">
        <v>917</v>
      </c>
      <c r="E122" s="87" t="s">
        <v>892</v>
      </c>
      <c r="F122" s="87" t="s">
        <v>392</v>
      </c>
      <c r="G122" s="87">
        <v>3787</v>
      </c>
      <c r="H122" s="87" t="s">
        <v>605</v>
      </c>
      <c r="I122" s="165" t="s">
        <v>838</v>
      </c>
      <c r="J122" s="87" t="s">
        <v>922</v>
      </c>
      <c r="K122" s="169">
        <v>41355</v>
      </c>
      <c r="L122" s="169">
        <f t="shared" si="5"/>
        <v>41376</v>
      </c>
      <c r="M122" s="165"/>
      <c r="N122" s="169"/>
      <c r="O122" s="169" t="s">
        <v>1083</v>
      </c>
      <c r="P122" s="226" t="str">
        <f t="shared" si="6"/>
        <v/>
      </c>
      <c r="Q122" s="170" t="str">
        <f t="shared" si="7"/>
        <v/>
      </c>
      <c r="R122" s="170">
        <f t="shared" si="9"/>
        <v>4</v>
      </c>
      <c r="S122" s="170" t="str">
        <f t="shared" si="8"/>
        <v/>
      </c>
      <c r="T122" s="167" t="s">
        <v>1097</v>
      </c>
      <c r="U122" s="165"/>
      <c r="V122" s="165"/>
      <c r="W122" s="165"/>
      <c r="X122" s="165"/>
    </row>
    <row r="123" spans="1:24" ht="15" hidden="1" customHeight="1" x14ac:dyDescent="0.2">
      <c r="A123" s="22" t="s">
        <v>901</v>
      </c>
      <c r="B123" s="22" t="s">
        <v>984</v>
      </c>
      <c r="C123" s="87" t="s">
        <v>891</v>
      </c>
      <c r="D123" s="168" t="s">
        <v>917</v>
      </c>
      <c r="E123" s="87" t="s">
        <v>892</v>
      </c>
      <c r="F123" s="87" t="s">
        <v>392</v>
      </c>
      <c r="G123" s="87">
        <v>44234</v>
      </c>
      <c r="H123" s="87" t="s">
        <v>605</v>
      </c>
      <c r="I123" s="165" t="s">
        <v>838</v>
      </c>
      <c r="J123" s="87" t="s">
        <v>923</v>
      </c>
      <c r="K123" s="169">
        <v>41355</v>
      </c>
      <c r="L123" s="169">
        <f t="shared" si="5"/>
        <v>41376</v>
      </c>
      <c r="M123" s="165"/>
      <c r="N123" s="169"/>
      <c r="O123" s="169" t="s">
        <v>1083</v>
      </c>
      <c r="P123" s="226" t="str">
        <f t="shared" si="6"/>
        <v/>
      </c>
      <c r="Q123" s="170" t="str">
        <f t="shared" si="7"/>
        <v/>
      </c>
      <c r="R123" s="170">
        <f t="shared" si="9"/>
        <v>4</v>
      </c>
      <c r="S123" s="170" t="str">
        <f t="shared" si="8"/>
        <v/>
      </c>
      <c r="T123" s="167" t="s">
        <v>1097</v>
      </c>
      <c r="U123" s="165"/>
      <c r="V123" s="165"/>
      <c r="W123" s="165"/>
      <c r="X123" s="165"/>
    </row>
    <row r="124" spans="1:24" ht="15" hidden="1" customHeight="1" x14ac:dyDescent="0.2">
      <c r="A124" s="22" t="s">
        <v>902</v>
      </c>
      <c r="B124" s="22" t="s">
        <v>984</v>
      </c>
      <c r="C124" s="87" t="s">
        <v>891</v>
      </c>
      <c r="D124" s="168" t="s">
        <v>917</v>
      </c>
      <c r="E124" s="87" t="s">
        <v>892</v>
      </c>
      <c r="F124" s="87" t="s">
        <v>392</v>
      </c>
      <c r="G124" s="87">
        <v>5876</v>
      </c>
      <c r="H124" s="87" t="s">
        <v>605</v>
      </c>
      <c r="I124" s="165" t="s">
        <v>838</v>
      </c>
      <c r="J124" s="87" t="s">
        <v>924</v>
      </c>
      <c r="K124" s="169">
        <v>41355</v>
      </c>
      <c r="L124" s="169">
        <f t="shared" si="5"/>
        <v>41376</v>
      </c>
      <c r="M124" s="165"/>
      <c r="N124" s="169"/>
      <c r="O124" s="169" t="s">
        <v>1083</v>
      </c>
      <c r="P124" s="226" t="str">
        <f t="shared" si="6"/>
        <v/>
      </c>
      <c r="Q124" s="170" t="str">
        <f t="shared" si="7"/>
        <v/>
      </c>
      <c r="R124" s="170">
        <f t="shared" si="9"/>
        <v>4</v>
      </c>
      <c r="S124" s="170" t="str">
        <f t="shared" si="8"/>
        <v/>
      </c>
      <c r="T124" s="167" t="s">
        <v>1097</v>
      </c>
      <c r="U124" s="165"/>
      <c r="V124" s="165"/>
      <c r="W124" s="165"/>
      <c r="X124" s="165"/>
    </row>
    <row r="125" spans="1:24" ht="15" hidden="1" customHeight="1" x14ac:dyDescent="0.2">
      <c r="A125" s="22" t="s">
        <v>903</v>
      </c>
      <c r="B125" s="22" t="s">
        <v>984</v>
      </c>
      <c r="C125" s="87" t="s">
        <v>891</v>
      </c>
      <c r="D125" s="168" t="s">
        <v>917</v>
      </c>
      <c r="E125" s="87" t="s">
        <v>892</v>
      </c>
      <c r="F125" s="87" t="s">
        <v>392</v>
      </c>
      <c r="G125" s="87">
        <v>636</v>
      </c>
      <c r="H125" s="87" t="s">
        <v>605</v>
      </c>
      <c r="I125" s="165" t="s">
        <v>838</v>
      </c>
      <c r="J125" s="87" t="s">
        <v>628</v>
      </c>
      <c r="K125" s="169">
        <v>41355</v>
      </c>
      <c r="L125" s="169">
        <f t="shared" si="5"/>
        <v>41376</v>
      </c>
      <c r="M125" s="165"/>
      <c r="N125" s="169"/>
      <c r="O125" s="169" t="s">
        <v>1083</v>
      </c>
      <c r="P125" s="226" t="str">
        <f t="shared" si="6"/>
        <v/>
      </c>
      <c r="Q125" s="170" t="str">
        <f t="shared" si="7"/>
        <v/>
      </c>
      <c r="R125" s="170">
        <f t="shared" si="9"/>
        <v>4</v>
      </c>
      <c r="S125" s="170" t="str">
        <f t="shared" si="8"/>
        <v/>
      </c>
      <c r="T125" s="167" t="s">
        <v>1097</v>
      </c>
      <c r="U125" s="165"/>
      <c r="V125" s="165"/>
      <c r="W125" s="165"/>
      <c r="X125" s="165"/>
    </row>
    <row r="126" spans="1:24" ht="15" hidden="1" customHeight="1" x14ac:dyDescent="0.2">
      <c r="A126" s="22" t="s">
        <v>904</v>
      </c>
      <c r="B126" s="22" t="s">
        <v>984</v>
      </c>
      <c r="C126" s="87" t="s">
        <v>891</v>
      </c>
      <c r="D126" s="168" t="s">
        <v>917</v>
      </c>
      <c r="E126" s="87" t="s">
        <v>892</v>
      </c>
      <c r="F126" s="87" t="s">
        <v>392</v>
      </c>
      <c r="G126" s="87">
        <v>6</v>
      </c>
      <c r="H126" s="87" t="s">
        <v>605</v>
      </c>
      <c r="I126" s="165" t="s">
        <v>838</v>
      </c>
      <c r="J126" s="87" t="s">
        <v>925</v>
      </c>
      <c r="K126" s="169">
        <v>41355</v>
      </c>
      <c r="L126" s="169">
        <f t="shared" si="5"/>
        <v>41376</v>
      </c>
      <c r="M126" s="165"/>
      <c r="N126" s="169"/>
      <c r="O126" s="169" t="s">
        <v>1083</v>
      </c>
      <c r="P126" s="226" t="str">
        <f t="shared" si="6"/>
        <v/>
      </c>
      <c r="Q126" s="170" t="str">
        <f t="shared" si="7"/>
        <v/>
      </c>
      <c r="R126" s="170">
        <f t="shared" si="9"/>
        <v>4</v>
      </c>
      <c r="S126" s="170" t="str">
        <f t="shared" si="8"/>
        <v/>
      </c>
      <c r="T126" s="167" t="s">
        <v>1097</v>
      </c>
      <c r="U126" s="165"/>
      <c r="V126" s="165"/>
      <c r="W126" s="165"/>
      <c r="X126" s="165"/>
    </row>
    <row r="127" spans="1:24" ht="15" hidden="1" customHeight="1" x14ac:dyDescent="0.2">
      <c r="A127" s="22" t="s">
        <v>905</v>
      </c>
      <c r="B127" s="22" t="s">
        <v>984</v>
      </c>
      <c r="C127" s="87" t="s">
        <v>891</v>
      </c>
      <c r="D127" s="168" t="s">
        <v>917</v>
      </c>
      <c r="E127" s="87" t="s">
        <v>892</v>
      </c>
      <c r="F127" s="87" t="s">
        <v>392</v>
      </c>
      <c r="G127" s="87">
        <v>2023</v>
      </c>
      <c r="H127" s="87" t="s">
        <v>605</v>
      </c>
      <c r="I127" s="165" t="s">
        <v>838</v>
      </c>
      <c r="J127" s="87" t="s">
        <v>629</v>
      </c>
      <c r="K127" s="169">
        <v>41355</v>
      </c>
      <c r="L127" s="169">
        <f t="shared" si="5"/>
        <v>41376</v>
      </c>
      <c r="M127" s="165"/>
      <c r="N127" s="169"/>
      <c r="O127" s="169" t="s">
        <v>1083</v>
      </c>
      <c r="P127" s="226" t="str">
        <f t="shared" si="6"/>
        <v/>
      </c>
      <c r="Q127" s="170" t="str">
        <f t="shared" si="7"/>
        <v/>
      </c>
      <c r="R127" s="170">
        <f t="shared" si="9"/>
        <v>4</v>
      </c>
      <c r="S127" s="170" t="str">
        <f t="shared" si="8"/>
        <v/>
      </c>
      <c r="T127" s="167" t="s">
        <v>1097</v>
      </c>
      <c r="U127" s="165"/>
      <c r="V127" s="165"/>
      <c r="W127" s="165"/>
      <c r="X127" s="165"/>
    </row>
    <row r="128" spans="1:24" ht="15" hidden="1" customHeight="1" x14ac:dyDescent="0.2">
      <c r="A128" s="22" t="s">
        <v>906</v>
      </c>
      <c r="B128" s="22" t="s">
        <v>984</v>
      </c>
      <c r="C128" s="87" t="s">
        <v>891</v>
      </c>
      <c r="D128" s="168" t="s">
        <v>917</v>
      </c>
      <c r="E128" s="87" t="s">
        <v>892</v>
      </c>
      <c r="F128" s="87" t="s">
        <v>392</v>
      </c>
      <c r="G128" s="87">
        <v>79</v>
      </c>
      <c r="H128" s="87" t="s">
        <v>605</v>
      </c>
      <c r="I128" s="165" t="s">
        <v>838</v>
      </c>
      <c r="J128" s="87" t="s">
        <v>622</v>
      </c>
      <c r="K128" s="169">
        <v>41355</v>
      </c>
      <c r="L128" s="169">
        <f t="shared" si="5"/>
        <v>41376</v>
      </c>
      <c r="M128" s="165"/>
      <c r="N128" s="169"/>
      <c r="O128" s="169" t="s">
        <v>1083</v>
      </c>
      <c r="P128" s="226" t="str">
        <f t="shared" si="6"/>
        <v/>
      </c>
      <c r="Q128" s="170" t="str">
        <f t="shared" si="7"/>
        <v/>
      </c>
      <c r="R128" s="170">
        <f t="shared" si="9"/>
        <v>4</v>
      </c>
      <c r="S128" s="170" t="str">
        <f t="shared" si="8"/>
        <v/>
      </c>
      <c r="T128" s="167" t="s">
        <v>1097</v>
      </c>
      <c r="U128" s="165"/>
      <c r="V128" s="165"/>
      <c r="W128" s="165"/>
      <c r="X128" s="165"/>
    </row>
    <row r="129" spans="1:24" ht="15" hidden="1" customHeight="1" x14ac:dyDescent="0.2">
      <c r="A129" s="22" t="s">
        <v>907</v>
      </c>
      <c r="B129" s="22" t="s">
        <v>984</v>
      </c>
      <c r="C129" s="87" t="s">
        <v>891</v>
      </c>
      <c r="D129" s="168" t="s">
        <v>917</v>
      </c>
      <c r="E129" s="87" t="s">
        <v>892</v>
      </c>
      <c r="F129" s="87" t="s">
        <v>392</v>
      </c>
      <c r="G129" s="87">
        <v>589</v>
      </c>
      <c r="H129" s="87" t="s">
        <v>605</v>
      </c>
      <c r="I129" s="165" t="s">
        <v>838</v>
      </c>
      <c r="J129" s="87" t="s">
        <v>624</v>
      </c>
      <c r="K129" s="169">
        <v>41355</v>
      </c>
      <c r="L129" s="169">
        <f t="shared" si="5"/>
        <v>41376</v>
      </c>
      <c r="M129" s="165"/>
      <c r="N129" s="169"/>
      <c r="O129" s="169" t="s">
        <v>1083</v>
      </c>
      <c r="P129" s="226" t="str">
        <f t="shared" si="6"/>
        <v/>
      </c>
      <c r="Q129" s="170" t="str">
        <f t="shared" si="7"/>
        <v/>
      </c>
      <c r="R129" s="170">
        <f t="shared" si="9"/>
        <v>4</v>
      </c>
      <c r="S129" s="170" t="str">
        <f t="shared" si="8"/>
        <v/>
      </c>
      <c r="T129" s="167" t="s">
        <v>1097</v>
      </c>
      <c r="U129" s="165"/>
      <c r="V129" s="165"/>
      <c r="W129" s="165"/>
      <c r="X129" s="165"/>
    </row>
    <row r="130" spans="1:24" ht="15" hidden="1" customHeight="1" x14ac:dyDescent="0.2">
      <c r="A130" s="22" t="s">
        <v>908</v>
      </c>
      <c r="B130" s="22" t="s">
        <v>984</v>
      </c>
      <c r="C130" s="87" t="s">
        <v>891</v>
      </c>
      <c r="D130" s="168" t="s">
        <v>917</v>
      </c>
      <c r="E130" s="87" t="s">
        <v>892</v>
      </c>
      <c r="F130" s="87" t="s">
        <v>392</v>
      </c>
      <c r="G130" s="87">
        <v>4004</v>
      </c>
      <c r="H130" s="87" t="s">
        <v>605</v>
      </c>
      <c r="I130" s="165" t="s">
        <v>838</v>
      </c>
      <c r="J130" s="87" t="s">
        <v>926</v>
      </c>
      <c r="K130" s="169">
        <v>41355</v>
      </c>
      <c r="L130" s="169">
        <f t="shared" si="5"/>
        <v>41376</v>
      </c>
      <c r="M130" s="165"/>
      <c r="N130" s="169"/>
      <c r="O130" s="169" t="s">
        <v>1083</v>
      </c>
      <c r="P130" s="226" t="str">
        <f t="shared" si="6"/>
        <v/>
      </c>
      <c r="Q130" s="170" t="str">
        <f t="shared" si="7"/>
        <v/>
      </c>
      <c r="R130" s="170">
        <f t="shared" si="9"/>
        <v>4</v>
      </c>
      <c r="S130" s="170" t="str">
        <f t="shared" si="8"/>
        <v/>
      </c>
      <c r="T130" s="167" t="s">
        <v>1097</v>
      </c>
      <c r="U130" s="165"/>
      <c r="V130" s="165"/>
      <c r="W130" s="165"/>
      <c r="X130" s="165"/>
    </row>
    <row r="131" spans="1:24" ht="15" hidden="1" customHeight="1" x14ac:dyDescent="0.2">
      <c r="A131" s="22" t="s">
        <v>909</v>
      </c>
      <c r="B131" s="22" t="s">
        <v>984</v>
      </c>
      <c r="C131" s="87" t="s">
        <v>891</v>
      </c>
      <c r="D131" s="168" t="s">
        <v>917</v>
      </c>
      <c r="E131" s="87" t="s">
        <v>892</v>
      </c>
      <c r="F131" s="87" t="s">
        <v>392</v>
      </c>
      <c r="G131" s="87">
        <v>9971</v>
      </c>
      <c r="H131" s="87" t="s">
        <v>605</v>
      </c>
      <c r="I131" s="165" t="s">
        <v>838</v>
      </c>
      <c r="J131" s="87" t="s">
        <v>625</v>
      </c>
      <c r="K131" s="169">
        <v>41355</v>
      </c>
      <c r="L131" s="169">
        <f t="shared" si="5"/>
        <v>41376</v>
      </c>
      <c r="M131" s="165"/>
      <c r="N131" s="169"/>
      <c r="O131" s="169" t="s">
        <v>1083</v>
      </c>
      <c r="P131" s="226" t="str">
        <f t="shared" si="6"/>
        <v/>
      </c>
      <c r="Q131" s="170" t="str">
        <f t="shared" si="7"/>
        <v/>
      </c>
      <c r="R131" s="170">
        <f t="shared" si="9"/>
        <v>4</v>
      </c>
      <c r="S131" s="170" t="str">
        <f t="shared" si="8"/>
        <v/>
      </c>
      <c r="T131" s="167" t="s">
        <v>1097</v>
      </c>
      <c r="U131" s="165"/>
      <c r="V131" s="165"/>
      <c r="W131" s="165"/>
      <c r="X131" s="165"/>
    </row>
    <row r="132" spans="1:24" ht="15" hidden="1" customHeight="1" x14ac:dyDescent="0.2">
      <c r="A132" s="22" t="s">
        <v>910</v>
      </c>
      <c r="B132" s="22" t="s">
        <v>984</v>
      </c>
      <c r="C132" s="87" t="s">
        <v>891</v>
      </c>
      <c r="D132" s="168" t="s">
        <v>917</v>
      </c>
      <c r="E132" s="87" t="s">
        <v>892</v>
      </c>
      <c r="F132" s="87" t="s">
        <v>392</v>
      </c>
      <c r="G132" s="87">
        <v>930</v>
      </c>
      <c r="H132" s="87" t="s">
        <v>605</v>
      </c>
      <c r="I132" s="165" t="s">
        <v>838</v>
      </c>
      <c r="J132" s="87" t="s">
        <v>927</v>
      </c>
      <c r="K132" s="169">
        <v>41355</v>
      </c>
      <c r="L132" s="169">
        <f t="shared" si="5"/>
        <v>41376</v>
      </c>
      <c r="M132" s="165"/>
      <c r="N132" s="169"/>
      <c r="O132" s="169" t="s">
        <v>1083</v>
      </c>
      <c r="P132" s="226" t="str">
        <f t="shared" si="6"/>
        <v/>
      </c>
      <c r="Q132" s="170" t="str">
        <f t="shared" si="7"/>
        <v/>
      </c>
      <c r="R132" s="170">
        <f t="shared" si="9"/>
        <v>4</v>
      </c>
      <c r="S132" s="170" t="str">
        <f t="shared" si="8"/>
        <v/>
      </c>
      <c r="T132" s="167" t="s">
        <v>1097</v>
      </c>
      <c r="U132" s="165"/>
      <c r="V132" s="165"/>
      <c r="W132" s="165"/>
      <c r="X132" s="165"/>
    </row>
    <row r="133" spans="1:24" ht="15" hidden="1" customHeight="1" x14ac:dyDescent="0.2">
      <c r="A133" s="22" t="s">
        <v>911</v>
      </c>
      <c r="B133" s="22" t="s">
        <v>984</v>
      </c>
      <c r="C133" s="87" t="s">
        <v>891</v>
      </c>
      <c r="D133" s="168" t="s">
        <v>917</v>
      </c>
      <c r="E133" s="87" t="s">
        <v>892</v>
      </c>
      <c r="F133" s="87" t="s">
        <v>392</v>
      </c>
      <c r="G133" s="87">
        <v>4339</v>
      </c>
      <c r="H133" s="87" t="s">
        <v>605</v>
      </c>
      <c r="I133" s="165" t="s">
        <v>838</v>
      </c>
      <c r="J133" s="87" t="s">
        <v>928</v>
      </c>
      <c r="K133" s="169">
        <v>41355</v>
      </c>
      <c r="L133" s="169">
        <f t="shared" si="5"/>
        <v>41376</v>
      </c>
      <c r="M133" s="165"/>
      <c r="N133" s="169"/>
      <c r="O133" s="169" t="s">
        <v>1083</v>
      </c>
      <c r="P133" s="226" t="str">
        <f t="shared" si="6"/>
        <v/>
      </c>
      <c r="Q133" s="170" t="str">
        <f t="shared" si="7"/>
        <v/>
      </c>
      <c r="R133" s="170">
        <f t="shared" si="9"/>
        <v>4</v>
      </c>
      <c r="S133" s="170" t="str">
        <f t="shared" si="8"/>
        <v/>
      </c>
      <c r="T133" s="167" t="s">
        <v>1097</v>
      </c>
      <c r="U133" s="165"/>
      <c r="V133" s="165"/>
      <c r="W133" s="165"/>
      <c r="X133" s="165"/>
    </row>
    <row r="134" spans="1:24" ht="15" hidden="1" customHeight="1" x14ac:dyDescent="0.2">
      <c r="A134" s="22" t="s">
        <v>912</v>
      </c>
      <c r="B134" s="22" t="s">
        <v>984</v>
      </c>
      <c r="C134" s="87" t="s">
        <v>891</v>
      </c>
      <c r="D134" s="168" t="s">
        <v>917</v>
      </c>
      <c r="E134" s="87" t="s">
        <v>892</v>
      </c>
      <c r="F134" s="87" t="s">
        <v>392</v>
      </c>
      <c r="G134" s="87">
        <v>3345</v>
      </c>
      <c r="H134" s="87" t="s">
        <v>605</v>
      </c>
      <c r="I134" s="165" t="s">
        <v>838</v>
      </c>
      <c r="J134" s="87" t="s">
        <v>929</v>
      </c>
      <c r="K134" s="169">
        <v>41355</v>
      </c>
      <c r="L134" s="169">
        <f t="shared" ref="L134:L197" si="10">K134+21</f>
        <v>41376</v>
      </c>
      <c r="M134" s="165"/>
      <c r="N134" s="169"/>
      <c r="O134" s="169" t="s">
        <v>1083</v>
      </c>
      <c r="P134" s="226" t="str">
        <f t="shared" ref="P134:P197" si="11">IF(O134="D","",IF(N134&lt;&gt;"",N134-K134,""))</f>
        <v/>
      </c>
      <c r="Q134" s="170" t="str">
        <f t="shared" ref="Q134:Q197" si="12">IF(N134&lt;&gt;"",MONTH(N134),"")</f>
        <v/>
      </c>
      <c r="R134" s="170">
        <f t="shared" si="9"/>
        <v>4</v>
      </c>
      <c r="S134" s="170" t="str">
        <f t="shared" ref="S134:S142" si="13">IF(P134="","",IF(P134&lt;21,"OUI","NON"))</f>
        <v/>
      </c>
      <c r="T134" s="167" t="s">
        <v>1097</v>
      </c>
      <c r="U134" s="165"/>
      <c r="V134" s="165"/>
      <c r="W134" s="165"/>
      <c r="X134" s="165"/>
    </row>
    <row r="135" spans="1:24" ht="15" hidden="1" customHeight="1" x14ac:dyDescent="0.2">
      <c r="A135" s="22" t="s">
        <v>913</v>
      </c>
      <c r="B135" s="22" t="s">
        <v>984</v>
      </c>
      <c r="C135" s="87" t="s">
        <v>891</v>
      </c>
      <c r="D135" s="168" t="s">
        <v>917</v>
      </c>
      <c r="E135" s="87" t="s">
        <v>892</v>
      </c>
      <c r="F135" s="87" t="s">
        <v>392</v>
      </c>
      <c r="G135" s="87">
        <v>1542</v>
      </c>
      <c r="H135" s="87" t="s">
        <v>605</v>
      </c>
      <c r="I135" s="165" t="s">
        <v>838</v>
      </c>
      <c r="J135" s="87" t="s">
        <v>930</v>
      </c>
      <c r="K135" s="169">
        <v>41355</v>
      </c>
      <c r="L135" s="169">
        <f t="shared" si="10"/>
        <v>41376</v>
      </c>
      <c r="M135" s="165"/>
      <c r="N135" s="169"/>
      <c r="O135" s="169" t="s">
        <v>1083</v>
      </c>
      <c r="P135" s="226" t="str">
        <f t="shared" si="11"/>
        <v/>
      </c>
      <c r="Q135" s="170" t="str">
        <f t="shared" si="12"/>
        <v/>
      </c>
      <c r="R135" s="170">
        <f t="shared" ref="R135:R198" si="14">IF(L135&lt;&gt;"",MONTH(L135),"")</f>
        <v>4</v>
      </c>
      <c r="S135" s="170" t="str">
        <f t="shared" si="13"/>
        <v/>
      </c>
      <c r="T135" s="167" t="s">
        <v>1097</v>
      </c>
      <c r="U135" s="165"/>
      <c r="V135" s="165"/>
      <c r="W135" s="165"/>
      <c r="X135" s="165"/>
    </row>
    <row r="136" spans="1:24" ht="15" hidden="1" customHeight="1" x14ac:dyDescent="0.2">
      <c r="A136" s="22" t="s">
        <v>914</v>
      </c>
      <c r="B136" s="22" t="s">
        <v>984</v>
      </c>
      <c r="C136" s="87" t="s">
        <v>891</v>
      </c>
      <c r="D136" s="168" t="s">
        <v>917</v>
      </c>
      <c r="E136" s="87" t="s">
        <v>892</v>
      </c>
      <c r="F136" s="87" t="s">
        <v>392</v>
      </c>
      <c r="G136" s="87">
        <v>1149</v>
      </c>
      <c r="H136" s="87" t="s">
        <v>605</v>
      </c>
      <c r="I136" s="165" t="s">
        <v>838</v>
      </c>
      <c r="J136" s="87" t="s">
        <v>931</v>
      </c>
      <c r="K136" s="169">
        <v>41355</v>
      </c>
      <c r="L136" s="169">
        <f t="shared" si="10"/>
        <v>41376</v>
      </c>
      <c r="M136" s="165"/>
      <c r="N136" s="169"/>
      <c r="O136" s="169" t="s">
        <v>1083</v>
      </c>
      <c r="P136" s="226" t="str">
        <f t="shared" si="11"/>
        <v/>
      </c>
      <c r="Q136" s="170" t="str">
        <f t="shared" si="12"/>
        <v/>
      </c>
      <c r="R136" s="170">
        <f t="shared" si="14"/>
        <v>4</v>
      </c>
      <c r="S136" s="170" t="str">
        <f t="shared" si="13"/>
        <v/>
      </c>
      <c r="T136" s="167" t="s">
        <v>1097</v>
      </c>
      <c r="U136" s="165"/>
      <c r="V136" s="165"/>
      <c r="W136" s="165"/>
      <c r="X136" s="165"/>
    </row>
    <row r="137" spans="1:24" ht="15" hidden="1" customHeight="1" x14ac:dyDescent="0.2">
      <c r="A137" s="22" t="s">
        <v>915</v>
      </c>
      <c r="B137" s="22" t="s">
        <v>984</v>
      </c>
      <c r="C137" s="87" t="s">
        <v>891</v>
      </c>
      <c r="D137" s="168" t="s">
        <v>917</v>
      </c>
      <c r="E137" s="87" t="s">
        <v>892</v>
      </c>
      <c r="F137" s="87" t="s">
        <v>392</v>
      </c>
      <c r="G137" s="87">
        <v>538</v>
      </c>
      <c r="H137" s="87" t="s">
        <v>605</v>
      </c>
      <c r="I137" s="165" t="s">
        <v>838</v>
      </c>
      <c r="J137" s="87" t="s">
        <v>932</v>
      </c>
      <c r="K137" s="169">
        <v>41355</v>
      </c>
      <c r="L137" s="169">
        <f t="shared" si="10"/>
        <v>41376</v>
      </c>
      <c r="M137" s="165"/>
      <c r="N137" s="169"/>
      <c r="O137" s="169" t="s">
        <v>1083</v>
      </c>
      <c r="P137" s="226" t="str">
        <f t="shared" si="11"/>
        <v/>
      </c>
      <c r="Q137" s="170" t="str">
        <f t="shared" si="12"/>
        <v/>
      </c>
      <c r="R137" s="170">
        <f t="shared" si="14"/>
        <v>4</v>
      </c>
      <c r="S137" s="170" t="str">
        <f t="shared" si="13"/>
        <v/>
      </c>
      <c r="T137" s="167" t="s">
        <v>1097</v>
      </c>
      <c r="U137" s="165"/>
      <c r="V137" s="165"/>
      <c r="W137" s="165"/>
      <c r="X137" s="165"/>
    </row>
    <row r="138" spans="1:24" ht="15" hidden="1" customHeight="1" x14ac:dyDescent="0.2">
      <c r="A138" s="22" t="s">
        <v>916</v>
      </c>
      <c r="B138" s="22" t="s">
        <v>984</v>
      </c>
      <c r="C138" s="87" t="s">
        <v>891</v>
      </c>
      <c r="D138" s="168" t="s">
        <v>917</v>
      </c>
      <c r="E138" s="87" t="s">
        <v>892</v>
      </c>
      <c r="F138" s="87" t="s">
        <v>392</v>
      </c>
      <c r="G138" s="87">
        <v>285</v>
      </c>
      <c r="H138" s="87" t="s">
        <v>605</v>
      </c>
      <c r="I138" s="165" t="s">
        <v>838</v>
      </c>
      <c r="J138" s="87" t="s">
        <v>933</v>
      </c>
      <c r="K138" s="169">
        <v>41355</v>
      </c>
      <c r="L138" s="169">
        <f t="shared" si="10"/>
        <v>41376</v>
      </c>
      <c r="M138" s="165"/>
      <c r="N138" s="169"/>
      <c r="O138" s="169" t="s">
        <v>1083</v>
      </c>
      <c r="P138" s="226" t="str">
        <f t="shared" si="11"/>
        <v/>
      </c>
      <c r="Q138" s="170" t="str">
        <f t="shared" si="12"/>
        <v/>
      </c>
      <c r="R138" s="170">
        <f t="shared" si="14"/>
        <v>4</v>
      </c>
      <c r="S138" s="170" t="str">
        <f t="shared" si="13"/>
        <v/>
      </c>
      <c r="T138" s="167" t="s">
        <v>1097</v>
      </c>
      <c r="U138" s="165"/>
      <c r="V138" s="165"/>
      <c r="W138" s="165"/>
      <c r="X138" s="165"/>
    </row>
    <row r="139" spans="1:24" ht="15" hidden="1" customHeight="1" x14ac:dyDescent="0.2">
      <c r="A139" s="22" t="s">
        <v>935</v>
      </c>
      <c r="B139" s="22" t="s">
        <v>985</v>
      </c>
      <c r="C139" s="87" t="s">
        <v>937</v>
      </c>
      <c r="D139" s="168" t="s">
        <v>938</v>
      </c>
      <c r="E139" s="87" t="s">
        <v>939</v>
      </c>
      <c r="F139" s="87" t="s">
        <v>0</v>
      </c>
      <c r="G139" s="87">
        <v>28</v>
      </c>
      <c r="H139" s="87" t="s">
        <v>605</v>
      </c>
      <c r="I139" s="165" t="s">
        <v>838</v>
      </c>
      <c r="J139" s="87" t="s">
        <v>627</v>
      </c>
      <c r="K139" s="169">
        <v>41376</v>
      </c>
      <c r="L139" s="169">
        <f t="shared" si="10"/>
        <v>41397</v>
      </c>
      <c r="M139" s="165"/>
      <c r="N139" s="194"/>
      <c r="O139" s="194" t="s">
        <v>1083</v>
      </c>
      <c r="P139" s="226" t="str">
        <f t="shared" si="11"/>
        <v/>
      </c>
      <c r="Q139" s="170" t="str">
        <f t="shared" si="12"/>
        <v/>
      </c>
      <c r="R139" s="170">
        <f t="shared" si="14"/>
        <v>5</v>
      </c>
      <c r="S139" s="170" t="str">
        <f t="shared" si="13"/>
        <v/>
      </c>
      <c r="T139" s="167" t="s">
        <v>1051</v>
      </c>
      <c r="U139" s="165"/>
      <c r="V139" s="165"/>
      <c r="W139" s="165"/>
      <c r="X139" s="165"/>
    </row>
    <row r="140" spans="1:24" ht="15" hidden="1" customHeight="1" x14ac:dyDescent="0.2">
      <c r="A140" s="22" t="s">
        <v>944</v>
      </c>
      <c r="B140" s="22" t="s">
        <v>986</v>
      </c>
      <c r="C140" s="87" t="s">
        <v>941</v>
      </c>
      <c r="D140" s="168" t="s">
        <v>942</v>
      </c>
      <c r="E140" s="87" t="s">
        <v>0</v>
      </c>
      <c r="F140" s="87" t="s">
        <v>0</v>
      </c>
      <c r="G140" s="87">
        <v>7350</v>
      </c>
      <c r="H140" s="87" t="s">
        <v>605</v>
      </c>
      <c r="I140" s="165" t="s">
        <v>838</v>
      </c>
      <c r="J140" s="87" t="s">
        <v>943</v>
      </c>
      <c r="K140" s="169">
        <v>41379</v>
      </c>
      <c r="L140" s="169">
        <f t="shared" si="10"/>
        <v>41400</v>
      </c>
      <c r="M140" s="165"/>
      <c r="N140" s="169">
        <v>41379</v>
      </c>
      <c r="O140" s="210"/>
      <c r="P140" s="226">
        <f t="shared" si="11"/>
        <v>0</v>
      </c>
      <c r="Q140" s="170">
        <f t="shared" si="12"/>
        <v>4</v>
      </c>
      <c r="R140" s="170">
        <f t="shared" si="14"/>
        <v>5</v>
      </c>
      <c r="S140" s="170" t="str">
        <f t="shared" si="13"/>
        <v>OUI</v>
      </c>
      <c r="T140" s="167"/>
      <c r="U140" s="165"/>
      <c r="V140" s="165"/>
      <c r="W140" s="165"/>
      <c r="X140" s="165"/>
    </row>
    <row r="141" spans="1:24" ht="15" hidden="1" customHeight="1" x14ac:dyDescent="0.2">
      <c r="A141" s="22" t="s">
        <v>945</v>
      </c>
      <c r="B141" s="22" t="s">
        <v>987</v>
      </c>
      <c r="C141" s="87" t="s">
        <v>947</v>
      </c>
      <c r="D141" s="168" t="s">
        <v>948</v>
      </c>
      <c r="E141" s="87" t="s">
        <v>949</v>
      </c>
      <c r="F141" s="87" t="s">
        <v>0</v>
      </c>
      <c r="G141" s="573" t="s">
        <v>1009</v>
      </c>
      <c r="H141" s="574"/>
      <c r="I141" s="574"/>
      <c r="J141" s="575"/>
      <c r="K141" s="169">
        <v>41386</v>
      </c>
      <c r="L141" s="169">
        <f t="shared" si="10"/>
        <v>41407</v>
      </c>
      <c r="M141" s="165"/>
      <c r="N141" s="169"/>
      <c r="O141" s="169" t="s">
        <v>1083</v>
      </c>
      <c r="P141" s="226" t="str">
        <f t="shared" si="11"/>
        <v/>
      </c>
      <c r="Q141" s="170" t="str">
        <f>IF(N141&lt;&gt;"",MONTH(N141),"")</f>
        <v/>
      </c>
      <c r="R141" s="170">
        <f t="shared" si="14"/>
        <v>5</v>
      </c>
      <c r="S141" s="170" t="str">
        <f t="shared" si="13"/>
        <v/>
      </c>
      <c r="T141" s="167" t="s">
        <v>950</v>
      </c>
      <c r="U141" s="165"/>
      <c r="V141" s="165"/>
      <c r="W141" s="165"/>
      <c r="X141" s="165"/>
    </row>
    <row r="142" spans="1:24" ht="15" hidden="1" customHeight="1" x14ac:dyDescent="0.2">
      <c r="A142" s="22" t="s">
        <v>951</v>
      </c>
      <c r="B142" s="22" t="s">
        <v>988</v>
      </c>
      <c r="C142" s="87" t="s">
        <v>952</v>
      </c>
      <c r="D142" s="168" t="s">
        <v>954</v>
      </c>
      <c r="E142" s="87" t="s">
        <v>957</v>
      </c>
      <c r="F142" s="87" t="s">
        <v>0</v>
      </c>
      <c r="G142" s="165"/>
      <c r="H142" s="165"/>
      <c r="I142" s="165" t="s">
        <v>838</v>
      </c>
      <c r="J142" s="87" t="s">
        <v>927</v>
      </c>
      <c r="K142" s="169">
        <v>41387</v>
      </c>
      <c r="L142" s="169">
        <f t="shared" si="10"/>
        <v>41408</v>
      </c>
      <c r="M142" s="165"/>
      <c r="N142" s="589">
        <v>41425</v>
      </c>
      <c r="O142" s="592" t="s">
        <v>1083</v>
      </c>
      <c r="P142" s="586" t="str">
        <f t="shared" si="11"/>
        <v/>
      </c>
      <c r="Q142" s="586">
        <f t="shared" si="12"/>
        <v>5</v>
      </c>
      <c r="R142" s="170">
        <f t="shared" si="14"/>
        <v>5</v>
      </c>
      <c r="S142" s="586" t="str">
        <f t="shared" si="13"/>
        <v/>
      </c>
      <c r="T142" s="167" t="s">
        <v>1084</v>
      </c>
      <c r="U142" s="165"/>
      <c r="V142" s="165"/>
      <c r="W142" s="165"/>
      <c r="X142" s="165"/>
    </row>
    <row r="143" spans="1:24" ht="15.75" hidden="1" customHeight="1" x14ac:dyDescent="0.2">
      <c r="A143" s="22" t="s">
        <v>958</v>
      </c>
      <c r="B143" s="22" t="s">
        <v>988</v>
      </c>
      <c r="C143" s="87" t="s">
        <v>952</v>
      </c>
      <c r="D143" s="168" t="s">
        <v>954</v>
      </c>
      <c r="E143" s="87" t="s">
        <v>957</v>
      </c>
      <c r="F143" s="87" t="s">
        <v>0</v>
      </c>
      <c r="G143" s="165"/>
      <c r="H143" s="165"/>
      <c r="I143" s="165" t="s">
        <v>838</v>
      </c>
      <c r="J143" s="87" t="s">
        <v>955</v>
      </c>
      <c r="K143" s="169">
        <v>41387</v>
      </c>
      <c r="L143" s="169">
        <f t="shared" si="10"/>
        <v>41408</v>
      </c>
      <c r="M143" s="165"/>
      <c r="N143" s="590"/>
      <c r="O143" s="593"/>
      <c r="P143" s="587"/>
      <c r="Q143" s="587"/>
      <c r="R143" s="170">
        <f t="shared" si="14"/>
        <v>5</v>
      </c>
      <c r="S143" s="587"/>
      <c r="T143" s="167"/>
      <c r="U143" s="165"/>
      <c r="V143" s="165"/>
      <c r="W143" s="165"/>
      <c r="X143" s="165"/>
    </row>
    <row r="144" spans="1:24" ht="15" hidden="1" customHeight="1" x14ac:dyDescent="0.2">
      <c r="A144" s="22" t="s">
        <v>959</v>
      </c>
      <c r="B144" s="22" t="s">
        <v>988</v>
      </c>
      <c r="C144" s="87" t="s">
        <v>952</v>
      </c>
      <c r="D144" s="168" t="s">
        <v>954</v>
      </c>
      <c r="E144" s="87" t="s">
        <v>957</v>
      </c>
      <c r="F144" s="87" t="s">
        <v>0</v>
      </c>
      <c r="G144" s="165"/>
      <c r="H144" s="165"/>
      <c r="I144" s="165" t="s">
        <v>838</v>
      </c>
      <c r="J144" s="87" t="s">
        <v>956</v>
      </c>
      <c r="K144" s="169">
        <v>41387</v>
      </c>
      <c r="L144" s="169">
        <f t="shared" si="10"/>
        <v>41408</v>
      </c>
      <c r="M144" s="165"/>
      <c r="N144" s="591"/>
      <c r="O144" s="594"/>
      <c r="P144" s="588"/>
      <c r="Q144" s="588"/>
      <c r="R144" s="170">
        <f t="shared" si="14"/>
        <v>5</v>
      </c>
      <c r="S144" s="588"/>
      <c r="T144" s="167"/>
      <c r="U144" s="165"/>
      <c r="V144" s="165"/>
      <c r="W144" s="165"/>
      <c r="X144" s="165"/>
    </row>
    <row r="145" spans="1:24" ht="15" hidden="1" customHeight="1" x14ac:dyDescent="0.2">
      <c r="A145" s="22" t="s">
        <v>960</v>
      </c>
      <c r="B145" s="22" t="s">
        <v>989</v>
      </c>
      <c r="C145" s="87" t="s">
        <v>962</v>
      </c>
      <c r="D145" s="168" t="s">
        <v>963</v>
      </c>
      <c r="E145" s="87" t="s">
        <v>964</v>
      </c>
      <c r="F145" s="87" t="s">
        <v>0</v>
      </c>
      <c r="G145" s="601"/>
      <c r="H145" s="602"/>
      <c r="I145" s="165" t="s">
        <v>966</v>
      </c>
      <c r="J145" s="165"/>
      <c r="K145" s="169">
        <v>41390</v>
      </c>
      <c r="L145" s="169">
        <f t="shared" si="10"/>
        <v>41411</v>
      </c>
      <c r="M145" s="165"/>
      <c r="N145" s="169">
        <v>41407</v>
      </c>
      <c r="O145" s="210"/>
      <c r="P145" s="226">
        <f t="shared" si="11"/>
        <v>17</v>
      </c>
      <c r="Q145" s="170">
        <f t="shared" si="12"/>
        <v>5</v>
      </c>
      <c r="R145" s="170">
        <f t="shared" si="14"/>
        <v>5</v>
      </c>
      <c r="S145" s="170" t="str">
        <f t="shared" ref="S145:S176" si="15">IF(P145="","",IF(P145&lt;21,"OUI","NON"))</f>
        <v>OUI</v>
      </c>
      <c r="T145" s="167" t="s">
        <v>1050</v>
      </c>
      <c r="U145" s="165"/>
      <c r="V145" s="165"/>
      <c r="W145" s="165"/>
      <c r="X145" s="165"/>
    </row>
    <row r="146" spans="1:24" ht="15" hidden="1" customHeight="1" x14ac:dyDescent="0.2">
      <c r="A146" s="22" t="s">
        <v>967</v>
      </c>
      <c r="B146" s="22" t="s">
        <v>990</v>
      </c>
      <c r="C146" s="165" t="s">
        <v>968</v>
      </c>
      <c r="D146" s="168" t="s">
        <v>968</v>
      </c>
      <c r="E146" s="87" t="s">
        <v>977</v>
      </c>
      <c r="F146" s="87" t="s">
        <v>817</v>
      </c>
      <c r="G146" s="165">
        <v>4560</v>
      </c>
      <c r="H146" s="165" t="s">
        <v>605</v>
      </c>
      <c r="I146" s="165" t="s">
        <v>838</v>
      </c>
      <c r="J146" s="87" t="s">
        <v>969</v>
      </c>
      <c r="K146" s="169">
        <v>41389</v>
      </c>
      <c r="L146" s="169">
        <f t="shared" si="10"/>
        <v>41410</v>
      </c>
      <c r="M146" s="165"/>
      <c r="N146" s="169">
        <v>41416</v>
      </c>
      <c r="O146" s="210"/>
      <c r="P146" s="226">
        <f t="shared" si="11"/>
        <v>27</v>
      </c>
      <c r="Q146" s="170">
        <f t="shared" si="12"/>
        <v>5</v>
      </c>
      <c r="R146" s="170">
        <f t="shared" si="14"/>
        <v>5</v>
      </c>
      <c r="S146" s="170" t="str">
        <f t="shared" si="15"/>
        <v>NON</v>
      </c>
      <c r="T146" s="167" t="s">
        <v>970</v>
      </c>
      <c r="U146" s="165"/>
      <c r="V146" s="192" t="s">
        <v>1294</v>
      </c>
      <c r="W146" s="165"/>
      <c r="X146" s="165"/>
    </row>
    <row r="147" spans="1:24" ht="15" hidden="1" customHeight="1" x14ac:dyDescent="0.2">
      <c r="A147" s="22" t="s">
        <v>971</v>
      </c>
      <c r="B147" s="22" t="s">
        <v>990</v>
      </c>
      <c r="C147" s="165" t="s">
        <v>968</v>
      </c>
      <c r="D147" s="168" t="s">
        <v>968</v>
      </c>
      <c r="E147" s="87" t="s">
        <v>977</v>
      </c>
      <c r="F147" s="87" t="s">
        <v>817</v>
      </c>
      <c r="G147" s="165">
        <v>4680</v>
      </c>
      <c r="H147" s="165" t="s">
        <v>605</v>
      </c>
      <c r="I147" s="165" t="s">
        <v>838</v>
      </c>
      <c r="J147" s="87" t="s">
        <v>969</v>
      </c>
      <c r="K147" s="169">
        <v>41389</v>
      </c>
      <c r="L147" s="169">
        <f t="shared" si="10"/>
        <v>41410</v>
      </c>
      <c r="M147" s="165"/>
      <c r="N147" s="169">
        <v>41416</v>
      </c>
      <c r="O147" s="210"/>
      <c r="P147" s="226">
        <f t="shared" si="11"/>
        <v>27</v>
      </c>
      <c r="Q147" s="170">
        <f t="shared" si="12"/>
        <v>5</v>
      </c>
      <c r="R147" s="170">
        <f t="shared" si="14"/>
        <v>5</v>
      </c>
      <c r="S147" s="170" t="str">
        <f t="shared" si="15"/>
        <v>NON</v>
      </c>
      <c r="T147" s="167" t="s">
        <v>972</v>
      </c>
      <c r="U147" s="165"/>
      <c r="V147" s="192" t="s">
        <v>1294</v>
      </c>
      <c r="W147" s="165"/>
      <c r="X147" s="165"/>
    </row>
    <row r="148" spans="1:24" ht="15" hidden="1" customHeight="1" x14ac:dyDescent="0.2">
      <c r="A148" s="22" t="s">
        <v>973</v>
      </c>
      <c r="B148" s="22" t="s">
        <v>990</v>
      </c>
      <c r="C148" s="165" t="s">
        <v>968</v>
      </c>
      <c r="D148" s="168" t="s">
        <v>968</v>
      </c>
      <c r="E148" s="87" t="s">
        <v>977</v>
      </c>
      <c r="F148" s="87" t="s">
        <v>817</v>
      </c>
      <c r="G148" s="165">
        <v>4720</v>
      </c>
      <c r="H148" s="165" t="s">
        <v>605</v>
      </c>
      <c r="I148" s="165" t="s">
        <v>838</v>
      </c>
      <c r="J148" s="87" t="s">
        <v>969</v>
      </c>
      <c r="K148" s="169">
        <v>41389</v>
      </c>
      <c r="L148" s="169">
        <f t="shared" si="10"/>
        <v>41410</v>
      </c>
      <c r="M148" s="165"/>
      <c r="N148" s="169">
        <v>41416</v>
      </c>
      <c r="O148" s="210"/>
      <c r="P148" s="226">
        <f t="shared" si="11"/>
        <v>27</v>
      </c>
      <c r="Q148" s="170">
        <f t="shared" si="12"/>
        <v>5</v>
      </c>
      <c r="R148" s="170">
        <f t="shared" si="14"/>
        <v>5</v>
      </c>
      <c r="S148" s="170" t="str">
        <f t="shared" si="15"/>
        <v>NON</v>
      </c>
      <c r="T148" s="167" t="s">
        <v>975</v>
      </c>
      <c r="U148" s="165"/>
      <c r="V148" s="192" t="s">
        <v>1294</v>
      </c>
      <c r="W148" s="165"/>
      <c r="X148" s="165"/>
    </row>
    <row r="149" spans="1:24" ht="15" hidden="1" customHeight="1" x14ac:dyDescent="0.2">
      <c r="A149" s="22" t="s">
        <v>974</v>
      </c>
      <c r="B149" s="22" t="s">
        <v>990</v>
      </c>
      <c r="C149" s="165" t="s">
        <v>968</v>
      </c>
      <c r="D149" s="168" t="s">
        <v>968</v>
      </c>
      <c r="E149" s="87" t="s">
        <v>977</v>
      </c>
      <c r="F149" s="87" t="s">
        <v>817</v>
      </c>
      <c r="G149" s="165">
        <v>4300</v>
      </c>
      <c r="H149" s="165" t="s">
        <v>605</v>
      </c>
      <c r="I149" s="165" t="s">
        <v>838</v>
      </c>
      <c r="J149" s="87" t="s">
        <v>969</v>
      </c>
      <c r="K149" s="169">
        <v>41389</v>
      </c>
      <c r="L149" s="169">
        <f t="shared" si="10"/>
        <v>41410</v>
      </c>
      <c r="M149" s="165"/>
      <c r="N149" s="169">
        <v>41416</v>
      </c>
      <c r="O149" s="210"/>
      <c r="P149" s="226">
        <f t="shared" si="11"/>
        <v>27</v>
      </c>
      <c r="Q149" s="170">
        <f t="shared" si="12"/>
        <v>5</v>
      </c>
      <c r="R149" s="170">
        <f t="shared" si="14"/>
        <v>5</v>
      </c>
      <c r="S149" s="170" t="str">
        <f t="shared" si="15"/>
        <v>NON</v>
      </c>
      <c r="T149" s="167" t="s">
        <v>976</v>
      </c>
      <c r="U149" s="165"/>
      <c r="V149" s="192" t="s">
        <v>1294</v>
      </c>
      <c r="W149" s="165"/>
      <c r="X149" s="165"/>
    </row>
    <row r="150" spans="1:24" ht="15" hidden="1" customHeight="1" x14ac:dyDescent="0.2">
      <c r="A150" s="22" t="s">
        <v>978</v>
      </c>
      <c r="B150" s="22" t="s">
        <v>991</v>
      </c>
      <c r="C150" s="87" t="s">
        <v>131</v>
      </c>
      <c r="D150" s="168" t="s">
        <v>980</v>
      </c>
      <c r="E150" s="87"/>
      <c r="F150" s="87"/>
      <c r="G150" s="87"/>
      <c r="H150" s="87"/>
      <c r="I150" s="165"/>
      <c r="J150" s="87"/>
      <c r="K150" s="169">
        <v>41389</v>
      </c>
      <c r="L150" s="169">
        <f t="shared" si="10"/>
        <v>41410</v>
      </c>
      <c r="M150" s="165"/>
      <c r="N150" s="169"/>
      <c r="O150" s="210"/>
      <c r="P150" s="226" t="str">
        <f t="shared" si="11"/>
        <v/>
      </c>
      <c r="Q150" s="170" t="str">
        <f t="shared" si="12"/>
        <v/>
      </c>
      <c r="R150" s="170">
        <f t="shared" si="14"/>
        <v>5</v>
      </c>
      <c r="S150" s="170" t="str">
        <f t="shared" si="15"/>
        <v/>
      </c>
      <c r="T150" s="167"/>
      <c r="U150" s="165"/>
      <c r="V150" s="165"/>
      <c r="W150" s="165"/>
      <c r="X150" s="165"/>
    </row>
    <row r="151" spans="1:24" ht="15" hidden="1" customHeight="1" x14ac:dyDescent="0.2">
      <c r="A151" s="22" t="s">
        <v>993</v>
      </c>
      <c r="B151" s="22" t="s">
        <v>994</v>
      </c>
      <c r="C151" s="87" t="s">
        <v>996</v>
      </c>
      <c r="D151" s="168" t="s">
        <v>997</v>
      </c>
      <c r="E151" s="87" t="s">
        <v>998</v>
      </c>
      <c r="F151" s="87" t="s">
        <v>0</v>
      </c>
      <c r="G151" s="87" t="s">
        <v>999</v>
      </c>
      <c r="H151" s="87" t="s">
        <v>605</v>
      </c>
      <c r="I151" s="165" t="s">
        <v>838</v>
      </c>
      <c r="J151" s="87" t="s">
        <v>931</v>
      </c>
      <c r="K151" s="169">
        <v>41394</v>
      </c>
      <c r="L151" s="169">
        <f t="shared" si="10"/>
        <v>41415</v>
      </c>
      <c r="M151" s="165"/>
      <c r="N151" s="169"/>
      <c r="O151" s="169" t="s">
        <v>1083</v>
      </c>
      <c r="P151" s="226" t="str">
        <f t="shared" si="11"/>
        <v/>
      </c>
      <c r="Q151" s="170" t="str">
        <f t="shared" si="12"/>
        <v/>
      </c>
      <c r="R151" s="170">
        <f t="shared" si="14"/>
        <v>5</v>
      </c>
      <c r="S151" s="170" t="str">
        <f t="shared" si="15"/>
        <v/>
      </c>
      <c r="T151" s="167" t="s">
        <v>1048</v>
      </c>
      <c r="U151" s="165"/>
      <c r="V151" s="165"/>
      <c r="W151" s="165"/>
      <c r="X151" s="165"/>
    </row>
    <row r="152" spans="1:24" ht="15" hidden="1" customHeight="1" x14ac:dyDescent="0.2">
      <c r="A152" s="22" t="s">
        <v>1005</v>
      </c>
      <c r="B152" s="22" t="s">
        <v>994</v>
      </c>
      <c r="C152" s="87" t="s">
        <v>996</v>
      </c>
      <c r="D152" s="168" t="s">
        <v>997</v>
      </c>
      <c r="E152" s="87" t="s">
        <v>998</v>
      </c>
      <c r="F152" s="87" t="s">
        <v>0</v>
      </c>
      <c r="G152" s="87" t="s">
        <v>1000</v>
      </c>
      <c r="H152" s="87" t="s">
        <v>605</v>
      </c>
      <c r="I152" s="165" t="s">
        <v>838</v>
      </c>
      <c r="J152" s="87" t="s">
        <v>933</v>
      </c>
      <c r="K152" s="169">
        <v>41394</v>
      </c>
      <c r="L152" s="169">
        <f t="shared" si="10"/>
        <v>41415</v>
      </c>
      <c r="M152" s="165"/>
      <c r="N152" s="169"/>
      <c r="O152" s="169" t="s">
        <v>1083</v>
      </c>
      <c r="P152" s="226" t="str">
        <f t="shared" si="11"/>
        <v/>
      </c>
      <c r="Q152" s="170" t="str">
        <f t="shared" si="12"/>
        <v/>
      </c>
      <c r="R152" s="170">
        <f t="shared" si="14"/>
        <v>5</v>
      </c>
      <c r="S152" s="170" t="str">
        <f t="shared" si="15"/>
        <v/>
      </c>
      <c r="T152" s="167" t="s">
        <v>1048</v>
      </c>
      <c r="U152" s="165"/>
      <c r="V152" s="165"/>
      <c r="W152" s="165"/>
      <c r="X152" s="165"/>
    </row>
    <row r="153" spans="1:24" ht="15" hidden="1" customHeight="1" x14ac:dyDescent="0.2">
      <c r="A153" s="22" t="s">
        <v>1006</v>
      </c>
      <c r="B153" s="22" t="s">
        <v>994</v>
      </c>
      <c r="C153" s="87" t="s">
        <v>996</v>
      </c>
      <c r="D153" s="168" t="s">
        <v>997</v>
      </c>
      <c r="E153" s="87" t="s">
        <v>998</v>
      </c>
      <c r="F153" s="87" t="s">
        <v>0</v>
      </c>
      <c r="G153" s="87" t="s">
        <v>1001</v>
      </c>
      <c r="H153" s="87" t="s">
        <v>605</v>
      </c>
      <c r="I153" s="165" t="s">
        <v>838</v>
      </c>
      <c r="J153" s="87" t="s">
        <v>1002</v>
      </c>
      <c r="K153" s="169">
        <v>41394</v>
      </c>
      <c r="L153" s="169">
        <f t="shared" si="10"/>
        <v>41415</v>
      </c>
      <c r="M153" s="165"/>
      <c r="N153" s="169"/>
      <c r="O153" s="169" t="s">
        <v>1083</v>
      </c>
      <c r="P153" s="226" t="str">
        <f t="shared" si="11"/>
        <v/>
      </c>
      <c r="Q153" s="170" t="str">
        <f t="shared" si="12"/>
        <v/>
      </c>
      <c r="R153" s="170">
        <f t="shared" si="14"/>
        <v>5</v>
      </c>
      <c r="S153" s="170" t="str">
        <f t="shared" si="15"/>
        <v/>
      </c>
      <c r="T153" s="167" t="s">
        <v>1048</v>
      </c>
      <c r="U153" s="165"/>
      <c r="V153" s="165"/>
      <c r="W153" s="165"/>
      <c r="X153" s="165"/>
    </row>
    <row r="154" spans="1:24" ht="15" hidden="1" customHeight="1" x14ac:dyDescent="0.2">
      <c r="A154" s="22" t="s">
        <v>1007</v>
      </c>
      <c r="B154" s="22" t="s">
        <v>994</v>
      </c>
      <c r="C154" s="87" t="s">
        <v>996</v>
      </c>
      <c r="D154" s="168" t="s">
        <v>997</v>
      </c>
      <c r="E154" s="87" t="s">
        <v>998</v>
      </c>
      <c r="F154" s="87" t="s">
        <v>0</v>
      </c>
      <c r="G154" s="87" t="s">
        <v>1003</v>
      </c>
      <c r="H154" s="87" t="s">
        <v>605</v>
      </c>
      <c r="I154" s="165" t="s">
        <v>838</v>
      </c>
      <c r="J154" s="87" t="s">
        <v>626</v>
      </c>
      <c r="K154" s="169">
        <v>41394</v>
      </c>
      <c r="L154" s="169">
        <f t="shared" si="10"/>
        <v>41415</v>
      </c>
      <c r="M154" s="165"/>
      <c r="N154" s="169"/>
      <c r="O154" s="169" t="s">
        <v>1083</v>
      </c>
      <c r="P154" s="226" t="str">
        <f t="shared" si="11"/>
        <v/>
      </c>
      <c r="Q154" s="170" t="str">
        <f t="shared" si="12"/>
        <v/>
      </c>
      <c r="R154" s="170">
        <f t="shared" si="14"/>
        <v>5</v>
      </c>
      <c r="S154" s="170" t="str">
        <f t="shared" si="15"/>
        <v/>
      </c>
      <c r="T154" s="167" t="s">
        <v>1048</v>
      </c>
      <c r="U154" s="165"/>
      <c r="V154" s="165"/>
      <c r="W154" s="165"/>
      <c r="X154" s="165"/>
    </row>
    <row r="155" spans="1:24" ht="15" hidden="1" customHeight="1" x14ac:dyDescent="0.2">
      <c r="A155" s="22" t="s">
        <v>1008</v>
      </c>
      <c r="B155" s="22" t="s">
        <v>994</v>
      </c>
      <c r="C155" s="87" t="s">
        <v>996</v>
      </c>
      <c r="D155" s="168" t="s">
        <v>997</v>
      </c>
      <c r="E155" s="87" t="s">
        <v>998</v>
      </c>
      <c r="F155" s="87" t="s">
        <v>0</v>
      </c>
      <c r="G155" s="87" t="s">
        <v>1004</v>
      </c>
      <c r="H155" s="87" t="s">
        <v>605</v>
      </c>
      <c r="I155" s="165" t="s">
        <v>838</v>
      </c>
      <c r="J155" s="87" t="s">
        <v>627</v>
      </c>
      <c r="K155" s="169">
        <v>41394</v>
      </c>
      <c r="L155" s="169">
        <f t="shared" si="10"/>
        <v>41415</v>
      </c>
      <c r="M155" s="165"/>
      <c r="N155" s="169"/>
      <c r="O155" s="169" t="s">
        <v>1083</v>
      </c>
      <c r="P155" s="226" t="str">
        <f t="shared" si="11"/>
        <v/>
      </c>
      <c r="Q155" s="170" t="str">
        <f t="shared" si="12"/>
        <v/>
      </c>
      <c r="R155" s="170">
        <f t="shared" si="14"/>
        <v>5</v>
      </c>
      <c r="S155" s="170" t="str">
        <f t="shared" si="15"/>
        <v/>
      </c>
      <c r="T155" s="167" t="s">
        <v>1048</v>
      </c>
      <c r="U155" s="165"/>
      <c r="V155" s="165"/>
      <c r="W155" s="165"/>
      <c r="X155" s="165"/>
    </row>
    <row r="156" spans="1:24" ht="15" hidden="1" customHeight="1" x14ac:dyDescent="0.2">
      <c r="A156" s="22" t="s">
        <v>1011</v>
      </c>
      <c r="B156" s="22" t="s">
        <v>1012</v>
      </c>
      <c r="C156" s="87" t="s">
        <v>1014</v>
      </c>
      <c r="D156" s="168" t="s">
        <v>1015</v>
      </c>
      <c r="E156" s="87"/>
      <c r="F156" s="87" t="s">
        <v>0</v>
      </c>
      <c r="G156" s="573" t="s">
        <v>1016</v>
      </c>
      <c r="H156" s="574"/>
      <c r="I156" s="574"/>
      <c r="J156" s="575"/>
      <c r="K156" s="169">
        <v>41390</v>
      </c>
      <c r="L156" s="169">
        <f t="shared" si="10"/>
        <v>41411</v>
      </c>
      <c r="M156" s="165"/>
      <c r="N156" s="169"/>
      <c r="O156" s="169" t="s">
        <v>1083</v>
      </c>
      <c r="P156" s="226" t="str">
        <f t="shared" si="11"/>
        <v/>
      </c>
      <c r="Q156" s="170" t="str">
        <f t="shared" si="12"/>
        <v/>
      </c>
      <c r="R156" s="170">
        <f t="shared" si="14"/>
        <v>5</v>
      </c>
      <c r="S156" s="170" t="str">
        <f t="shared" si="15"/>
        <v/>
      </c>
      <c r="T156" s="167" t="s">
        <v>1049</v>
      </c>
      <c r="U156" s="165"/>
      <c r="V156" s="165"/>
      <c r="W156" s="165"/>
      <c r="X156" s="165"/>
    </row>
    <row r="157" spans="1:24" ht="15" hidden="1" customHeight="1" x14ac:dyDescent="0.2">
      <c r="A157" s="22" t="s">
        <v>1017</v>
      </c>
      <c r="B157" s="22" t="s">
        <v>1018</v>
      </c>
      <c r="C157" s="87" t="s">
        <v>586</v>
      </c>
      <c r="D157" s="168" t="s">
        <v>1020</v>
      </c>
      <c r="E157" s="87"/>
      <c r="F157" s="87" t="s">
        <v>817</v>
      </c>
      <c r="G157" s="87"/>
      <c r="H157" s="87"/>
      <c r="I157" s="165" t="s">
        <v>838</v>
      </c>
      <c r="J157" s="87" t="s">
        <v>1021</v>
      </c>
      <c r="K157" s="169">
        <v>41400</v>
      </c>
      <c r="L157" s="169">
        <f t="shared" si="10"/>
        <v>41421</v>
      </c>
      <c r="M157" s="165"/>
      <c r="N157" s="169"/>
      <c r="O157" s="210"/>
      <c r="P157" s="226" t="str">
        <f t="shared" si="11"/>
        <v/>
      </c>
      <c r="Q157" s="170" t="str">
        <f t="shared" si="12"/>
        <v/>
      </c>
      <c r="R157" s="170">
        <f t="shared" si="14"/>
        <v>5</v>
      </c>
      <c r="S157" s="170" t="str">
        <f t="shared" si="15"/>
        <v/>
      </c>
      <c r="T157" s="167" t="s">
        <v>1022</v>
      </c>
      <c r="U157" s="165"/>
      <c r="V157" s="165"/>
      <c r="W157" s="165"/>
      <c r="X157" s="165"/>
    </row>
    <row r="158" spans="1:24" ht="15" hidden="1" customHeight="1" x14ac:dyDescent="0.2">
      <c r="A158" s="22" t="s">
        <v>1023</v>
      </c>
      <c r="B158" s="22" t="s">
        <v>1024</v>
      </c>
      <c r="C158" s="87" t="s">
        <v>586</v>
      </c>
      <c r="D158" s="168" t="s">
        <v>1025</v>
      </c>
      <c r="E158" s="87" t="s">
        <v>1026</v>
      </c>
      <c r="F158" s="87" t="s">
        <v>0</v>
      </c>
      <c r="G158" s="87">
        <v>1200</v>
      </c>
      <c r="H158" s="87" t="s">
        <v>605</v>
      </c>
      <c r="I158" s="165" t="s">
        <v>838</v>
      </c>
      <c r="J158" s="87" t="s">
        <v>1027</v>
      </c>
      <c r="K158" s="169">
        <v>41407</v>
      </c>
      <c r="L158" s="169">
        <f t="shared" si="10"/>
        <v>41428</v>
      </c>
      <c r="M158" s="165"/>
      <c r="N158" s="169"/>
      <c r="O158" s="210"/>
      <c r="P158" s="226" t="str">
        <f t="shared" si="11"/>
        <v/>
      </c>
      <c r="Q158" s="170" t="str">
        <f t="shared" si="12"/>
        <v/>
      </c>
      <c r="R158" s="170">
        <f t="shared" si="14"/>
        <v>6</v>
      </c>
      <c r="S158" s="170" t="str">
        <f t="shared" si="15"/>
        <v/>
      </c>
      <c r="T158" s="167"/>
      <c r="U158" s="165"/>
      <c r="V158" s="165"/>
      <c r="W158" s="165"/>
      <c r="X158" s="165"/>
    </row>
    <row r="159" spans="1:24" ht="15" hidden="1" customHeight="1" x14ac:dyDescent="0.2">
      <c r="A159" s="22" t="s">
        <v>1029</v>
      </c>
      <c r="B159" s="22" t="s">
        <v>1024</v>
      </c>
      <c r="C159" s="87" t="s">
        <v>586</v>
      </c>
      <c r="D159" s="168" t="s">
        <v>1025</v>
      </c>
      <c r="E159" s="87" t="s">
        <v>1026</v>
      </c>
      <c r="F159" s="87" t="s">
        <v>0</v>
      </c>
      <c r="G159" s="87">
        <v>3300</v>
      </c>
      <c r="H159" s="87" t="s">
        <v>605</v>
      </c>
      <c r="I159" s="165" t="s">
        <v>838</v>
      </c>
      <c r="J159" s="87" t="s">
        <v>1028</v>
      </c>
      <c r="K159" s="169">
        <v>41407</v>
      </c>
      <c r="L159" s="169">
        <f t="shared" si="10"/>
        <v>41428</v>
      </c>
      <c r="M159" s="165"/>
      <c r="N159" s="169"/>
      <c r="O159" s="210"/>
      <c r="P159" s="226" t="str">
        <f t="shared" si="11"/>
        <v/>
      </c>
      <c r="Q159" s="170" t="str">
        <f t="shared" si="12"/>
        <v/>
      </c>
      <c r="R159" s="170">
        <f t="shared" si="14"/>
        <v>6</v>
      </c>
      <c r="S159" s="170" t="str">
        <f t="shared" si="15"/>
        <v/>
      </c>
      <c r="T159" s="167"/>
      <c r="U159" s="165"/>
      <c r="V159" s="165"/>
      <c r="W159" s="165"/>
      <c r="X159" s="165"/>
    </row>
    <row r="160" spans="1:24" ht="15" hidden="1" customHeight="1" x14ac:dyDescent="0.2">
      <c r="A160" s="22" t="s">
        <v>1030</v>
      </c>
      <c r="B160" s="22" t="s">
        <v>1024</v>
      </c>
      <c r="C160" s="87" t="s">
        <v>586</v>
      </c>
      <c r="D160" s="168" t="s">
        <v>1025</v>
      </c>
      <c r="E160" s="87" t="s">
        <v>1026</v>
      </c>
      <c r="F160" s="87" t="s">
        <v>0</v>
      </c>
      <c r="G160" s="87">
        <v>4000</v>
      </c>
      <c r="H160" s="87" t="s">
        <v>605</v>
      </c>
      <c r="I160" s="165" t="s">
        <v>838</v>
      </c>
      <c r="J160" s="87" t="s">
        <v>1028</v>
      </c>
      <c r="K160" s="169">
        <v>41407</v>
      </c>
      <c r="L160" s="169">
        <f t="shared" si="10"/>
        <v>41428</v>
      </c>
      <c r="M160" s="165"/>
      <c r="N160" s="169"/>
      <c r="O160" s="210"/>
      <c r="P160" s="226" t="str">
        <f t="shared" si="11"/>
        <v/>
      </c>
      <c r="Q160" s="170" t="str">
        <f t="shared" si="12"/>
        <v/>
      </c>
      <c r="R160" s="170">
        <f t="shared" si="14"/>
        <v>6</v>
      </c>
      <c r="S160" s="170" t="str">
        <f t="shared" si="15"/>
        <v/>
      </c>
      <c r="T160" s="167"/>
      <c r="U160" s="165"/>
      <c r="V160" s="165"/>
      <c r="W160" s="165"/>
      <c r="X160" s="165"/>
    </row>
    <row r="161" spans="1:115" ht="15" hidden="1" customHeight="1" x14ac:dyDescent="0.2">
      <c r="A161" s="22" t="s">
        <v>1031</v>
      </c>
      <c r="B161" s="22" t="s">
        <v>1032</v>
      </c>
      <c r="C161" s="87" t="s">
        <v>1034</v>
      </c>
      <c r="D161" s="168" t="s">
        <v>1035</v>
      </c>
      <c r="E161" s="87"/>
      <c r="F161" s="87" t="s">
        <v>392</v>
      </c>
      <c r="G161" s="87"/>
      <c r="H161" s="87"/>
      <c r="I161" s="165" t="s">
        <v>838</v>
      </c>
      <c r="J161" s="87" t="s">
        <v>1036</v>
      </c>
      <c r="K161" s="169">
        <v>41381</v>
      </c>
      <c r="L161" s="169">
        <f t="shared" si="10"/>
        <v>41402</v>
      </c>
      <c r="M161" s="165"/>
      <c r="N161" s="169"/>
      <c r="O161" s="210"/>
      <c r="P161" s="226" t="str">
        <f t="shared" si="11"/>
        <v/>
      </c>
      <c r="Q161" s="170" t="str">
        <f t="shared" si="12"/>
        <v/>
      </c>
      <c r="R161" s="170">
        <f t="shared" si="14"/>
        <v>5</v>
      </c>
      <c r="S161" s="170" t="str">
        <f t="shared" si="15"/>
        <v/>
      </c>
      <c r="T161" s="167"/>
      <c r="U161" s="165"/>
      <c r="V161" s="165"/>
      <c r="W161" s="165"/>
      <c r="X161" s="165"/>
    </row>
    <row r="162" spans="1:115" ht="15" hidden="1" customHeight="1" x14ac:dyDescent="0.2">
      <c r="A162" s="22" t="s">
        <v>1038</v>
      </c>
      <c r="B162" s="22" t="s">
        <v>1039</v>
      </c>
      <c r="C162" s="87" t="s">
        <v>1040</v>
      </c>
      <c r="D162" s="168" t="s">
        <v>1041</v>
      </c>
      <c r="E162" s="87"/>
      <c r="F162" s="87" t="s">
        <v>0</v>
      </c>
      <c r="G162" s="87">
        <v>254</v>
      </c>
      <c r="H162" s="87" t="s">
        <v>605</v>
      </c>
      <c r="I162" s="165" t="s">
        <v>838</v>
      </c>
      <c r="J162" s="87" t="s">
        <v>1042</v>
      </c>
      <c r="K162" s="169">
        <v>41409</v>
      </c>
      <c r="L162" s="169">
        <f t="shared" si="10"/>
        <v>41430</v>
      </c>
      <c r="M162" s="165"/>
      <c r="N162" s="169"/>
      <c r="O162" s="210"/>
      <c r="P162" s="226" t="str">
        <f t="shared" si="11"/>
        <v/>
      </c>
      <c r="Q162" s="170" t="str">
        <f t="shared" si="12"/>
        <v/>
      </c>
      <c r="R162" s="170">
        <f t="shared" si="14"/>
        <v>6</v>
      </c>
      <c r="S162" s="170" t="str">
        <f t="shared" si="15"/>
        <v/>
      </c>
      <c r="T162" s="167" t="s">
        <v>1057</v>
      </c>
      <c r="U162" s="165"/>
      <c r="V162" s="165"/>
      <c r="W162" s="165"/>
      <c r="X162" s="165"/>
    </row>
    <row r="163" spans="1:115" ht="15" hidden="1" customHeight="1" x14ac:dyDescent="0.2">
      <c r="A163" s="22" t="s">
        <v>1045</v>
      </c>
      <c r="B163" s="22" t="s">
        <v>1039</v>
      </c>
      <c r="C163" s="87" t="s">
        <v>1040</v>
      </c>
      <c r="D163" s="168" t="s">
        <v>1041</v>
      </c>
      <c r="E163" s="87"/>
      <c r="F163" s="87" t="s">
        <v>0</v>
      </c>
      <c r="G163" s="87">
        <v>180</v>
      </c>
      <c r="H163" s="87" t="s">
        <v>605</v>
      </c>
      <c r="I163" s="165" t="s">
        <v>838</v>
      </c>
      <c r="J163" s="87" t="s">
        <v>1044</v>
      </c>
      <c r="K163" s="169">
        <v>41409</v>
      </c>
      <c r="L163" s="169">
        <f t="shared" si="10"/>
        <v>41430</v>
      </c>
      <c r="M163" s="165"/>
      <c r="N163" s="169"/>
      <c r="O163" s="210"/>
      <c r="P163" s="226" t="str">
        <f t="shared" si="11"/>
        <v/>
      </c>
      <c r="Q163" s="170" t="str">
        <f t="shared" si="12"/>
        <v/>
      </c>
      <c r="R163" s="170">
        <f t="shared" si="14"/>
        <v>6</v>
      </c>
      <c r="S163" s="170" t="str">
        <f t="shared" si="15"/>
        <v/>
      </c>
      <c r="T163" s="167" t="s">
        <v>1058</v>
      </c>
      <c r="U163" s="165"/>
      <c r="V163" s="165"/>
      <c r="W163" s="165"/>
      <c r="X163" s="165"/>
    </row>
    <row r="164" spans="1:115" ht="15" hidden="1" customHeight="1" x14ac:dyDescent="0.2">
      <c r="A164" s="22" t="s">
        <v>1055</v>
      </c>
      <c r="B164" s="22" t="s">
        <v>1054</v>
      </c>
      <c r="C164" s="87" t="s">
        <v>1046</v>
      </c>
      <c r="D164" s="168" t="s">
        <v>1053</v>
      </c>
      <c r="E164" s="87" t="s">
        <v>1056</v>
      </c>
      <c r="F164" s="87" t="s">
        <v>0</v>
      </c>
      <c r="G164" s="87"/>
      <c r="H164" s="87"/>
      <c r="I164" s="165" t="s">
        <v>1047</v>
      </c>
      <c r="J164" s="87"/>
      <c r="K164" s="169">
        <v>41390</v>
      </c>
      <c r="L164" s="169">
        <f t="shared" si="10"/>
        <v>41411</v>
      </c>
      <c r="M164" s="165"/>
      <c r="N164" s="169">
        <v>41417</v>
      </c>
      <c r="O164" s="210"/>
      <c r="P164" s="226">
        <f t="shared" si="11"/>
        <v>27</v>
      </c>
      <c r="Q164" s="170">
        <f t="shared" si="12"/>
        <v>5</v>
      </c>
      <c r="R164" s="170">
        <f t="shared" si="14"/>
        <v>5</v>
      </c>
      <c r="S164" s="170" t="str">
        <f t="shared" si="15"/>
        <v>NON</v>
      </c>
      <c r="T164" s="167" t="s">
        <v>1081</v>
      </c>
      <c r="U164" s="165"/>
      <c r="V164" s="165"/>
      <c r="W164" s="165"/>
      <c r="X164" s="165"/>
    </row>
    <row r="165" spans="1:115" ht="15" hidden="1" customHeight="1" x14ac:dyDescent="0.2">
      <c r="A165" s="22" t="s">
        <v>1059</v>
      </c>
      <c r="B165" s="22" t="s">
        <v>1060</v>
      </c>
      <c r="C165" s="87" t="s">
        <v>1079</v>
      </c>
      <c r="D165" s="168" t="s">
        <v>1061</v>
      </c>
      <c r="E165" s="87"/>
      <c r="F165" s="87" t="s">
        <v>817</v>
      </c>
      <c r="G165" s="87">
        <v>4600</v>
      </c>
      <c r="H165" s="87" t="s">
        <v>605</v>
      </c>
      <c r="I165" s="165" t="s">
        <v>838</v>
      </c>
      <c r="J165" s="87" t="s">
        <v>1062</v>
      </c>
      <c r="K165" s="169">
        <v>41417</v>
      </c>
      <c r="L165" s="169">
        <f t="shared" si="10"/>
        <v>41438</v>
      </c>
      <c r="M165" s="165"/>
      <c r="N165" s="169">
        <v>41417</v>
      </c>
      <c r="O165" s="210"/>
      <c r="P165" s="226">
        <f t="shared" si="11"/>
        <v>0</v>
      </c>
      <c r="Q165" s="170">
        <f t="shared" si="12"/>
        <v>5</v>
      </c>
      <c r="R165" s="170">
        <f t="shared" si="14"/>
        <v>6</v>
      </c>
      <c r="S165" s="170" t="str">
        <f t="shared" si="15"/>
        <v>OUI</v>
      </c>
      <c r="T165" s="167" t="s">
        <v>1080</v>
      </c>
      <c r="U165" s="165"/>
      <c r="V165" s="192" t="s">
        <v>1294</v>
      </c>
      <c r="W165" s="165"/>
      <c r="X165" s="165"/>
    </row>
    <row r="166" spans="1:115" ht="15" hidden="1" customHeight="1" x14ac:dyDescent="0.2">
      <c r="A166" s="22" t="s">
        <v>1063</v>
      </c>
      <c r="B166" s="22" t="s">
        <v>1064</v>
      </c>
      <c r="C166" s="87" t="s">
        <v>1065</v>
      </c>
      <c r="D166" s="168" t="s">
        <v>1066</v>
      </c>
      <c r="E166" s="87"/>
      <c r="F166" s="87" t="s">
        <v>0</v>
      </c>
      <c r="G166" s="87">
        <v>700</v>
      </c>
      <c r="H166" s="87" t="s">
        <v>605</v>
      </c>
      <c r="I166" s="165" t="s">
        <v>838</v>
      </c>
      <c r="J166" s="87" t="s">
        <v>931</v>
      </c>
      <c r="K166" s="169">
        <v>41418</v>
      </c>
      <c r="L166" s="169">
        <f t="shared" si="10"/>
        <v>41439</v>
      </c>
      <c r="M166" s="165"/>
      <c r="N166" s="169">
        <v>41418</v>
      </c>
      <c r="O166" s="217" t="s">
        <v>1083</v>
      </c>
      <c r="P166" s="226" t="str">
        <f t="shared" si="11"/>
        <v/>
      </c>
      <c r="Q166" s="170">
        <f t="shared" si="12"/>
        <v>5</v>
      </c>
      <c r="R166" s="170">
        <f t="shared" si="14"/>
        <v>6</v>
      </c>
      <c r="S166" s="170" t="str">
        <f t="shared" si="15"/>
        <v/>
      </c>
      <c r="T166" s="167" t="s">
        <v>1076</v>
      </c>
      <c r="U166" s="165"/>
      <c r="V166" s="165"/>
      <c r="W166" s="165"/>
      <c r="X166" s="165"/>
    </row>
    <row r="167" spans="1:115" ht="15" hidden="1" customHeight="1" x14ac:dyDescent="0.2">
      <c r="A167" s="22" t="s">
        <v>1063</v>
      </c>
      <c r="B167" s="22" t="s">
        <v>1064</v>
      </c>
      <c r="C167" s="87" t="s">
        <v>1065</v>
      </c>
      <c r="D167" s="168" t="s">
        <v>1066</v>
      </c>
      <c r="E167" s="87"/>
      <c r="F167" s="87" t="s">
        <v>0</v>
      </c>
      <c r="G167" s="87">
        <v>700</v>
      </c>
      <c r="H167" s="87" t="s">
        <v>605</v>
      </c>
      <c r="I167" s="165" t="s">
        <v>838</v>
      </c>
      <c r="J167" s="87" t="s">
        <v>1002</v>
      </c>
      <c r="K167" s="169">
        <v>41418</v>
      </c>
      <c r="L167" s="169">
        <f t="shared" si="10"/>
        <v>41439</v>
      </c>
      <c r="M167" s="165"/>
      <c r="N167" s="169">
        <v>41418</v>
      </c>
      <c r="O167" s="217" t="s">
        <v>1083</v>
      </c>
      <c r="P167" s="226" t="str">
        <f t="shared" si="11"/>
        <v/>
      </c>
      <c r="Q167" s="170">
        <f t="shared" si="12"/>
        <v>5</v>
      </c>
      <c r="R167" s="170">
        <f t="shared" si="14"/>
        <v>6</v>
      </c>
      <c r="S167" s="170" t="str">
        <f t="shared" si="15"/>
        <v/>
      </c>
      <c r="T167" s="167" t="s">
        <v>1076</v>
      </c>
      <c r="U167" s="165"/>
      <c r="V167" s="165"/>
      <c r="W167" s="165"/>
      <c r="X167" s="165"/>
    </row>
    <row r="168" spans="1:115" ht="15" hidden="1" customHeight="1" x14ac:dyDescent="0.2">
      <c r="A168" s="22" t="s">
        <v>1063</v>
      </c>
      <c r="B168" s="22" t="s">
        <v>1064</v>
      </c>
      <c r="C168" s="87" t="s">
        <v>1065</v>
      </c>
      <c r="D168" s="168" t="s">
        <v>1066</v>
      </c>
      <c r="E168" s="87"/>
      <c r="F168" s="87" t="s">
        <v>0</v>
      </c>
      <c r="G168" s="87">
        <v>500</v>
      </c>
      <c r="H168" s="87" t="s">
        <v>605</v>
      </c>
      <c r="I168" s="165" t="s">
        <v>838</v>
      </c>
      <c r="J168" s="87" t="s">
        <v>627</v>
      </c>
      <c r="K168" s="169">
        <v>41418</v>
      </c>
      <c r="L168" s="169">
        <f t="shared" si="10"/>
        <v>41439</v>
      </c>
      <c r="M168" s="165"/>
      <c r="N168" s="169">
        <v>41418</v>
      </c>
      <c r="O168" s="217" t="s">
        <v>1083</v>
      </c>
      <c r="P168" s="226" t="str">
        <f t="shared" si="11"/>
        <v/>
      </c>
      <c r="Q168" s="170">
        <f t="shared" si="12"/>
        <v>5</v>
      </c>
      <c r="R168" s="170">
        <f t="shared" si="14"/>
        <v>6</v>
      </c>
      <c r="S168" s="170" t="str">
        <f t="shared" si="15"/>
        <v/>
      </c>
      <c r="T168" s="167" t="s">
        <v>1076</v>
      </c>
      <c r="U168" s="165"/>
      <c r="V168" s="165"/>
      <c r="W168" s="165"/>
      <c r="X168" s="165"/>
    </row>
    <row r="169" spans="1:115" ht="15" hidden="1" customHeight="1" x14ac:dyDescent="0.2">
      <c r="A169" s="22" t="s">
        <v>1070</v>
      </c>
      <c r="B169" s="22" t="s">
        <v>1071</v>
      </c>
      <c r="C169" s="87" t="s">
        <v>1072</v>
      </c>
      <c r="D169" s="168" t="s">
        <v>1073</v>
      </c>
      <c r="E169" s="87" t="s">
        <v>1074</v>
      </c>
      <c r="F169" s="87"/>
      <c r="G169" s="87">
        <v>6500</v>
      </c>
      <c r="H169" s="87" t="s">
        <v>605</v>
      </c>
      <c r="I169" s="165" t="s">
        <v>838</v>
      </c>
      <c r="J169" s="87" t="s">
        <v>1075</v>
      </c>
      <c r="K169" s="169">
        <v>41421</v>
      </c>
      <c r="L169" s="169">
        <f t="shared" si="10"/>
        <v>41442</v>
      </c>
      <c r="M169" s="165"/>
      <c r="N169" s="169">
        <v>41422</v>
      </c>
      <c r="O169" s="210"/>
      <c r="P169" s="226">
        <f t="shared" si="11"/>
        <v>1</v>
      </c>
      <c r="Q169" s="170">
        <f t="shared" si="12"/>
        <v>5</v>
      </c>
      <c r="R169" s="170">
        <f t="shared" si="14"/>
        <v>6</v>
      </c>
      <c r="S169" s="170" t="str">
        <f t="shared" si="15"/>
        <v>OUI</v>
      </c>
      <c r="T169" s="167" t="s">
        <v>1082</v>
      </c>
      <c r="U169" s="165"/>
      <c r="V169" s="165"/>
      <c r="W169" s="165"/>
      <c r="X169" s="165"/>
    </row>
    <row r="170" spans="1:115" ht="15" hidden="1" customHeight="1" x14ac:dyDescent="0.2">
      <c r="A170" s="22" t="s">
        <v>1085</v>
      </c>
      <c r="B170" s="22" t="s">
        <v>1086</v>
      </c>
      <c r="C170" s="87" t="s">
        <v>962</v>
      </c>
      <c r="D170" s="168" t="s">
        <v>1087</v>
      </c>
      <c r="E170" s="87" t="s">
        <v>313</v>
      </c>
      <c r="F170" s="87" t="s">
        <v>0</v>
      </c>
      <c r="G170" s="87">
        <v>1500</v>
      </c>
      <c r="H170" s="87" t="s">
        <v>605</v>
      </c>
      <c r="I170" s="165" t="s">
        <v>838</v>
      </c>
      <c r="J170" s="87" t="s">
        <v>1117</v>
      </c>
      <c r="K170" s="169">
        <v>41425</v>
      </c>
      <c r="L170" s="169">
        <f t="shared" si="10"/>
        <v>41446</v>
      </c>
      <c r="M170" s="184"/>
      <c r="N170" s="221">
        <v>41456</v>
      </c>
      <c r="P170" s="226">
        <f t="shared" si="11"/>
        <v>31</v>
      </c>
      <c r="Q170" s="170">
        <f t="shared" si="12"/>
        <v>7</v>
      </c>
      <c r="R170" s="170">
        <f t="shared" si="14"/>
        <v>6</v>
      </c>
      <c r="S170" s="170" t="str">
        <f t="shared" si="15"/>
        <v>NON</v>
      </c>
      <c r="T170" s="193" t="s">
        <v>1142</v>
      </c>
      <c r="U170" s="165"/>
      <c r="V170" s="165"/>
      <c r="W170" s="165"/>
      <c r="X170" s="165"/>
    </row>
    <row r="171" spans="1:115" s="190" customFormat="1" ht="15" hidden="1" customHeight="1" x14ac:dyDescent="0.2">
      <c r="A171" s="22" t="s">
        <v>1094</v>
      </c>
      <c r="B171" s="22" t="s">
        <v>1100</v>
      </c>
      <c r="C171" s="35" t="s">
        <v>1095</v>
      </c>
      <c r="D171" s="105" t="s">
        <v>1096</v>
      </c>
      <c r="E171" s="35"/>
      <c r="F171" s="35" t="s">
        <v>0</v>
      </c>
      <c r="G171" s="35">
        <v>183</v>
      </c>
      <c r="H171" s="35" t="s">
        <v>1125</v>
      </c>
      <c r="I171" s="16" t="s">
        <v>838</v>
      </c>
      <c r="J171" s="35" t="s">
        <v>1126</v>
      </c>
      <c r="K171" s="63">
        <v>41429</v>
      </c>
      <c r="L171" s="169">
        <f t="shared" si="10"/>
        <v>41450</v>
      </c>
      <c r="M171" s="16"/>
      <c r="N171" s="63">
        <v>41446</v>
      </c>
      <c r="O171" s="213"/>
      <c r="P171" s="226">
        <f t="shared" si="11"/>
        <v>17</v>
      </c>
      <c r="Q171" s="170">
        <f t="shared" si="12"/>
        <v>6</v>
      </c>
      <c r="R171" s="170">
        <f t="shared" si="14"/>
        <v>6</v>
      </c>
      <c r="S171" s="170" t="str">
        <f t="shared" si="15"/>
        <v>OUI</v>
      </c>
      <c r="T171" s="31"/>
      <c r="U171" s="16"/>
      <c r="V171" s="16" t="s">
        <v>1127</v>
      </c>
      <c r="W171" s="16"/>
      <c r="X171" s="16"/>
      <c r="Y171" s="187"/>
      <c r="Z171" s="187"/>
      <c r="AA171" s="188"/>
      <c r="AB171" s="188"/>
      <c r="AC171" s="188"/>
      <c r="AD171" s="188"/>
      <c r="AE171" s="188"/>
      <c r="AF171" s="188"/>
      <c r="AG171" s="188"/>
      <c r="AH171" s="188"/>
      <c r="AI171" s="189"/>
      <c r="AJ171" s="189"/>
      <c r="AK171" s="189"/>
      <c r="AL171" s="189"/>
      <c r="AM171" s="189"/>
      <c r="AN171" s="189"/>
      <c r="AO171" s="189"/>
      <c r="AP171" s="189"/>
      <c r="AQ171" s="189"/>
      <c r="AR171" s="189"/>
      <c r="AS171" s="189"/>
      <c r="AT171" s="189"/>
      <c r="AU171" s="189"/>
      <c r="AV171" s="189"/>
      <c r="AW171" s="189"/>
      <c r="AX171" s="189"/>
      <c r="AY171" s="189"/>
      <c r="AZ171" s="189"/>
      <c r="BA171" s="189"/>
      <c r="BB171" s="189"/>
      <c r="BC171" s="189"/>
      <c r="BD171" s="189"/>
      <c r="BE171" s="189"/>
      <c r="BF171" s="189"/>
      <c r="BG171" s="189"/>
      <c r="BH171" s="189"/>
      <c r="BI171" s="189"/>
      <c r="BJ171" s="189"/>
      <c r="BK171" s="189"/>
      <c r="BL171" s="189"/>
      <c r="BM171" s="189"/>
      <c r="BN171" s="189"/>
      <c r="BO171" s="189"/>
      <c r="BP171" s="189"/>
      <c r="BQ171" s="189"/>
      <c r="BR171" s="189"/>
      <c r="BS171" s="189"/>
      <c r="BT171" s="189"/>
      <c r="BU171" s="189"/>
      <c r="BV171" s="189"/>
      <c r="BW171" s="189"/>
      <c r="BX171" s="189"/>
      <c r="BY171" s="189"/>
      <c r="BZ171" s="189"/>
      <c r="CA171" s="189"/>
      <c r="CB171" s="189"/>
      <c r="CC171" s="189"/>
      <c r="CD171" s="189"/>
      <c r="CE171" s="189"/>
      <c r="CF171" s="189"/>
      <c r="CG171" s="189"/>
      <c r="CH171" s="189"/>
      <c r="CI171" s="189"/>
      <c r="CJ171" s="189"/>
      <c r="CK171" s="189"/>
      <c r="CL171" s="189"/>
      <c r="CM171" s="189"/>
      <c r="CN171" s="189"/>
      <c r="CO171" s="189"/>
      <c r="CP171" s="189"/>
      <c r="CQ171" s="189"/>
      <c r="CR171" s="189"/>
      <c r="CS171" s="189"/>
      <c r="CT171" s="189"/>
      <c r="CU171" s="189"/>
      <c r="CV171" s="189"/>
      <c r="CW171" s="189"/>
      <c r="CX171" s="189"/>
      <c r="CY171" s="189"/>
      <c r="CZ171" s="189"/>
      <c r="DA171" s="189"/>
      <c r="DB171" s="189"/>
      <c r="DC171" s="189"/>
      <c r="DD171" s="189"/>
      <c r="DE171" s="189"/>
      <c r="DF171" s="189"/>
      <c r="DG171" s="189"/>
      <c r="DH171" s="189"/>
      <c r="DI171" s="189"/>
      <c r="DJ171" s="189"/>
      <c r="DK171" s="189"/>
    </row>
    <row r="172" spans="1:115" ht="15" hidden="1" customHeight="1" x14ac:dyDescent="0.2">
      <c r="A172" s="22" t="s">
        <v>1099</v>
      </c>
      <c r="B172" s="22" t="s">
        <v>1101</v>
      </c>
      <c r="C172" s="87" t="s">
        <v>1103</v>
      </c>
      <c r="D172" s="168" t="s">
        <v>1102</v>
      </c>
      <c r="E172" s="87" t="s">
        <v>767</v>
      </c>
      <c r="F172" s="87" t="s">
        <v>0</v>
      </c>
      <c r="G172" s="87">
        <v>58</v>
      </c>
      <c r="H172" s="87" t="s">
        <v>727</v>
      </c>
      <c r="I172" s="87" t="s">
        <v>838</v>
      </c>
      <c r="J172" s="87" t="s">
        <v>1042</v>
      </c>
      <c r="K172" s="169">
        <v>41431</v>
      </c>
      <c r="L172" s="169">
        <f t="shared" si="10"/>
        <v>41452</v>
      </c>
      <c r="M172" s="165"/>
      <c r="N172" s="169"/>
      <c r="O172" s="210"/>
      <c r="P172" s="226" t="str">
        <f t="shared" si="11"/>
        <v/>
      </c>
      <c r="Q172" s="170" t="str">
        <f t="shared" si="12"/>
        <v/>
      </c>
      <c r="R172" s="170">
        <f t="shared" si="14"/>
        <v>6</v>
      </c>
      <c r="S172" s="170" t="str">
        <f t="shared" si="15"/>
        <v/>
      </c>
      <c r="T172" s="167" t="s">
        <v>1108</v>
      </c>
      <c r="U172" s="165"/>
      <c r="V172" s="165"/>
      <c r="W172" s="165"/>
      <c r="X172" s="165"/>
    </row>
    <row r="173" spans="1:115" ht="15" hidden="1" customHeight="1" x14ac:dyDescent="0.2">
      <c r="A173" s="22" t="s">
        <v>1104</v>
      </c>
      <c r="B173" s="22" t="s">
        <v>1105</v>
      </c>
      <c r="C173" s="87" t="s">
        <v>1106</v>
      </c>
      <c r="D173" s="168" t="s">
        <v>1107</v>
      </c>
      <c r="E173" s="87" t="s">
        <v>245</v>
      </c>
      <c r="F173" s="87" t="s">
        <v>0</v>
      </c>
      <c r="G173" s="87">
        <v>264</v>
      </c>
      <c r="H173" s="87" t="s">
        <v>605</v>
      </c>
      <c r="I173" s="165" t="s">
        <v>838</v>
      </c>
      <c r="J173" s="87" t="s">
        <v>920</v>
      </c>
      <c r="K173" s="169">
        <v>41433</v>
      </c>
      <c r="L173" s="169">
        <f t="shared" si="10"/>
        <v>41454</v>
      </c>
      <c r="M173" s="165"/>
      <c r="N173" s="169"/>
      <c r="O173" s="217" t="s">
        <v>1083</v>
      </c>
      <c r="P173" s="226" t="str">
        <f t="shared" si="11"/>
        <v/>
      </c>
      <c r="Q173" s="170" t="str">
        <f t="shared" si="12"/>
        <v/>
      </c>
      <c r="R173" s="170">
        <f t="shared" si="14"/>
        <v>6</v>
      </c>
      <c r="S173" s="170" t="str">
        <f t="shared" si="15"/>
        <v/>
      </c>
      <c r="T173" s="193" t="s">
        <v>1174</v>
      </c>
      <c r="U173" s="165"/>
      <c r="V173" s="165"/>
      <c r="W173" s="165"/>
      <c r="X173" s="165"/>
    </row>
    <row r="174" spans="1:115" ht="15" hidden="1" customHeight="1" x14ac:dyDescent="0.2">
      <c r="A174" s="22" t="s">
        <v>1109</v>
      </c>
      <c r="B174" s="22" t="s">
        <v>1105</v>
      </c>
      <c r="C174" s="87" t="s">
        <v>1106</v>
      </c>
      <c r="D174" s="168" t="s">
        <v>1107</v>
      </c>
      <c r="E174" s="87" t="s">
        <v>245</v>
      </c>
      <c r="F174" s="87" t="s">
        <v>0</v>
      </c>
      <c r="G174" s="87">
        <v>15740</v>
      </c>
      <c r="H174" s="87" t="s">
        <v>605</v>
      </c>
      <c r="I174" s="165" t="s">
        <v>838</v>
      </c>
      <c r="J174" s="87" t="s">
        <v>930</v>
      </c>
      <c r="K174" s="169">
        <v>41433</v>
      </c>
      <c r="L174" s="169">
        <f t="shared" si="10"/>
        <v>41454</v>
      </c>
      <c r="M174" s="165"/>
      <c r="N174" s="169"/>
      <c r="O174" s="217" t="s">
        <v>1083</v>
      </c>
      <c r="P174" s="226" t="str">
        <f t="shared" si="11"/>
        <v/>
      </c>
      <c r="Q174" s="170" t="str">
        <f t="shared" si="12"/>
        <v/>
      </c>
      <c r="R174" s="170">
        <f t="shared" si="14"/>
        <v>6</v>
      </c>
      <c r="S174" s="170" t="str">
        <f t="shared" si="15"/>
        <v/>
      </c>
      <c r="T174" s="193" t="s">
        <v>1174</v>
      </c>
      <c r="U174" s="165"/>
      <c r="V174" s="165"/>
      <c r="W174" s="165"/>
      <c r="X174" s="165"/>
    </row>
    <row r="175" spans="1:115" ht="15" hidden="1" customHeight="1" x14ac:dyDescent="0.2">
      <c r="A175" s="22" t="s">
        <v>1110</v>
      </c>
      <c r="B175" s="22" t="s">
        <v>1105</v>
      </c>
      <c r="C175" s="87" t="s">
        <v>1106</v>
      </c>
      <c r="D175" s="168" t="s">
        <v>1107</v>
      </c>
      <c r="E175" s="87" t="s">
        <v>245</v>
      </c>
      <c r="F175" s="87" t="s">
        <v>0</v>
      </c>
      <c r="G175" s="87">
        <v>7920</v>
      </c>
      <c r="H175" s="87" t="s">
        <v>605</v>
      </c>
      <c r="I175" s="165" t="s">
        <v>838</v>
      </c>
      <c r="J175" s="87" t="s">
        <v>932</v>
      </c>
      <c r="K175" s="169">
        <v>41433</v>
      </c>
      <c r="L175" s="169">
        <f t="shared" si="10"/>
        <v>41454</v>
      </c>
      <c r="M175" s="165"/>
      <c r="N175" s="169"/>
      <c r="O175" s="217" t="s">
        <v>1083</v>
      </c>
      <c r="P175" s="226" t="str">
        <f t="shared" si="11"/>
        <v/>
      </c>
      <c r="Q175" s="170" t="str">
        <f t="shared" si="12"/>
        <v/>
      </c>
      <c r="R175" s="170">
        <f t="shared" si="14"/>
        <v>6</v>
      </c>
      <c r="S175" s="170" t="str">
        <f t="shared" si="15"/>
        <v/>
      </c>
      <c r="T175" s="193" t="s">
        <v>1174</v>
      </c>
      <c r="U175" s="165"/>
      <c r="V175" s="165"/>
      <c r="W175" s="165"/>
      <c r="X175" s="165"/>
    </row>
    <row r="176" spans="1:115" ht="15" hidden="1" customHeight="1" x14ac:dyDescent="0.2">
      <c r="A176" s="22" t="s">
        <v>1111</v>
      </c>
      <c r="B176" s="22" t="s">
        <v>1105</v>
      </c>
      <c r="C176" s="87" t="s">
        <v>1106</v>
      </c>
      <c r="D176" s="168" t="s">
        <v>1107</v>
      </c>
      <c r="E176" s="87" t="s">
        <v>245</v>
      </c>
      <c r="F176" s="87" t="s">
        <v>0</v>
      </c>
      <c r="G176" s="87">
        <v>6350</v>
      </c>
      <c r="H176" s="87" t="s">
        <v>605</v>
      </c>
      <c r="I176" s="165" t="s">
        <v>838</v>
      </c>
      <c r="J176" s="87" t="s">
        <v>933</v>
      </c>
      <c r="K176" s="169">
        <v>41433</v>
      </c>
      <c r="L176" s="169">
        <f t="shared" si="10"/>
        <v>41454</v>
      </c>
      <c r="M176" s="165"/>
      <c r="N176" s="169"/>
      <c r="O176" s="217" t="s">
        <v>1083</v>
      </c>
      <c r="P176" s="226" t="str">
        <f t="shared" si="11"/>
        <v/>
      </c>
      <c r="Q176" s="170" t="str">
        <f t="shared" si="12"/>
        <v/>
      </c>
      <c r="R176" s="170">
        <f t="shared" si="14"/>
        <v>6</v>
      </c>
      <c r="S176" s="170" t="str">
        <f t="shared" si="15"/>
        <v/>
      </c>
      <c r="T176" s="193" t="s">
        <v>1174</v>
      </c>
      <c r="U176" s="165"/>
      <c r="V176" s="165"/>
      <c r="W176" s="165"/>
      <c r="X176" s="165"/>
    </row>
    <row r="177" spans="1:24" ht="15" hidden="1" customHeight="1" x14ac:dyDescent="0.2">
      <c r="A177" s="22" t="s">
        <v>1116</v>
      </c>
      <c r="B177" s="22" t="s">
        <v>1112</v>
      </c>
      <c r="C177" s="87" t="s">
        <v>1113</v>
      </c>
      <c r="D177" s="168" t="s">
        <v>1115</v>
      </c>
      <c r="E177" s="87" t="s">
        <v>1114</v>
      </c>
      <c r="F177" s="87" t="s">
        <v>0</v>
      </c>
      <c r="G177" s="87"/>
      <c r="H177" s="87"/>
      <c r="I177" s="165" t="s">
        <v>838</v>
      </c>
      <c r="J177" s="87" t="s">
        <v>931</v>
      </c>
      <c r="K177" s="169">
        <v>41436</v>
      </c>
      <c r="L177" s="169">
        <f t="shared" si="10"/>
        <v>41457</v>
      </c>
      <c r="M177" s="165"/>
      <c r="N177" s="169"/>
      <c r="O177" s="217" t="s">
        <v>1083</v>
      </c>
      <c r="P177" s="226" t="str">
        <f t="shared" si="11"/>
        <v/>
      </c>
      <c r="Q177" s="170" t="str">
        <f t="shared" si="12"/>
        <v/>
      </c>
      <c r="R177" s="170">
        <f t="shared" si="14"/>
        <v>7</v>
      </c>
      <c r="S177" s="170" t="str">
        <f t="shared" ref="S177:S208" si="16">IF(P177="","",IF(P177&lt;21,"OUI","NON"))</f>
        <v/>
      </c>
      <c r="T177" s="193" t="s">
        <v>1174</v>
      </c>
      <c r="U177" s="165"/>
      <c r="V177" s="165"/>
      <c r="W177" s="165"/>
      <c r="X177" s="165"/>
    </row>
    <row r="178" spans="1:24" ht="15" hidden="1" customHeight="1" x14ac:dyDescent="0.2">
      <c r="A178" s="22" t="s">
        <v>1118</v>
      </c>
      <c r="B178" s="22" t="s">
        <v>1119</v>
      </c>
      <c r="C178" s="87" t="s">
        <v>1120</v>
      </c>
      <c r="D178" s="168" t="s">
        <v>1121</v>
      </c>
      <c r="E178" s="87"/>
      <c r="F178" s="87" t="s">
        <v>1122</v>
      </c>
      <c r="G178" s="87">
        <v>3</v>
      </c>
      <c r="H178" s="87" t="s">
        <v>1123</v>
      </c>
      <c r="I178" s="165" t="s">
        <v>838</v>
      </c>
      <c r="J178" s="87" t="s">
        <v>1124</v>
      </c>
      <c r="K178" s="169">
        <v>41445</v>
      </c>
      <c r="L178" s="169">
        <f t="shared" si="10"/>
        <v>41466</v>
      </c>
      <c r="M178" s="165"/>
      <c r="N178" s="169">
        <v>41459</v>
      </c>
      <c r="O178" s="210"/>
      <c r="P178" s="226">
        <f t="shared" si="11"/>
        <v>14</v>
      </c>
      <c r="Q178" s="170">
        <f t="shared" si="12"/>
        <v>7</v>
      </c>
      <c r="R178" s="170">
        <f t="shared" si="14"/>
        <v>7</v>
      </c>
      <c r="S178" s="170" t="str">
        <f t="shared" si="16"/>
        <v>OUI</v>
      </c>
      <c r="T178" s="167"/>
      <c r="U178" s="165"/>
      <c r="V178" s="165"/>
      <c r="W178" s="165"/>
      <c r="X178" s="165"/>
    </row>
    <row r="179" spans="1:24" ht="15" hidden="1" customHeight="1" x14ac:dyDescent="0.2">
      <c r="A179" s="22" t="s">
        <v>1128</v>
      </c>
      <c r="B179" s="22" t="s">
        <v>1129</v>
      </c>
      <c r="C179" s="191" t="s">
        <v>1130</v>
      </c>
      <c r="D179" s="195" t="s">
        <v>1131</v>
      </c>
      <c r="E179" s="191" t="s">
        <v>1132</v>
      </c>
      <c r="F179" s="191" t="s">
        <v>0</v>
      </c>
      <c r="G179" s="87"/>
      <c r="H179" s="87"/>
      <c r="I179" s="192" t="s">
        <v>838</v>
      </c>
      <c r="J179" s="191" t="s">
        <v>1044</v>
      </c>
      <c r="K179" s="169">
        <v>41452</v>
      </c>
      <c r="L179" s="169">
        <f t="shared" si="10"/>
        <v>41473</v>
      </c>
      <c r="M179" s="165"/>
      <c r="N179" s="169"/>
      <c r="O179" s="210"/>
      <c r="P179" s="226" t="str">
        <f t="shared" si="11"/>
        <v/>
      </c>
      <c r="Q179" s="170" t="str">
        <f t="shared" si="12"/>
        <v/>
      </c>
      <c r="R179" s="170">
        <f t="shared" si="14"/>
        <v>7</v>
      </c>
      <c r="S179" s="170" t="str">
        <f t="shared" si="16"/>
        <v/>
      </c>
      <c r="T179" s="167"/>
      <c r="U179" s="165"/>
      <c r="V179" s="165"/>
      <c r="W179" s="165"/>
      <c r="X179" s="165"/>
    </row>
    <row r="180" spans="1:24" ht="15" hidden="1" customHeight="1" x14ac:dyDescent="0.2">
      <c r="A180" s="22" t="s">
        <v>1133</v>
      </c>
      <c r="B180" s="22" t="s">
        <v>1134</v>
      </c>
      <c r="C180" s="191" t="s">
        <v>814</v>
      </c>
      <c r="D180" s="195" t="s">
        <v>1135</v>
      </c>
      <c r="E180" s="87"/>
      <c r="F180" s="87"/>
      <c r="G180" s="87"/>
      <c r="H180" s="87"/>
      <c r="I180" s="192" t="s">
        <v>1156</v>
      </c>
      <c r="J180" s="87"/>
      <c r="K180" s="169">
        <v>41451</v>
      </c>
      <c r="L180" s="169">
        <f t="shared" si="10"/>
        <v>41472</v>
      </c>
      <c r="M180" s="165"/>
      <c r="N180" s="169">
        <v>41457</v>
      </c>
      <c r="O180" s="217" t="s">
        <v>1083</v>
      </c>
      <c r="P180" s="226" t="str">
        <f t="shared" si="11"/>
        <v/>
      </c>
      <c r="Q180" s="170">
        <f t="shared" si="12"/>
        <v>7</v>
      </c>
      <c r="R180" s="170">
        <f t="shared" si="14"/>
        <v>7</v>
      </c>
      <c r="S180" s="170" t="str">
        <f t="shared" si="16"/>
        <v/>
      </c>
      <c r="T180" s="193" t="s">
        <v>1157</v>
      </c>
      <c r="U180" s="165"/>
      <c r="V180" s="165"/>
      <c r="W180" s="165"/>
      <c r="X180" s="165"/>
    </row>
    <row r="181" spans="1:24" ht="15" hidden="1" customHeight="1" x14ac:dyDescent="0.2">
      <c r="A181" s="22" t="s">
        <v>1136</v>
      </c>
      <c r="B181" s="22" t="s">
        <v>1137</v>
      </c>
      <c r="C181" s="191" t="s">
        <v>941</v>
      </c>
      <c r="D181" s="195" t="s">
        <v>1138</v>
      </c>
      <c r="E181" s="87"/>
      <c r="F181" s="191" t="s">
        <v>0</v>
      </c>
      <c r="G181" s="87">
        <v>1</v>
      </c>
      <c r="H181" s="191" t="s">
        <v>1139</v>
      </c>
      <c r="I181" s="192" t="s">
        <v>838</v>
      </c>
      <c r="J181" s="191" t="s">
        <v>1140</v>
      </c>
      <c r="K181" s="169">
        <v>41456</v>
      </c>
      <c r="L181" s="169">
        <f t="shared" si="10"/>
        <v>41477</v>
      </c>
      <c r="M181" s="165"/>
      <c r="N181" s="169"/>
      <c r="O181" s="210"/>
      <c r="P181" s="226" t="str">
        <f t="shared" si="11"/>
        <v/>
      </c>
      <c r="Q181" s="170" t="str">
        <f t="shared" si="12"/>
        <v/>
      </c>
      <c r="R181" s="170">
        <f t="shared" si="14"/>
        <v>7</v>
      </c>
      <c r="S181" s="170" t="str">
        <f t="shared" si="16"/>
        <v/>
      </c>
      <c r="T181" s="193" t="s">
        <v>1141</v>
      </c>
      <c r="U181" s="165"/>
      <c r="V181" s="165"/>
      <c r="W181" s="165"/>
      <c r="X181" s="165"/>
    </row>
    <row r="182" spans="1:24" ht="15" hidden="1" customHeight="1" x14ac:dyDescent="0.2">
      <c r="A182" s="22" t="s">
        <v>1143</v>
      </c>
      <c r="B182" s="22" t="s">
        <v>1144</v>
      </c>
      <c r="C182" s="191" t="s">
        <v>142</v>
      </c>
      <c r="D182" s="195" t="s">
        <v>1145</v>
      </c>
      <c r="E182" s="87"/>
      <c r="F182" s="191" t="s">
        <v>0</v>
      </c>
      <c r="G182" s="87"/>
      <c r="H182" s="191"/>
      <c r="I182" s="192" t="s">
        <v>1146</v>
      </c>
      <c r="J182" s="191" t="s">
        <v>1021</v>
      </c>
      <c r="K182" s="169">
        <v>41457</v>
      </c>
      <c r="L182" s="169">
        <f t="shared" si="10"/>
        <v>41478</v>
      </c>
      <c r="M182" s="165"/>
      <c r="N182" s="169">
        <v>41457</v>
      </c>
      <c r="O182" s="210"/>
      <c r="P182" s="226">
        <f t="shared" si="11"/>
        <v>0</v>
      </c>
      <c r="Q182" s="170">
        <f t="shared" si="12"/>
        <v>7</v>
      </c>
      <c r="R182" s="170">
        <f t="shared" si="14"/>
        <v>7</v>
      </c>
      <c r="S182" s="170" t="str">
        <f t="shared" si="16"/>
        <v>OUI</v>
      </c>
      <c r="T182" s="193" t="s">
        <v>1147</v>
      </c>
      <c r="U182" s="165"/>
      <c r="V182" s="165"/>
      <c r="W182" s="165"/>
      <c r="X182" s="165"/>
    </row>
    <row r="183" spans="1:24" ht="15" hidden="1" customHeight="1" x14ac:dyDescent="0.2">
      <c r="A183" s="22" t="s">
        <v>1148</v>
      </c>
      <c r="B183" s="22" t="s">
        <v>1149</v>
      </c>
      <c r="C183" s="191" t="s">
        <v>531</v>
      </c>
      <c r="D183" s="195" t="s">
        <v>1145</v>
      </c>
      <c r="E183" s="87"/>
      <c r="F183" s="191" t="s">
        <v>0</v>
      </c>
      <c r="G183" s="87"/>
      <c r="H183" s="87"/>
      <c r="I183" s="192" t="s">
        <v>838</v>
      </c>
      <c r="J183" s="191" t="s">
        <v>1028</v>
      </c>
      <c r="K183" s="169">
        <v>41457</v>
      </c>
      <c r="L183" s="169">
        <f t="shared" si="10"/>
        <v>41478</v>
      </c>
      <c r="M183" s="165"/>
      <c r="N183" s="169">
        <v>41457</v>
      </c>
      <c r="O183" s="210"/>
      <c r="P183" s="226">
        <f t="shared" si="11"/>
        <v>0</v>
      </c>
      <c r="Q183" s="170">
        <f t="shared" si="12"/>
        <v>7</v>
      </c>
      <c r="R183" s="170">
        <f t="shared" si="14"/>
        <v>7</v>
      </c>
      <c r="S183" s="170" t="str">
        <f t="shared" si="16"/>
        <v>OUI</v>
      </c>
      <c r="T183" s="193" t="s">
        <v>1147</v>
      </c>
      <c r="U183" s="165"/>
      <c r="V183" s="165"/>
      <c r="W183" s="165"/>
      <c r="X183" s="165"/>
    </row>
    <row r="184" spans="1:24" ht="15" hidden="1" customHeight="1" x14ac:dyDescent="0.2">
      <c r="A184" s="22" t="s">
        <v>1150</v>
      </c>
      <c r="B184" s="22" t="s">
        <v>1151</v>
      </c>
      <c r="C184" s="191" t="s">
        <v>1158</v>
      </c>
      <c r="D184" s="195" t="s">
        <v>1152</v>
      </c>
      <c r="E184" s="191" t="s">
        <v>1153</v>
      </c>
      <c r="F184" s="191" t="s">
        <v>0</v>
      </c>
      <c r="G184" s="191" t="s">
        <v>1155</v>
      </c>
      <c r="H184" s="191" t="s">
        <v>605</v>
      </c>
      <c r="I184" s="191" t="s">
        <v>838</v>
      </c>
      <c r="J184" s="191" t="s">
        <v>1154</v>
      </c>
      <c r="K184" s="169">
        <v>41458</v>
      </c>
      <c r="L184" s="169">
        <f t="shared" si="10"/>
        <v>41479</v>
      </c>
      <c r="M184" s="165"/>
      <c r="N184" s="169"/>
      <c r="O184" s="210"/>
      <c r="P184" s="226" t="str">
        <f t="shared" si="11"/>
        <v/>
      </c>
      <c r="Q184" s="170" t="str">
        <f t="shared" si="12"/>
        <v/>
      </c>
      <c r="R184" s="170">
        <f t="shared" si="14"/>
        <v>7</v>
      </c>
      <c r="S184" s="170" t="str">
        <f t="shared" si="16"/>
        <v/>
      </c>
      <c r="T184" s="31" t="s">
        <v>1232</v>
      </c>
      <c r="U184" s="165"/>
      <c r="V184" s="165"/>
      <c r="W184" s="165"/>
      <c r="X184" s="165"/>
    </row>
    <row r="185" spans="1:24" ht="15" hidden="1" customHeight="1" x14ac:dyDescent="0.2">
      <c r="A185" s="22" t="s">
        <v>1159</v>
      </c>
      <c r="B185" s="22" t="s">
        <v>1160</v>
      </c>
      <c r="C185" s="191" t="s">
        <v>814</v>
      </c>
      <c r="D185" s="195" t="s">
        <v>1161</v>
      </c>
      <c r="E185" s="573" t="s">
        <v>1162</v>
      </c>
      <c r="F185" s="574"/>
      <c r="G185" s="574"/>
      <c r="H185" s="574"/>
      <c r="I185" s="574"/>
      <c r="J185" s="575"/>
      <c r="K185" s="169">
        <v>41450</v>
      </c>
      <c r="L185" s="169">
        <f t="shared" si="10"/>
        <v>41471</v>
      </c>
      <c r="M185" s="165"/>
      <c r="N185" s="169"/>
      <c r="O185" s="217" t="s">
        <v>1083</v>
      </c>
      <c r="P185" s="226" t="str">
        <f t="shared" si="11"/>
        <v/>
      </c>
      <c r="Q185" s="170" t="str">
        <f t="shared" si="12"/>
        <v/>
      </c>
      <c r="R185" s="170">
        <f t="shared" si="14"/>
        <v>7</v>
      </c>
      <c r="S185" s="170" t="str">
        <f t="shared" si="16"/>
        <v/>
      </c>
      <c r="T185" s="193" t="s">
        <v>1175</v>
      </c>
      <c r="U185" s="165"/>
      <c r="V185" s="165"/>
      <c r="W185" s="165"/>
      <c r="X185" s="165"/>
    </row>
    <row r="186" spans="1:24" ht="15" hidden="1" customHeight="1" x14ac:dyDescent="0.2">
      <c r="A186" s="22" t="s">
        <v>1164</v>
      </c>
      <c r="B186" s="22" t="s">
        <v>1163</v>
      </c>
      <c r="C186" s="191" t="s">
        <v>142</v>
      </c>
      <c r="D186" s="195" t="s">
        <v>1165</v>
      </c>
      <c r="E186" s="191" t="s">
        <v>1166</v>
      </c>
      <c r="F186" s="191" t="s">
        <v>234</v>
      </c>
      <c r="G186" s="87"/>
      <c r="H186" s="87"/>
      <c r="I186" s="192" t="s">
        <v>838</v>
      </c>
      <c r="J186" s="191" t="s">
        <v>1167</v>
      </c>
      <c r="K186" s="194">
        <v>41459</v>
      </c>
      <c r="L186" s="169">
        <f t="shared" si="10"/>
        <v>41480</v>
      </c>
      <c r="M186" s="165"/>
      <c r="N186" s="169">
        <v>41471</v>
      </c>
      <c r="O186" s="210"/>
      <c r="P186" s="226">
        <f t="shared" si="11"/>
        <v>12</v>
      </c>
      <c r="Q186" s="170">
        <f t="shared" si="12"/>
        <v>7</v>
      </c>
      <c r="R186" s="170">
        <f t="shared" si="14"/>
        <v>7</v>
      </c>
      <c r="S186" s="170" t="str">
        <f t="shared" si="16"/>
        <v>OUI</v>
      </c>
      <c r="T186" s="193" t="s">
        <v>1168</v>
      </c>
      <c r="U186" s="165"/>
      <c r="V186" s="192" t="s">
        <v>1294</v>
      </c>
      <c r="W186" s="165"/>
      <c r="X186" s="165"/>
    </row>
    <row r="187" spans="1:24" ht="15" hidden="1" customHeight="1" x14ac:dyDescent="0.2">
      <c r="A187" s="22" t="s">
        <v>1169</v>
      </c>
      <c r="B187" s="22" t="s">
        <v>1170</v>
      </c>
      <c r="C187" s="191" t="s">
        <v>1171</v>
      </c>
      <c r="D187" s="195" t="s">
        <v>1172</v>
      </c>
      <c r="E187" s="87"/>
      <c r="F187" s="191" t="s">
        <v>0</v>
      </c>
      <c r="G187" s="603" t="s">
        <v>1173</v>
      </c>
      <c r="H187" s="602"/>
      <c r="I187" s="192" t="s">
        <v>838</v>
      </c>
      <c r="J187" s="191" t="s">
        <v>626</v>
      </c>
      <c r="K187" s="169">
        <v>41471</v>
      </c>
      <c r="L187" s="169">
        <f t="shared" si="10"/>
        <v>41492</v>
      </c>
      <c r="M187" s="165"/>
      <c r="N187" s="169"/>
      <c r="O187" s="210"/>
      <c r="P187" s="226" t="str">
        <f t="shared" si="11"/>
        <v/>
      </c>
      <c r="Q187" s="170" t="str">
        <f t="shared" si="12"/>
        <v/>
      </c>
      <c r="R187" s="170">
        <f t="shared" si="14"/>
        <v>8</v>
      </c>
      <c r="S187" s="170" t="str">
        <f t="shared" si="16"/>
        <v/>
      </c>
      <c r="T187" s="31" t="s">
        <v>1231</v>
      </c>
      <c r="U187" s="165"/>
      <c r="V187" s="165"/>
      <c r="W187" s="165"/>
      <c r="X187" s="165"/>
    </row>
    <row r="188" spans="1:24" ht="15" hidden="1" customHeight="1" x14ac:dyDescent="0.2">
      <c r="A188" s="22" t="s">
        <v>1195</v>
      </c>
      <c r="B188" s="22" t="s">
        <v>1295</v>
      </c>
      <c r="C188" s="191" t="s">
        <v>1113</v>
      </c>
      <c r="D188" s="195" t="s">
        <v>1176</v>
      </c>
      <c r="E188" s="87"/>
      <c r="F188" s="87"/>
      <c r="G188" s="87"/>
      <c r="H188" s="87"/>
      <c r="I188" s="87"/>
      <c r="J188" s="87"/>
      <c r="K188" s="169">
        <v>41436</v>
      </c>
      <c r="L188" s="169">
        <f t="shared" si="10"/>
        <v>41457</v>
      </c>
      <c r="M188" s="165"/>
      <c r="N188" s="169">
        <v>41481</v>
      </c>
      <c r="O188" s="217" t="s">
        <v>1083</v>
      </c>
      <c r="P188" s="226" t="str">
        <f t="shared" si="11"/>
        <v/>
      </c>
      <c r="Q188" s="170">
        <f t="shared" si="12"/>
        <v>7</v>
      </c>
      <c r="R188" s="170">
        <f t="shared" si="14"/>
        <v>7</v>
      </c>
      <c r="S188" s="170" t="str">
        <f t="shared" si="16"/>
        <v/>
      </c>
      <c r="T188" s="193" t="s">
        <v>1177</v>
      </c>
      <c r="U188" s="165"/>
      <c r="V188" s="165"/>
      <c r="W188" s="165"/>
      <c r="X188" s="165"/>
    </row>
    <row r="189" spans="1:24" ht="15" hidden="1" customHeight="1" x14ac:dyDescent="0.2">
      <c r="A189" s="22" t="s">
        <v>1196</v>
      </c>
      <c r="B189" s="22" t="s">
        <v>1296</v>
      </c>
      <c r="C189" s="191" t="s">
        <v>1106</v>
      </c>
      <c r="D189" s="195" t="s">
        <v>1178</v>
      </c>
      <c r="E189" s="87"/>
      <c r="F189" s="87"/>
      <c r="G189" s="87"/>
      <c r="H189" s="191"/>
      <c r="I189" s="87"/>
      <c r="J189" s="87"/>
      <c r="K189" s="169">
        <v>41481</v>
      </c>
      <c r="L189" s="169">
        <f t="shared" si="10"/>
        <v>41502</v>
      </c>
      <c r="M189" s="165"/>
      <c r="N189" s="169">
        <v>41481</v>
      </c>
      <c r="O189" s="217" t="s">
        <v>1083</v>
      </c>
      <c r="P189" s="226" t="str">
        <f t="shared" si="11"/>
        <v/>
      </c>
      <c r="Q189" s="170">
        <f t="shared" si="12"/>
        <v>7</v>
      </c>
      <c r="R189" s="170">
        <f t="shared" si="14"/>
        <v>8</v>
      </c>
      <c r="S189" s="170" t="str">
        <f t="shared" si="16"/>
        <v/>
      </c>
      <c r="T189" s="193" t="s">
        <v>1179</v>
      </c>
      <c r="U189" s="165"/>
      <c r="V189" s="165"/>
      <c r="W189" s="165"/>
      <c r="X189" s="165"/>
    </row>
    <row r="190" spans="1:24" ht="15" hidden="1" customHeight="1" x14ac:dyDescent="0.2">
      <c r="A190" s="22" t="s">
        <v>1197</v>
      </c>
      <c r="B190" s="22" t="s">
        <v>1297</v>
      </c>
      <c r="C190" s="191" t="s">
        <v>1180</v>
      </c>
      <c r="D190" s="195" t="s">
        <v>1181</v>
      </c>
      <c r="E190" s="191" t="s">
        <v>1183</v>
      </c>
      <c r="F190" s="191" t="s">
        <v>0</v>
      </c>
      <c r="G190" s="87">
        <v>2000</v>
      </c>
      <c r="H190" s="191" t="s">
        <v>605</v>
      </c>
      <c r="I190" s="191" t="s">
        <v>838</v>
      </c>
      <c r="J190" s="191" t="s">
        <v>1182</v>
      </c>
      <c r="K190" s="169">
        <v>41484</v>
      </c>
      <c r="L190" s="169">
        <f t="shared" si="10"/>
        <v>41505</v>
      </c>
      <c r="M190" s="165"/>
      <c r="N190" s="169"/>
      <c r="O190" s="210"/>
      <c r="P190" s="226" t="str">
        <f t="shared" si="11"/>
        <v/>
      </c>
      <c r="Q190" s="170" t="str">
        <f t="shared" si="12"/>
        <v/>
      </c>
      <c r="R190" s="170">
        <f t="shared" si="14"/>
        <v>8</v>
      </c>
      <c r="S190" s="170" t="str">
        <f t="shared" si="16"/>
        <v/>
      </c>
      <c r="T190" s="167"/>
      <c r="U190" s="165"/>
      <c r="V190" s="165"/>
      <c r="W190" s="165"/>
      <c r="X190" s="165"/>
    </row>
    <row r="191" spans="1:24" ht="25.5" hidden="1" x14ac:dyDescent="0.2">
      <c r="A191" s="22" t="s">
        <v>1198</v>
      </c>
      <c r="B191" s="22" t="s">
        <v>1298</v>
      </c>
      <c r="C191" s="191" t="s">
        <v>1184</v>
      </c>
      <c r="D191" s="195" t="s">
        <v>1185</v>
      </c>
      <c r="E191" s="199" t="s">
        <v>1186</v>
      </c>
      <c r="F191" s="35" t="s">
        <v>0</v>
      </c>
      <c r="G191" s="87"/>
      <c r="H191" s="191" t="s">
        <v>605</v>
      </c>
      <c r="I191" s="191" t="s">
        <v>838</v>
      </c>
      <c r="J191" s="191" t="s">
        <v>1187</v>
      </c>
      <c r="K191" s="169">
        <v>41484</v>
      </c>
      <c r="L191" s="169">
        <f t="shared" si="10"/>
        <v>41505</v>
      </c>
      <c r="M191" s="165"/>
      <c r="N191" s="169"/>
      <c r="O191" s="210"/>
      <c r="P191" s="226" t="str">
        <f t="shared" si="11"/>
        <v/>
      </c>
      <c r="Q191" s="170" t="str">
        <f t="shared" si="12"/>
        <v/>
      </c>
      <c r="R191" s="170">
        <f t="shared" si="14"/>
        <v>8</v>
      </c>
      <c r="S191" s="170" t="str">
        <f t="shared" si="16"/>
        <v/>
      </c>
      <c r="T191" s="31" t="s">
        <v>1230</v>
      </c>
      <c r="U191" s="165"/>
      <c r="V191" s="165"/>
      <c r="W191" s="165"/>
      <c r="X191" s="165"/>
    </row>
    <row r="192" spans="1:24" ht="15" hidden="1" customHeight="1" x14ac:dyDescent="0.2">
      <c r="A192" s="22" t="s">
        <v>1199</v>
      </c>
      <c r="B192" s="22" t="s">
        <v>1299</v>
      </c>
      <c r="C192" s="35" t="s">
        <v>1227</v>
      </c>
      <c r="D192" s="105" t="s">
        <v>1229</v>
      </c>
      <c r="E192" s="191" t="s">
        <v>1188</v>
      </c>
      <c r="F192" s="191" t="s">
        <v>0</v>
      </c>
      <c r="G192" s="35"/>
      <c r="H192" s="87"/>
      <c r="I192" s="35" t="s">
        <v>838</v>
      </c>
      <c r="J192" s="35" t="s">
        <v>1228</v>
      </c>
      <c r="K192" s="169">
        <v>41491</v>
      </c>
      <c r="L192" s="169">
        <f t="shared" si="10"/>
        <v>41512</v>
      </c>
      <c r="M192" s="165"/>
      <c r="N192" s="169"/>
      <c r="O192" s="210"/>
      <c r="P192" s="226" t="str">
        <f t="shared" si="11"/>
        <v/>
      </c>
      <c r="Q192" s="170" t="str">
        <f t="shared" si="12"/>
        <v/>
      </c>
      <c r="R192" s="170">
        <f t="shared" si="14"/>
        <v>8</v>
      </c>
      <c r="S192" s="170" t="str">
        <f t="shared" si="16"/>
        <v/>
      </c>
      <c r="T192" s="167"/>
      <c r="U192" s="165"/>
      <c r="V192" s="165"/>
      <c r="W192" s="165"/>
      <c r="X192" s="165"/>
    </row>
    <row r="193" spans="1:34" ht="15" hidden="1" customHeight="1" x14ac:dyDescent="0.2">
      <c r="A193" s="22" t="s">
        <v>1200</v>
      </c>
      <c r="B193" s="22" t="s">
        <v>1300</v>
      </c>
      <c r="C193" s="191" t="s">
        <v>1189</v>
      </c>
      <c r="D193" s="195" t="s">
        <v>1190</v>
      </c>
      <c r="E193" s="87"/>
      <c r="F193" s="191" t="s">
        <v>0</v>
      </c>
      <c r="G193" s="87">
        <v>100</v>
      </c>
      <c r="H193" s="191" t="s">
        <v>1191</v>
      </c>
      <c r="I193" s="191" t="s">
        <v>838</v>
      </c>
      <c r="J193" s="87">
        <v>120</v>
      </c>
      <c r="K193" s="169">
        <v>41491</v>
      </c>
      <c r="L193" s="169">
        <f t="shared" si="10"/>
        <v>41512</v>
      </c>
      <c r="M193" s="595">
        <v>41523</v>
      </c>
      <c r="N193" s="589">
        <v>41523</v>
      </c>
      <c r="O193" s="598" t="s">
        <v>1083</v>
      </c>
      <c r="P193" s="586" t="str">
        <f t="shared" si="11"/>
        <v/>
      </c>
      <c r="Q193" s="586">
        <f t="shared" si="12"/>
        <v>9</v>
      </c>
      <c r="R193" s="586">
        <f t="shared" si="14"/>
        <v>8</v>
      </c>
      <c r="S193" s="586" t="str">
        <f t="shared" si="16"/>
        <v/>
      </c>
      <c r="T193" s="31" t="s">
        <v>1243</v>
      </c>
      <c r="U193" s="165"/>
      <c r="V193" s="165"/>
      <c r="W193" s="165"/>
      <c r="X193" s="165"/>
    </row>
    <row r="194" spans="1:34" ht="15" hidden="1" customHeight="1" x14ac:dyDescent="0.2">
      <c r="A194" s="22" t="s">
        <v>1201</v>
      </c>
      <c r="B194" s="22" t="s">
        <v>1300</v>
      </c>
      <c r="C194" s="191" t="s">
        <v>1189</v>
      </c>
      <c r="D194" s="195" t="s">
        <v>1190</v>
      </c>
      <c r="E194" s="87"/>
      <c r="F194" s="191" t="s">
        <v>0</v>
      </c>
      <c r="G194" s="87">
        <v>100</v>
      </c>
      <c r="H194" s="191" t="s">
        <v>1191</v>
      </c>
      <c r="I194" s="191" t="s">
        <v>838</v>
      </c>
      <c r="J194" s="87">
        <v>160</v>
      </c>
      <c r="K194" s="169">
        <v>41491</v>
      </c>
      <c r="L194" s="169">
        <f t="shared" si="10"/>
        <v>41512</v>
      </c>
      <c r="M194" s="596"/>
      <c r="N194" s="590"/>
      <c r="O194" s="599"/>
      <c r="P194" s="587" t="str">
        <f t="shared" si="11"/>
        <v/>
      </c>
      <c r="Q194" s="587" t="str">
        <f t="shared" si="12"/>
        <v/>
      </c>
      <c r="R194" s="587"/>
      <c r="S194" s="587" t="str">
        <f t="shared" si="16"/>
        <v/>
      </c>
      <c r="T194" s="31" t="s">
        <v>1243</v>
      </c>
      <c r="U194" s="165"/>
      <c r="V194" s="165"/>
      <c r="W194" s="165"/>
      <c r="X194" s="165"/>
    </row>
    <row r="195" spans="1:34" ht="15" hidden="1" customHeight="1" x14ac:dyDescent="0.2">
      <c r="A195" s="22" t="s">
        <v>1202</v>
      </c>
      <c r="B195" s="22" t="s">
        <v>1300</v>
      </c>
      <c r="C195" s="191" t="s">
        <v>1189</v>
      </c>
      <c r="D195" s="195" t="s">
        <v>1190</v>
      </c>
      <c r="E195" s="87"/>
      <c r="F195" s="191" t="s">
        <v>0</v>
      </c>
      <c r="G195" s="87">
        <v>100</v>
      </c>
      <c r="H195" s="191" t="s">
        <v>1191</v>
      </c>
      <c r="I195" s="35" t="s">
        <v>1224</v>
      </c>
      <c r="J195" s="87">
        <v>120</v>
      </c>
      <c r="K195" s="169">
        <v>41491</v>
      </c>
      <c r="L195" s="169">
        <f t="shared" si="10"/>
        <v>41512</v>
      </c>
      <c r="M195" s="597"/>
      <c r="N195" s="591"/>
      <c r="O195" s="600"/>
      <c r="P195" s="588" t="str">
        <f t="shared" si="11"/>
        <v/>
      </c>
      <c r="Q195" s="588" t="str">
        <f t="shared" si="12"/>
        <v/>
      </c>
      <c r="R195" s="588"/>
      <c r="S195" s="588" t="str">
        <f t="shared" si="16"/>
        <v/>
      </c>
      <c r="T195" s="31" t="s">
        <v>1243</v>
      </c>
      <c r="U195" s="165"/>
      <c r="V195" s="165"/>
      <c r="W195" s="165"/>
      <c r="X195" s="165"/>
    </row>
    <row r="196" spans="1:34" ht="15" hidden="1" customHeight="1" x14ac:dyDescent="0.2">
      <c r="A196" s="22" t="s">
        <v>1203</v>
      </c>
      <c r="B196" s="22" t="s">
        <v>1301</v>
      </c>
      <c r="C196" s="191" t="s">
        <v>1192</v>
      </c>
      <c r="D196" s="195" t="s">
        <v>1205</v>
      </c>
      <c r="E196" s="191" t="s">
        <v>1193</v>
      </c>
      <c r="F196" s="191" t="s">
        <v>0</v>
      </c>
      <c r="G196" s="87">
        <v>12</v>
      </c>
      <c r="H196" s="87"/>
      <c r="I196" s="87"/>
      <c r="J196" s="191" t="s">
        <v>1194</v>
      </c>
      <c r="K196" s="169">
        <v>41491</v>
      </c>
      <c r="L196" s="169">
        <f t="shared" si="10"/>
        <v>41512</v>
      </c>
      <c r="M196" s="165"/>
      <c r="N196" s="169"/>
      <c r="O196" s="217" t="s">
        <v>1083</v>
      </c>
      <c r="P196" s="226" t="str">
        <f t="shared" si="11"/>
        <v/>
      </c>
      <c r="Q196" s="170" t="str">
        <f t="shared" si="12"/>
        <v/>
      </c>
      <c r="R196" s="170">
        <f t="shared" si="14"/>
        <v>8</v>
      </c>
      <c r="S196" s="170" t="str">
        <f t="shared" si="16"/>
        <v/>
      </c>
      <c r="T196" s="31" t="s">
        <v>1175</v>
      </c>
      <c r="U196" s="165"/>
      <c r="V196" s="165"/>
      <c r="W196" s="165"/>
      <c r="X196" s="165"/>
    </row>
    <row r="197" spans="1:34" ht="15" hidden="1" customHeight="1" x14ac:dyDescent="0.2">
      <c r="A197" s="22" t="s">
        <v>1204</v>
      </c>
      <c r="B197" s="22" t="s">
        <v>1302</v>
      </c>
      <c r="C197" s="191" t="s">
        <v>1095</v>
      </c>
      <c r="D197" s="195" t="s">
        <v>1206</v>
      </c>
      <c r="E197" s="191" t="s">
        <v>1207</v>
      </c>
      <c r="F197" s="191" t="s">
        <v>0</v>
      </c>
      <c r="G197" s="87">
        <v>250</v>
      </c>
      <c r="H197" s="191" t="s">
        <v>605</v>
      </c>
      <c r="I197" s="191" t="s">
        <v>838</v>
      </c>
      <c r="J197" s="191" t="s">
        <v>1021</v>
      </c>
      <c r="K197" s="169">
        <v>41493</v>
      </c>
      <c r="L197" s="169">
        <f t="shared" si="10"/>
        <v>41514</v>
      </c>
      <c r="M197" s="165"/>
      <c r="N197" s="169"/>
      <c r="O197" s="210"/>
      <c r="P197" s="226" t="str">
        <f t="shared" si="11"/>
        <v/>
      </c>
      <c r="Q197" s="170" t="str">
        <f t="shared" si="12"/>
        <v/>
      </c>
      <c r="R197" s="170">
        <f t="shared" si="14"/>
        <v>8</v>
      </c>
      <c r="S197" s="170" t="str">
        <f t="shared" si="16"/>
        <v/>
      </c>
      <c r="T197" s="167"/>
      <c r="U197" s="165"/>
      <c r="V197" s="165"/>
      <c r="W197" s="165"/>
      <c r="X197" s="165"/>
    </row>
    <row r="198" spans="1:34" ht="15" hidden="1" customHeight="1" x14ac:dyDescent="0.2">
      <c r="A198" s="22" t="s">
        <v>1210</v>
      </c>
      <c r="B198" s="22" t="s">
        <v>1302</v>
      </c>
      <c r="C198" s="191" t="s">
        <v>1095</v>
      </c>
      <c r="D198" s="195" t="s">
        <v>1206</v>
      </c>
      <c r="E198" s="191" t="s">
        <v>1207</v>
      </c>
      <c r="F198" s="191" t="s">
        <v>0</v>
      </c>
      <c r="G198" s="87">
        <v>130</v>
      </c>
      <c r="H198" s="191" t="s">
        <v>605</v>
      </c>
      <c r="I198" s="191" t="s">
        <v>838</v>
      </c>
      <c r="J198" s="191" t="s">
        <v>1126</v>
      </c>
      <c r="K198" s="169">
        <v>41493</v>
      </c>
      <c r="L198" s="169">
        <f>K198+21</f>
        <v>41514</v>
      </c>
      <c r="M198" s="165"/>
      <c r="N198" s="169"/>
      <c r="O198" s="210"/>
      <c r="P198" s="226" t="str">
        <f t="shared" ref="P198:P231" si="17">IF(O198="D","",IF(N198&lt;&gt;"",N198-K198,""))</f>
        <v/>
      </c>
      <c r="Q198" s="170" t="str">
        <f t="shared" ref="Q198:Q231" si="18">IF(N198&lt;&gt;"",MONTH(N198),"")</f>
        <v/>
      </c>
      <c r="R198" s="170">
        <f t="shared" si="14"/>
        <v>8</v>
      </c>
      <c r="S198" s="170" t="str">
        <f t="shared" si="16"/>
        <v/>
      </c>
      <c r="T198" s="167"/>
      <c r="U198" s="165"/>
      <c r="V198" s="165"/>
      <c r="W198" s="165"/>
      <c r="X198" s="165"/>
    </row>
    <row r="199" spans="1:34" ht="15" hidden="1" customHeight="1" x14ac:dyDescent="0.2">
      <c r="A199" s="22" t="s">
        <v>1208</v>
      </c>
      <c r="B199" s="22" t="s">
        <v>1303</v>
      </c>
      <c r="C199" s="191" t="s">
        <v>1209</v>
      </c>
      <c r="D199" s="195" t="s">
        <v>1206</v>
      </c>
      <c r="E199" s="191" t="s">
        <v>1207</v>
      </c>
      <c r="F199" s="191" t="s">
        <v>0</v>
      </c>
      <c r="G199" s="87">
        <v>1000</v>
      </c>
      <c r="H199" s="191" t="s">
        <v>605</v>
      </c>
      <c r="I199" s="191" t="s">
        <v>838</v>
      </c>
      <c r="J199" s="191" t="s">
        <v>1042</v>
      </c>
      <c r="K199" s="169">
        <v>41493</v>
      </c>
      <c r="L199" s="169">
        <f>K199+21</f>
        <v>41514</v>
      </c>
      <c r="M199" s="165"/>
      <c r="N199" s="169"/>
      <c r="O199" s="210"/>
      <c r="P199" s="226" t="str">
        <f t="shared" si="17"/>
        <v/>
      </c>
      <c r="Q199" s="170" t="str">
        <f t="shared" si="18"/>
        <v/>
      </c>
      <c r="R199" s="170">
        <f t="shared" ref="R199:R243" si="19">IF(L199&lt;&gt;"",MONTH(L199),"")</f>
        <v>8</v>
      </c>
      <c r="S199" s="170" t="str">
        <f t="shared" si="16"/>
        <v/>
      </c>
      <c r="T199" s="167"/>
      <c r="U199" s="165"/>
      <c r="V199" s="165"/>
      <c r="W199" s="165"/>
      <c r="X199" s="165"/>
    </row>
    <row r="200" spans="1:34" ht="15" hidden="1" customHeight="1" x14ac:dyDescent="0.2">
      <c r="A200" s="22" t="s">
        <v>1211</v>
      </c>
      <c r="B200" s="22" t="s">
        <v>1304</v>
      </c>
      <c r="C200" s="191" t="s">
        <v>1103</v>
      </c>
      <c r="D200" s="195" t="s">
        <v>1206</v>
      </c>
      <c r="E200" s="191" t="s">
        <v>1207</v>
      </c>
      <c r="F200" s="191" t="s">
        <v>0</v>
      </c>
      <c r="G200" s="87">
        <v>200</v>
      </c>
      <c r="H200" s="191" t="s">
        <v>605</v>
      </c>
      <c r="I200" s="191" t="s">
        <v>838</v>
      </c>
      <c r="J200" s="191" t="s">
        <v>1044</v>
      </c>
      <c r="K200" s="169">
        <v>41493</v>
      </c>
      <c r="L200" s="169">
        <f>K200+21</f>
        <v>41514</v>
      </c>
      <c r="M200" s="165"/>
      <c r="N200" s="169"/>
      <c r="O200" s="210"/>
      <c r="P200" s="226" t="str">
        <f t="shared" si="17"/>
        <v/>
      </c>
      <c r="Q200" s="170" t="str">
        <f t="shared" si="18"/>
        <v/>
      </c>
      <c r="R200" s="170">
        <f t="shared" si="19"/>
        <v>8</v>
      </c>
      <c r="S200" s="170" t="str">
        <f t="shared" si="16"/>
        <v/>
      </c>
      <c r="T200" s="167"/>
      <c r="U200" s="165"/>
      <c r="V200" s="165"/>
      <c r="W200" s="165"/>
      <c r="X200" s="165"/>
    </row>
    <row r="201" spans="1:34" ht="15" hidden="1" customHeight="1" x14ac:dyDescent="0.2">
      <c r="A201" s="22" t="s">
        <v>1212</v>
      </c>
      <c r="B201" s="22" t="s">
        <v>1305</v>
      </c>
      <c r="C201" s="191" t="s">
        <v>311</v>
      </c>
      <c r="D201" s="195" t="s">
        <v>1213</v>
      </c>
      <c r="E201" s="87"/>
      <c r="F201" s="191" t="s">
        <v>1214</v>
      </c>
      <c r="G201" s="222" t="s">
        <v>1215</v>
      </c>
      <c r="H201" s="223"/>
      <c r="I201" s="223"/>
      <c r="J201" s="223"/>
      <c r="K201" s="169">
        <v>41488</v>
      </c>
      <c r="L201" s="200">
        <f>K201+21</f>
        <v>41509</v>
      </c>
      <c r="M201" s="165"/>
      <c r="N201" s="169">
        <v>41488</v>
      </c>
      <c r="O201" s="210"/>
      <c r="P201" s="226">
        <f t="shared" si="17"/>
        <v>0</v>
      </c>
      <c r="Q201" s="170">
        <f t="shared" si="18"/>
        <v>8</v>
      </c>
      <c r="R201" s="170">
        <f t="shared" si="19"/>
        <v>8</v>
      </c>
      <c r="S201" s="170" t="str">
        <f t="shared" si="16"/>
        <v>OUI</v>
      </c>
      <c r="T201" s="193" t="s">
        <v>1216</v>
      </c>
      <c r="U201" s="165"/>
      <c r="V201" s="165"/>
      <c r="W201" s="165"/>
      <c r="X201" s="165"/>
    </row>
    <row r="202" spans="1:34" s="208" customFormat="1" ht="15" hidden="1" customHeight="1" x14ac:dyDescent="0.2">
      <c r="A202" s="201" t="s">
        <v>1219</v>
      </c>
      <c r="B202" s="201" t="s">
        <v>1306</v>
      </c>
      <c r="C202" s="202" t="s">
        <v>1217</v>
      </c>
      <c r="D202" s="203" t="s">
        <v>1218</v>
      </c>
      <c r="E202" s="202" t="s">
        <v>1183</v>
      </c>
      <c r="F202" s="202" t="s">
        <v>0</v>
      </c>
      <c r="G202" s="202">
        <v>2000</v>
      </c>
      <c r="H202" s="202" t="s">
        <v>605</v>
      </c>
      <c r="I202" s="202" t="s">
        <v>838</v>
      </c>
      <c r="J202" s="202" t="s">
        <v>1182</v>
      </c>
      <c r="K202" s="204">
        <v>41512</v>
      </c>
      <c r="L202" s="202"/>
      <c r="M202" s="205"/>
      <c r="N202" s="204"/>
      <c r="O202" s="214"/>
      <c r="P202" s="226" t="str">
        <f t="shared" si="17"/>
        <v/>
      </c>
      <c r="Q202" s="170" t="str">
        <f t="shared" si="18"/>
        <v/>
      </c>
      <c r="R202" s="170" t="str">
        <f t="shared" si="19"/>
        <v/>
      </c>
      <c r="S202" s="170" t="str">
        <f t="shared" si="16"/>
        <v/>
      </c>
      <c r="T202" s="206" t="s">
        <v>1225</v>
      </c>
      <c r="U202" s="205"/>
      <c r="V202" s="205"/>
      <c r="W202" s="205"/>
      <c r="X202" s="205"/>
      <c r="Y202" s="207"/>
      <c r="Z202" s="207"/>
      <c r="AA202" s="207"/>
      <c r="AB202" s="207"/>
      <c r="AC202" s="207"/>
      <c r="AD202" s="207"/>
      <c r="AE202" s="207"/>
      <c r="AF202" s="207"/>
      <c r="AG202" s="207"/>
      <c r="AH202" s="207"/>
    </row>
    <row r="203" spans="1:34" ht="15" hidden="1" customHeight="1" x14ac:dyDescent="0.2">
      <c r="A203" s="22" t="s">
        <v>1220</v>
      </c>
      <c r="B203" s="22" t="s">
        <v>1307</v>
      </c>
      <c r="C203" s="191" t="s">
        <v>1221</v>
      </c>
      <c r="D203" s="195" t="s">
        <v>1222</v>
      </c>
      <c r="E203" s="193" t="s">
        <v>1223</v>
      </c>
      <c r="F203" s="224"/>
      <c r="G203" s="224"/>
      <c r="H203" s="224"/>
      <c r="I203" s="224"/>
      <c r="J203" s="224"/>
      <c r="K203" s="169">
        <v>41513</v>
      </c>
      <c r="L203" s="200">
        <f t="shared" ref="L203:L238" si="20">K203+21</f>
        <v>41534</v>
      </c>
      <c r="M203" s="165"/>
      <c r="N203" s="169"/>
      <c r="O203" s="210"/>
      <c r="P203" s="226" t="str">
        <f t="shared" si="17"/>
        <v/>
      </c>
      <c r="Q203" s="170" t="str">
        <f t="shared" si="18"/>
        <v/>
      </c>
      <c r="R203" s="170">
        <f t="shared" si="19"/>
        <v>9</v>
      </c>
      <c r="S203" s="170" t="str">
        <f t="shared" si="16"/>
        <v/>
      </c>
      <c r="T203" s="31" t="s">
        <v>1226</v>
      </c>
      <c r="U203" s="165"/>
      <c r="V203" s="165"/>
      <c r="W203" s="165"/>
      <c r="X203" s="165"/>
    </row>
    <row r="204" spans="1:34" ht="15" hidden="1" customHeight="1" x14ac:dyDescent="0.2">
      <c r="A204" s="22" t="s">
        <v>1233</v>
      </c>
      <c r="B204" s="22" t="s">
        <v>1308</v>
      </c>
      <c r="C204" s="191" t="s">
        <v>1234</v>
      </c>
      <c r="D204" s="195" t="s">
        <v>1235</v>
      </c>
      <c r="E204" s="191" t="s">
        <v>1236</v>
      </c>
      <c r="F204" s="191" t="s">
        <v>679</v>
      </c>
      <c r="G204" s="603" t="s">
        <v>1237</v>
      </c>
      <c r="H204" s="601"/>
      <c r="I204" s="601"/>
      <c r="J204" s="602"/>
      <c r="K204" s="169">
        <v>41521</v>
      </c>
      <c r="L204" s="169">
        <f t="shared" si="20"/>
        <v>41542</v>
      </c>
      <c r="M204" s="165"/>
      <c r="N204" s="169"/>
      <c r="O204" s="210"/>
      <c r="P204" s="226" t="str">
        <f t="shared" si="17"/>
        <v/>
      </c>
      <c r="Q204" s="170" t="str">
        <f t="shared" si="18"/>
        <v/>
      </c>
      <c r="R204" s="170">
        <f t="shared" si="19"/>
        <v>9</v>
      </c>
      <c r="S204" s="170" t="str">
        <f t="shared" si="16"/>
        <v/>
      </c>
      <c r="T204" s="167"/>
      <c r="U204" s="165"/>
      <c r="V204" s="165"/>
      <c r="W204" s="165"/>
      <c r="X204" s="165"/>
    </row>
    <row r="205" spans="1:34" ht="15" hidden="1" customHeight="1" x14ac:dyDescent="0.2">
      <c r="A205" s="22" t="s">
        <v>1238</v>
      </c>
      <c r="B205" s="22" t="s">
        <v>1309</v>
      </c>
      <c r="C205" s="191" t="s">
        <v>445</v>
      </c>
      <c r="D205" s="195" t="s">
        <v>1239</v>
      </c>
      <c r="E205" s="191" t="s">
        <v>1240</v>
      </c>
      <c r="F205" s="191" t="s">
        <v>0</v>
      </c>
      <c r="G205" s="87">
        <v>10</v>
      </c>
      <c r="H205" s="191" t="s">
        <v>727</v>
      </c>
      <c r="I205" s="191" t="s">
        <v>838</v>
      </c>
      <c r="J205" s="191" t="s">
        <v>1241</v>
      </c>
      <c r="K205" s="169">
        <v>41522</v>
      </c>
      <c r="L205" s="169">
        <f t="shared" si="20"/>
        <v>41543</v>
      </c>
      <c r="M205" s="165"/>
      <c r="N205" s="169"/>
      <c r="O205" s="210"/>
      <c r="P205" s="226" t="str">
        <f t="shared" si="17"/>
        <v/>
      </c>
      <c r="Q205" s="170" t="str">
        <f t="shared" si="18"/>
        <v/>
      </c>
      <c r="R205" s="170">
        <f t="shared" si="19"/>
        <v>9</v>
      </c>
      <c r="S205" s="170" t="str">
        <f t="shared" si="16"/>
        <v/>
      </c>
      <c r="T205" s="193" t="s">
        <v>1242</v>
      </c>
      <c r="U205" s="165"/>
      <c r="V205" s="165"/>
      <c r="W205" s="165"/>
      <c r="X205" s="165"/>
    </row>
    <row r="206" spans="1:34" ht="22.5" hidden="1" customHeight="1" x14ac:dyDescent="0.2">
      <c r="A206" s="22" t="s">
        <v>1244</v>
      </c>
      <c r="B206" s="22" t="s">
        <v>1310</v>
      </c>
      <c r="C206" s="191" t="s">
        <v>112</v>
      </c>
      <c r="D206" s="195" t="s">
        <v>1248</v>
      </c>
      <c r="E206" s="199" t="s">
        <v>1245</v>
      </c>
      <c r="F206" s="191" t="s">
        <v>0</v>
      </c>
      <c r="G206" s="87">
        <v>11</v>
      </c>
      <c r="H206" s="191" t="s">
        <v>727</v>
      </c>
      <c r="I206" s="191" t="s">
        <v>838</v>
      </c>
      <c r="J206" s="191" t="s">
        <v>1044</v>
      </c>
      <c r="K206" s="169">
        <v>41528</v>
      </c>
      <c r="L206" s="169">
        <f t="shared" si="20"/>
        <v>41549</v>
      </c>
      <c r="M206" s="165"/>
      <c r="N206" s="169"/>
      <c r="O206" s="210"/>
      <c r="P206" s="226" t="str">
        <f t="shared" si="17"/>
        <v/>
      </c>
      <c r="Q206" s="170" t="str">
        <f t="shared" si="18"/>
        <v/>
      </c>
      <c r="R206" s="170">
        <f t="shared" si="19"/>
        <v>10</v>
      </c>
      <c r="S206" s="170" t="str">
        <f t="shared" si="16"/>
        <v/>
      </c>
      <c r="T206" s="167"/>
      <c r="U206" s="165"/>
      <c r="V206" s="165"/>
      <c r="W206" s="165"/>
      <c r="X206" s="165"/>
    </row>
    <row r="207" spans="1:34" ht="15" hidden="1" customHeight="1" x14ac:dyDescent="0.2">
      <c r="A207" s="22" t="s">
        <v>1246</v>
      </c>
      <c r="B207" s="22" t="s">
        <v>1311</v>
      </c>
      <c r="C207" s="191" t="s">
        <v>1247</v>
      </c>
      <c r="D207" s="195" t="s">
        <v>1249</v>
      </c>
      <c r="E207" s="191" t="s">
        <v>1251</v>
      </c>
      <c r="F207" s="191" t="s">
        <v>0</v>
      </c>
      <c r="G207" s="87"/>
      <c r="H207" s="87"/>
      <c r="I207" s="191" t="s">
        <v>838</v>
      </c>
      <c r="J207" s="191" t="s">
        <v>1250</v>
      </c>
      <c r="K207" s="169">
        <v>41536</v>
      </c>
      <c r="L207" s="169">
        <f t="shared" si="20"/>
        <v>41557</v>
      </c>
      <c r="M207" s="209">
        <v>41540</v>
      </c>
      <c r="N207" s="169">
        <v>41540</v>
      </c>
      <c r="O207" s="215" t="s">
        <v>1083</v>
      </c>
      <c r="P207" s="226" t="str">
        <f t="shared" si="17"/>
        <v/>
      </c>
      <c r="Q207" s="170">
        <f t="shared" si="18"/>
        <v>9</v>
      </c>
      <c r="R207" s="170">
        <f t="shared" si="19"/>
        <v>10</v>
      </c>
      <c r="S207" s="170" t="str">
        <f t="shared" si="16"/>
        <v/>
      </c>
      <c r="T207" s="193" t="s">
        <v>1266</v>
      </c>
      <c r="U207" s="165"/>
      <c r="V207" s="165"/>
      <c r="W207" s="165"/>
      <c r="X207" s="165"/>
    </row>
    <row r="208" spans="1:34" ht="15" hidden="1" customHeight="1" x14ac:dyDescent="0.2">
      <c r="A208" s="22" t="s">
        <v>1252</v>
      </c>
      <c r="B208" s="22" t="s">
        <v>1312</v>
      </c>
      <c r="C208" s="191" t="s">
        <v>1253</v>
      </c>
      <c r="D208" s="195" t="s">
        <v>1254</v>
      </c>
      <c r="E208" s="87"/>
      <c r="F208" s="191" t="s">
        <v>0</v>
      </c>
      <c r="G208" s="87">
        <v>1200</v>
      </c>
      <c r="H208" s="191" t="s">
        <v>605</v>
      </c>
      <c r="I208" s="191" t="s">
        <v>838</v>
      </c>
      <c r="J208" s="191" t="s">
        <v>1255</v>
      </c>
      <c r="K208" s="169">
        <v>41536</v>
      </c>
      <c r="L208" s="169">
        <f t="shared" si="20"/>
        <v>41557</v>
      </c>
      <c r="M208" s="165"/>
      <c r="N208" s="169"/>
      <c r="O208" s="210"/>
      <c r="P208" s="226" t="str">
        <f t="shared" si="17"/>
        <v/>
      </c>
      <c r="Q208" s="170" t="str">
        <f t="shared" si="18"/>
        <v/>
      </c>
      <c r="R208" s="170">
        <f t="shared" si="19"/>
        <v>10</v>
      </c>
      <c r="S208" s="170" t="str">
        <f t="shared" si="16"/>
        <v/>
      </c>
      <c r="T208" s="167"/>
      <c r="U208" s="165"/>
      <c r="V208" s="165"/>
      <c r="W208" s="165"/>
      <c r="X208" s="165"/>
    </row>
    <row r="209" spans="1:24" ht="15" hidden="1" customHeight="1" x14ac:dyDescent="0.2">
      <c r="A209" s="22" t="s">
        <v>1257</v>
      </c>
      <c r="B209" s="22" t="s">
        <v>1312</v>
      </c>
      <c r="C209" s="191" t="s">
        <v>1253</v>
      </c>
      <c r="D209" s="195" t="s">
        <v>1254</v>
      </c>
      <c r="E209" s="87"/>
      <c r="F209" s="191" t="s">
        <v>0</v>
      </c>
      <c r="G209" s="87">
        <v>4500</v>
      </c>
      <c r="H209" s="191" t="s">
        <v>605</v>
      </c>
      <c r="I209" s="191" t="s">
        <v>838</v>
      </c>
      <c r="J209" s="191" t="s">
        <v>1256</v>
      </c>
      <c r="K209" s="169">
        <v>41536</v>
      </c>
      <c r="L209" s="169">
        <f t="shared" si="20"/>
        <v>41557</v>
      </c>
      <c r="M209" s="165"/>
      <c r="N209" s="169"/>
      <c r="O209" s="210"/>
      <c r="P209" s="226" t="str">
        <f t="shared" si="17"/>
        <v/>
      </c>
      <c r="Q209" s="170" t="str">
        <f t="shared" si="18"/>
        <v/>
      </c>
      <c r="R209" s="170">
        <f t="shared" si="19"/>
        <v>10</v>
      </c>
      <c r="S209" s="170" t="str">
        <f t="shared" ref="S209:S214" si="21">IF(P209="","",IF(P209&lt;21,"OUI","NON"))</f>
        <v/>
      </c>
      <c r="T209" s="167"/>
      <c r="U209" s="165"/>
      <c r="V209" s="165"/>
      <c r="W209" s="165"/>
      <c r="X209" s="165"/>
    </row>
    <row r="210" spans="1:24" ht="15" hidden="1" customHeight="1" x14ac:dyDescent="0.2">
      <c r="A210" s="22" t="s">
        <v>1258</v>
      </c>
      <c r="B210" s="22" t="s">
        <v>1313</v>
      </c>
      <c r="C210" s="191" t="s">
        <v>1259</v>
      </c>
      <c r="D210" s="195" t="s">
        <v>1260</v>
      </c>
      <c r="E210" s="191" t="s">
        <v>1261</v>
      </c>
      <c r="F210" s="87"/>
      <c r="G210" s="87"/>
      <c r="H210" s="87"/>
      <c r="I210" s="87"/>
      <c r="J210" s="87"/>
      <c r="K210" s="169">
        <v>41536</v>
      </c>
      <c r="L210" s="169">
        <f t="shared" si="20"/>
        <v>41557</v>
      </c>
      <c r="M210" s="165"/>
      <c r="N210" s="169"/>
      <c r="O210" s="210"/>
      <c r="P210" s="226" t="str">
        <f t="shared" si="17"/>
        <v/>
      </c>
      <c r="Q210" s="170" t="str">
        <f t="shared" si="18"/>
        <v/>
      </c>
      <c r="R210" s="170">
        <f t="shared" si="19"/>
        <v>10</v>
      </c>
      <c r="S210" s="170" t="str">
        <f t="shared" si="21"/>
        <v/>
      </c>
      <c r="T210" s="167"/>
      <c r="U210" s="165"/>
      <c r="V210" s="165"/>
      <c r="W210" s="165"/>
      <c r="X210" s="165"/>
    </row>
    <row r="211" spans="1:24" ht="15" hidden="1" customHeight="1" x14ac:dyDescent="0.2">
      <c r="A211" s="22" t="s">
        <v>1262</v>
      </c>
      <c r="B211" s="22" t="s">
        <v>1314</v>
      </c>
      <c r="C211" s="191" t="s">
        <v>1263</v>
      </c>
      <c r="D211" s="195" t="s">
        <v>1264</v>
      </c>
      <c r="E211" s="191" t="s">
        <v>1265</v>
      </c>
      <c r="F211" s="191" t="s">
        <v>1122</v>
      </c>
      <c r="G211" s="87"/>
      <c r="H211" s="87"/>
      <c r="I211" s="35" t="s">
        <v>838</v>
      </c>
      <c r="J211" s="191" t="s">
        <v>1042</v>
      </c>
      <c r="K211" s="169">
        <v>41536</v>
      </c>
      <c r="L211" s="169">
        <f t="shared" si="20"/>
        <v>41557</v>
      </c>
      <c r="M211" s="165"/>
      <c r="N211" s="169"/>
      <c r="O211" s="210"/>
      <c r="P211" s="226" t="str">
        <f t="shared" si="17"/>
        <v/>
      </c>
      <c r="Q211" s="170" t="str">
        <f t="shared" si="18"/>
        <v/>
      </c>
      <c r="R211" s="170">
        <f t="shared" si="19"/>
        <v>10</v>
      </c>
      <c r="S211" s="170" t="str">
        <f t="shared" si="21"/>
        <v/>
      </c>
      <c r="T211" s="167"/>
      <c r="U211" s="165"/>
      <c r="V211" s="165"/>
      <c r="W211" s="165"/>
      <c r="X211" s="165"/>
    </row>
    <row r="212" spans="1:24" ht="25.5" hidden="1" x14ac:dyDescent="0.2">
      <c r="A212" s="22" t="s">
        <v>1267</v>
      </c>
      <c r="B212" s="22" t="s">
        <v>1315</v>
      </c>
      <c r="C212" s="35" t="s">
        <v>586</v>
      </c>
      <c r="D212" s="105" t="s">
        <v>1268</v>
      </c>
      <c r="E212" s="137" t="s">
        <v>1269</v>
      </c>
      <c r="F212" s="35" t="s">
        <v>817</v>
      </c>
      <c r="G212" s="87">
        <v>12500</v>
      </c>
      <c r="H212" s="35" t="s">
        <v>605</v>
      </c>
      <c r="I212" s="35" t="s">
        <v>838</v>
      </c>
      <c r="J212" s="35" t="s">
        <v>1241</v>
      </c>
      <c r="K212" s="169">
        <v>41542</v>
      </c>
      <c r="L212" s="169">
        <f t="shared" si="20"/>
        <v>41563</v>
      </c>
      <c r="M212" s="165"/>
      <c r="N212" s="169"/>
      <c r="O212" s="210"/>
      <c r="P212" s="226" t="str">
        <f t="shared" si="17"/>
        <v/>
      </c>
      <c r="Q212" s="170" t="str">
        <f t="shared" si="18"/>
        <v/>
      </c>
      <c r="R212" s="170">
        <f t="shared" si="19"/>
        <v>10</v>
      </c>
      <c r="S212" s="170" t="str">
        <f t="shared" si="21"/>
        <v/>
      </c>
      <c r="T212" s="167"/>
      <c r="U212" s="165"/>
      <c r="V212" s="165"/>
      <c r="W212" s="165"/>
      <c r="X212" s="165"/>
    </row>
    <row r="213" spans="1:24" ht="25.5" hidden="1" x14ac:dyDescent="0.2">
      <c r="A213" s="22" t="s">
        <v>1270</v>
      </c>
      <c r="B213" s="22" t="s">
        <v>1315</v>
      </c>
      <c r="C213" s="35" t="s">
        <v>586</v>
      </c>
      <c r="D213" s="105" t="s">
        <v>1268</v>
      </c>
      <c r="E213" s="137" t="s">
        <v>1269</v>
      </c>
      <c r="F213" s="35" t="s">
        <v>817</v>
      </c>
      <c r="G213" s="87">
        <v>22500</v>
      </c>
      <c r="H213" s="35" t="s">
        <v>605</v>
      </c>
      <c r="I213" s="35" t="s">
        <v>838</v>
      </c>
      <c r="J213" s="35" t="s">
        <v>943</v>
      </c>
      <c r="K213" s="169">
        <v>41542</v>
      </c>
      <c r="L213" s="169">
        <f t="shared" si="20"/>
        <v>41563</v>
      </c>
      <c r="M213" s="165"/>
      <c r="N213" s="169"/>
      <c r="O213" s="210"/>
      <c r="P213" s="226" t="str">
        <f t="shared" si="17"/>
        <v/>
      </c>
      <c r="Q213" s="170" t="str">
        <f t="shared" si="18"/>
        <v/>
      </c>
      <c r="R213" s="170">
        <f t="shared" si="19"/>
        <v>10</v>
      </c>
      <c r="S213" s="170" t="str">
        <f t="shared" si="21"/>
        <v/>
      </c>
      <c r="T213" s="167"/>
      <c r="U213" s="165"/>
      <c r="V213" s="165"/>
      <c r="W213" s="165"/>
      <c r="X213" s="165"/>
    </row>
    <row r="214" spans="1:24" ht="15" hidden="1" customHeight="1" x14ac:dyDescent="0.2">
      <c r="A214" s="22" t="s">
        <v>1271</v>
      </c>
      <c r="B214" s="22" t="s">
        <v>1316</v>
      </c>
      <c r="C214" s="191" t="s">
        <v>1272</v>
      </c>
      <c r="D214" s="195" t="s">
        <v>1273</v>
      </c>
      <c r="E214" s="87"/>
      <c r="F214" s="191" t="s">
        <v>0</v>
      </c>
      <c r="G214" s="87"/>
      <c r="H214" s="87"/>
      <c r="I214" s="191" t="s">
        <v>838</v>
      </c>
      <c r="J214" s="35" t="s">
        <v>626</v>
      </c>
      <c r="K214" s="589">
        <v>41544</v>
      </c>
      <c r="L214" s="589">
        <f t="shared" si="20"/>
        <v>41565</v>
      </c>
      <c r="M214" s="595">
        <v>41548</v>
      </c>
      <c r="N214" s="589">
        <v>41548</v>
      </c>
      <c r="O214" s="598" t="s">
        <v>1083</v>
      </c>
      <c r="P214" s="586" t="str">
        <f t="shared" si="17"/>
        <v/>
      </c>
      <c r="Q214" s="586">
        <f t="shared" si="18"/>
        <v>10</v>
      </c>
      <c r="R214" s="586">
        <f t="shared" si="19"/>
        <v>10</v>
      </c>
      <c r="S214" s="586" t="str">
        <f t="shared" si="21"/>
        <v/>
      </c>
      <c r="T214" s="193" t="s">
        <v>1277</v>
      </c>
      <c r="U214" s="165"/>
      <c r="V214" s="165"/>
      <c r="W214" s="165"/>
      <c r="X214" s="165"/>
    </row>
    <row r="215" spans="1:24" ht="15" hidden="1" customHeight="1" x14ac:dyDescent="0.2">
      <c r="A215" s="22" t="s">
        <v>1274</v>
      </c>
      <c r="B215" s="22" t="s">
        <v>1316</v>
      </c>
      <c r="C215" s="191" t="s">
        <v>1272</v>
      </c>
      <c r="D215" s="195" t="s">
        <v>1273</v>
      </c>
      <c r="E215" s="87"/>
      <c r="F215" s="191" t="s">
        <v>0</v>
      </c>
      <c r="G215" s="87"/>
      <c r="H215" s="87"/>
      <c r="I215" s="191" t="s">
        <v>838</v>
      </c>
      <c r="J215" s="35" t="s">
        <v>1282</v>
      </c>
      <c r="K215" s="590"/>
      <c r="L215" s="590">
        <f t="shared" si="20"/>
        <v>21</v>
      </c>
      <c r="M215" s="596"/>
      <c r="N215" s="590"/>
      <c r="O215" s="599"/>
      <c r="P215" s="587" t="str">
        <f t="shared" si="17"/>
        <v/>
      </c>
      <c r="Q215" s="587" t="str">
        <f t="shared" si="18"/>
        <v/>
      </c>
      <c r="R215" s="587"/>
      <c r="S215" s="587"/>
      <c r="T215" s="193" t="s">
        <v>1277</v>
      </c>
      <c r="U215" s="165"/>
      <c r="V215" s="165"/>
      <c r="W215" s="165"/>
      <c r="X215" s="165"/>
    </row>
    <row r="216" spans="1:24" ht="15" hidden="1" customHeight="1" x14ac:dyDescent="0.2">
      <c r="A216" s="22" t="s">
        <v>1275</v>
      </c>
      <c r="B216" s="22" t="s">
        <v>1316</v>
      </c>
      <c r="C216" s="191" t="s">
        <v>1272</v>
      </c>
      <c r="D216" s="195" t="s">
        <v>1273</v>
      </c>
      <c r="E216" s="87"/>
      <c r="F216" s="191" t="s">
        <v>0</v>
      </c>
      <c r="G216" s="87"/>
      <c r="H216" s="87"/>
      <c r="I216" s="191" t="s">
        <v>838</v>
      </c>
      <c r="J216" s="35" t="s">
        <v>930</v>
      </c>
      <c r="K216" s="590"/>
      <c r="L216" s="590">
        <f t="shared" si="20"/>
        <v>21</v>
      </c>
      <c r="M216" s="596"/>
      <c r="N216" s="590"/>
      <c r="O216" s="599"/>
      <c r="P216" s="587" t="str">
        <f t="shared" si="17"/>
        <v/>
      </c>
      <c r="Q216" s="587" t="str">
        <f t="shared" si="18"/>
        <v/>
      </c>
      <c r="R216" s="587"/>
      <c r="S216" s="587"/>
      <c r="T216" s="193" t="s">
        <v>1277</v>
      </c>
      <c r="U216" s="165"/>
      <c r="V216" s="165"/>
      <c r="W216" s="165"/>
      <c r="X216" s="165"/>
    </row>
    <row r="217" spans="1:24" ht="15" hidden="1" customHeight="1" x14ac:dyDescent="0.2">
      <c r="A217" s="22" t="s">
        <v>1276</v>
      </c>
      <c r="B217" s="22" t="s">
        <v>1316</v>
      </c>
      <c r="C217" s="191" t="s">
        <v>1272</v>
      </c>
      <c r="D217" s="195" t="s">
        <v>1273</v>
      </c>
      <c r="E217" s="87"/>
      <c r="F217" s="191" t="s">
        <v>0</v>
      </c>
      <c r="G217" s="87"/>
      <c r="H217" s="87"/>
      <c r="I217" s="191" t="s">
        <v>838</v>
      </c>
      <c r="J217" s="35" t="s">
        <v>923</v>
      </c>
      <c r="K217" s="591"/>
      <c r="L217" s="591">
        <f t="shared" si="20"/>
        <v>21</v>
      </c>
      <c r="M217" s="597"/>
      <c r="N217" s="591"/>
      <c r="O217" s="600"/>
      <c r="P217" s="588" t="str">
        <f t="shared" si="17"/>
        <v/>
      </c>
      <c r="Q217" s="588" t="str">
        <f t="shared" si="18"/>
        <v/>
      </c>
      <c r="R217" s="588"/>
      <c r="S217" s="588"/>
      <c r="T217" s="193" t="s">
        <v>1277</v>
      </c>
      <c r="U217" s="165"/>
      <c r="V217" s="165"/>
      <c r="W217" s="165"/>
      <c r="X217" s="165"/>
    </row>
    <row r="218" spans="1:24" ht="15" hidden="1" customHeight="1" x14ac:dyDescent="0.2">
      <c r="A218" s="22" t="s">
        <v>1279</v>
      </c>
      <c r="B218" s="22" t="s">
        <v>1317</v>
      </c>
      <c r="C218" s="35" t="s">
        <v>177</v>
      </c>
      <c r="D218" s="105" t="s">
        <v>1280</v>
      </c>
      <c r="E218" s="87"/>
      <c r="F218" s="35" t="s">
        <v>1281</v>
      </c>
      <c r="G218" s="87">
        <v>400</v>
      </c>
      <c r="H218" s="35" t="s">
        <v>605</v>
      </c>
      <c r="I218" s="35" t="s">
        <v>838</v>
      </c>
      <c r="J218" s="35" t="s">
        <v>929</v>
      </c>
      <c r="K218" s="169">
        <v>41542</v>
      </c>
      <c r="L218" s="169">
        <f t="shared" si="20"/>
        <v>41563</v>
      </c>
      <c r="M218" s="595">
        <v>41550</v>
      </c>
      <c r="N218" s="589">
        <v>41550</v>
      </c>
      <c r="O218" s="592" t="s">
        <v>1083</v>
      </c>
      <c r="P218" s="586" t="str">
        <f t="shared" si="17"/>
        <v/>
      </c>
      <c r="Q218" s="586">
        <f t="shared" si="18"/>
        <v>10</v>
      </c>
      <c r="R218" s="586">
        <f t="shared" si="19"/>
        <v>10</v>
      </c>
      <c r="S218" s="586" t="str">
        <f>IF(P218="","",IF(P218&lt;21,"OUI","NON"))</f>
        <v/>
      </c>
      <c r="T218" s="193" t="s">
        <v>1332</v>
      </c>
      <c r="U218" s="165"/>
      <c r="V218" s="165"/>
      <c r="W218" s="165"/>
      <c r="X218" s="165"/>
    </row>
    <row r="219" spans="1:24" ht="15" hidden="1" customHeight="1" x14ac:dyDescent="0.2">
      <c r="A219" s="22" t="s">
        <v>1285</v>
      </c>
      <c r="B219" s="22" t="s">
        <v>1317</v>
      </c>
      <c r="C219" s="35" t="s">
        <v>177</v>
      </c>
      <c r="D219" s="105" t="s">
        <v>1280</v>
      </c>
      <c r="E219" s="87"/>
      <c r="F219" s="35" t="s">
        <v>1281</v>
      </c>
      <c r="G219" s="87">
        <v>300</v>
      </c>
      <c r="H219" s="35" t="s">
        <v>605</v>
      </c>
      <c r="I219" s="35" t="s">
        <v>838</v>
      </c>
      <c r="J219" s="35" t="s">
        <v>1283</v>
      </c>
      <c r="K219" s="169">
        <v>41542</v>
      </c>
      <c r="L219" s="169">
        <f t="shared" si="20"/>
        <v>41563</v>
      </c>
      <c r="M219" s="596"/>
      <c r="N219" s="590"/>
      <c r="O219" s="593"/>
      <c r="P219" s="587" t="str">
        <f t="shared" si="17"/>
        <v/>
      </c>
      <c r="Q219" s="587"/>
      <c r="R219" s="587"/>
      <c r="S219" s="587"/>
      <c r="T219" s="193" t="s">
        <v>1332</v>
      </c>
      <c r="U219" s="165"/>
      <c r="V219" s="165"/>
      <c r="W219" s="165"/>
      <c r="X219" s="165"/>
    </row>
    <row r="220" spans="1:24" ht="15" hidden="1" customHeight="1" x14ac:dyDescent="0.2">
      <c r="A220" s="22" t="s">
        <v>1286</v>
      </c>
      <c r="B220" s="22" t="s">
        <v>1317</v>
      </c>
      <c r="C220" s="35" t="s">
        <v>177</v>
      </c>
      <c r="D220" s="105" t="s">
        <v>1280</v>
      </c>
      <c r="E220" s="87"/>
      <c r="F220" s="35" t="s">
        <v>1281</v>
      </c>
      <c r="G220" s="87">
        <v>5500</v>
      </c>
      <c r="H220" s="35" t="s">
        <v>605</v>
      </c>
      <c r="I220" s="35" t="s">
        <v>838</v>
      </c>
      <c r="J220" s="35" t="s">
        <v>1284</v>
      </c>
      <c r="K220" s="169">
        <v>41542</v>
      </c>
      <c r="L220" s="169">
        <f t="shared" si="20"/>
        <v>41563</v>
      </c>
      <c r="M220" s="597"/>
      <c r="N220" s="591"/>
      <c r="O220" s="594"/>
      <c r="P220" s="588" t="str">
        <f t="shared" si="17"/>
        <v/>
      </c>
      <c r="Q220" s="588"/>
      <c r="R220" s="588"/>
      <c r="S220" s="588"/>
      <c r="T220" s="193" t="s">
        <v>1332</v>
      </c>
      <c r="U220" s="165"/>
      <c r="V220" s="165"/>
      <c r="W220" s="165"/>
      <c r="X220" s="165"/>
    </row>
    <row r="221" spans="1:24" ht="26.25" customHeight="1" x14ac:dyDescent="0.2">
      <c r="A221" s="22" t="s">
        <v>1287</v>
      </c>
      <c r="B221" s="22" t="s">
        <v>1318</v>
      </c>
      <c r="C221" s="191" t="s">
        <v>1288</v>
      </c>
      <c r="D221" s="195" t="s">
        <v>1289</v>
      </c>
      <c r="E221" s="199" t="s">
        <v>1290</v>
      </c>
      <c r="F221" s="40"/>
      <c r="G221" s="87"/>
      <c r="H221" s="87"/>
      <c r="I221" s="191" t="s">
        <v>838</v>
      </c>
      <c r="J221" s="191" t="s">
        <v>1293</v>
      </c>
      <c r="K221" s="169">
        <v>41549</v>
      </c>
      <c r="L221" s="169">
        <f t="shared" si="20"/>
        <v>41570</v>
      </c>
      <c r="M221" s="165"/>
      <c r="N221" s="169"/>
      <c r="O221" s="210"/>
      <c r="P221" s="226" t="str">
        <f t="shared" si="17"/>
        <v/>
      </c>
      <c r="Q221" s="170" t="str">
        <f t="shared" si="18"/>
        <v/>
      </c>
      <c r="R221" s="170">
        <f t="shared" si="19"/>
        <v>10</v>
      </c>
      <c r="S221" s="170" t="str">
        <f t="shared" ref="S221:S231" si="22">IF(P221="","",IF(P221&lt;21,"OUI","NON"))</f>
        <v/>
      </c>
      <c r="T221" s="167"/>
      <c r="U221" s="165"/>
      <c r="V221" s="165"/>
      <c r="W221" s="165"/>
      <c r="X221" s="165"/>
    </row>
    <row r="222" spans="1:24" ht="15" customHeight="1" x14ac:dyDescent="0.2">
      <c r="A222" s="22" t="s">
        <v>1292</v>
      </c>
      <c r="B222" s="22" t="s">
        <v>1318</v>
      </c>
      <c r="C222" s="191" t="s">
        <v>1288</v>
      </c>
      <c r="D222" s="195" t="s">
        <v>1289</v>
      </c>
      <c r="E222" s="87" t="s">
        <v>313</v>
      </c>
      <c r="F222" s="40"/>
      <c r="G222" s="87"/>
      <c r="H222" s="87"/>
      <c r="I222" s="191" t="s">
        <v>838</v>
      </c>
      <c r="J222" s="191" t="s">
        <v>1291</v>
      </c>
      <c r="K222" s="169">
        <v>41549</v>
      </c>
      <c r="L222" s="169">
        <f t="shared" si="20"/>
        <v>41570</v>
      </c>
      <c r="M222" s="165"/>
      <c r="N222" s="169"/>
      <c r="O222" s="210"/>
      <c r="P222" s="226" t="str">
        <f t="shared" si="17"/>
        <v/>
      </c>
      <c r="Q222" s="170" t="str">
        <f t="shared" si="18"/>
        <v/>
      </c>
      <c r="R222" s="170">
        <f t="shared" si="19"/>
        <v>10</v>
      </c>
      <c r="S222" s="170" t="str">
        <f t="shared" si="22"/>
        <v/>
      </c>
      <c r="T222" s="167"/>
      <c r="U222" s="165"/>
      <c r="V222" s="165"/>
      <c r="W222" s="165"/>
      <c r="X222" s="165"/>
    </row>
    <row r="223" spans="1:24" ht="15" hidden="1" customHeight="1" x14ac:dyDescent="0.2">
      <c r="A223" s="22" t="s">
        <v>1319</v>
      </c>
      <c r="B223" s="22" t="s">
        <v>1320</v>
      </c>
      <c r="C223" s="191" t="s">
        <v>1321</v>
      </c>
      <c r="D223" s="195" t="s">
        <v>1322</v>
      </c>
      <c r="E223" s="191" t="s">
        <v>1323</v>
      </c>
      <c r="F223" s="191" t="s">
        <v>0</v>
      </c>
      <c r="G223" s="87">
        <v>12</v>
      </c>
      <c r="H223" s="191" t="s">
        <v>1324</v>
      </c>
      <c r="I223" s="191" t="s">
        <v>838</v>
      </c>
      <c r="J223" s="191" t="s">
        <v>925</v>
      </c>
      <c r="K223" s="169">
        <v>41555</v>
      </c>
      <c r="L223" s="169">
        <f t="shared" si="20"/>
        <v>41576</v>
      </c>
      <c r="M223" s="220">
        <v>41561</v>
      </c>
      <c r="N223" s="169">
        <v>41561</v>
      </c>
      <c r="O223" s="217" t="s">
        <v>1083</v>
      </c>
      <c r="P223" s="226" t="str">
        <f t="shared" si="17"/>
        <v/>
      </c>
      <c r="Q223" s="170">
        <f t="shared" si="18"/>
        <v>10</v>
      </c>
      <c r="R223" s="170">
        <f t="shared" si="19"/>
        <v>10</v>
      </c>
      <c r="S223" s="170" t="str">
        <f t="shared" si="22"/>
        <v/>
      </c>
      <c r="T223" s="193" t="s">
        <v>1331</v>
      </c>
      <c r="U223" s="165"/>
      <c r="V223" s="165"/>
      <c r="W223" s="165"/>
      <c r="X223" s="165"/>
    </row>
    <row r="224" spans="1:24" ht="15" hidden="1" customHeight="1" x14ac:dyDescent="0.2">
      <c r="A224" s="22" t="s">
        <v>1325</v>
      </c>
      <c r="B224" s="22" t="s">
        <v>1326</v>
      </c>
      <c r="C224" s="191" t="s">
        <v>1327</v>
      </c>
      <c r="D224" s="195" t="s">
        <v>1328</v>
      </c>
      <c r="E224" s="191" t="s">
        <v>313</v>
      </c>
      <c r="F224" s="191" t="s">
        <v>0</v>
      </c>
      <c r="G224" s="191" t="s">
        <v>1329</v>
      </c>
      <c r="H224" s="191" t="s">
        <v>149</v>
      </c>
      <c r="I224" s="191" t="s">
        <v>838</v>
      </c>
      <c r="J224" s="191" t="s">
        <v>1339</v>
      </c>
      <c r="K224" s="169">
        <v>41562</v>
      </c>
      <c r="L224" s="169">
        <f t="shared" si="20"/>
        <v>41583</v>
      </c>
      <c r="M224" s="220">
        <v>41562</v>
      </c>
      <c r="N224" s="169">
        <v>41562</v>
      </c>
      <c r="O224" s="217" t="s">
        <v>1083</v>
      </c>
      <c r="P224" s="226" t="str">
        <f t="shared" si="17"/>
        <v/>
      </c>
      <c r="Q224" s="170">
        <f t="shared" si="18"/>
        <v>10</v>
      </c>
      <c r="R224" s="170">
        <f t="shared" si="19"/>
        <v>11</v>
      </c>
      <c r="S224" s="170" t="str">
        <f t="shared" si="22"/>
        <v/>
      </c>
      <c r="T224" s="193" t="s">
        <v>1330</v>
      </c>
      <c r="U224" s="165"/>
      <c r="V224" s="165"/>
      <c r="W224" s="165"/>
      <c r="X224" s="165"/>
    </row>
    <row r="225" spans="1:24" ht="15" hidden="1" customHeight="1" x14ac:dyDescent="0.2">
      <c r="A225" s="22" t="s">
        <v>1333</v>
      </c>
      <c r="B225" s="22" t="s">
        <v>1334</v>
      </c>
      <c r="C225" s="191" t="s">
        <v>1335</v>
      </c>
      <c r="D225" s="195" t="s">
        <v>1336</v>
      </c>
      <c r="E225" s="191" t="s">
        <v>1337</v>
      </c>
      <c r="F225" s="191" t="s">
        <v>0</v>
      </c>
      <c r="G225" s="87">
        <v>52</v>
      </c>
      <c r="H225" s="191" t="s">
        <v>1338</v>
      </c>
      <c r="I225" s="191" t="s">
        <v>1338</v>
      </c>
      <c r="J225" s="87"/>
      <c r="K225" s="169">
        <v>41568</v>
      </c>
      <c r="L225" s="169">
        <f t="shared" si="20"/>
        <v>41589</v>
      </c>
      <c r="M225" s="220">
        <v>41569</v>
      </c>
      <c r="N225" s="169">
        <v>41569</v>
      </c>
      <c r="O225" s="217" t="s">
        <v>1083</v>
      </c>
      <c r="P225" s="226" t="str">
        <f t="shared" si="17"/>
        <v/>
      </c>
      <c r="Q225" s="170">
        <f t="shared" si="18"/>
        <v>10</v>
      </c>
      <c r="R225" s="170">
        <f t="shared" si="19"/>
        <v>11</v>
      </c>
      <c r="S225" s="170" t="str">
        <f t="shared" si="22"/>
        <v/>
      </c>
      <c r="T225" s="193" t="s">
        <v>1340</v>
      </c>
      <c r="U225" s="165"/>
      <c r="V225" s="165"/>
      <c r="W225" s="165"/>
      <c r="X225" s="165"/>
    </row>
    <row r="226" spans="1:24" ht="15" hidden="1" customHeight="1" x14ac:dyDescent="0.2">
      <c r="A226" s="22" t="s">
        <v>1341</v>
      </c>
      <c r="B226" s="22" t="s">
        <v>1342</v>
      </c>
      <c r="C226" s="191" t="s">
        <v>1343</v>
      </c>
      <c r="D226" s="195" t="s">
        <v>1344</v>
      </c>
      <c r="E226" s="87"/>
      <c r="F226" s="191" t="s">
        <v>0</v>
      </c>
      <c r="G226" s="191"/>
      <c r="H226" s="87"/>
      <c r="I226" s="191" t="s">
        <v>1338</v>
      </c>
      <c r="J226" s="87"/>
      <c r="K226" s="169">
        <v>41569</v>
      </c>
      <c r="L226" s="169">
        <f t="shared" si="20"/>
        <v>41590</v>
      </c>
      <c r="M226" s="165"/>
      <c r="N226" s="169"/>
      <c r="O226" s="210"/>
      <c r="P226" s="226" t="str">
        <f t="shared" si="17"/>
        <v/>
      </c>
      <c r="Q226" s="170" t="str">
        <f t="shared" si="18"/>
        <v/>
      </c>
      <c r="R226" s="170">
        <f t="shared" si="19"/>
        <v>11</v>
      </c>
      <c r="S226" s="170" t="str">
        <f t="shared" si="22"/>
        <v/>
      </c>
      <c r="T226" s="167"/>
      <c r="U226" s="165"/>
      <c r="V226" s="165"/>
      <c r="W226" s="165"/>
      <c r="X226" s="165"/>
    </row>
    <row r="227" spans="1:24" ht="15" hidden="1" customHeight="1" x14ac:dyDescent="0.2">
      <c r="A227" s="22" t="s">
        <v>1345</v>
      </c>
      <c r="B227" s="22" t="s">
        <v>1346</v>
      </c>
      <c r="C227" s="191" t="s">
        <v>177</v>
      </c>
      <c r="D227" s="195" t="s">
        <v>1347</v>
      </c>
      <c r="E227" s="87"/>
      <c r="F227" s="191" t="s">
        <v>0</v>
      </c>
      <c r="G227" s="87">
        <v>126</v>
      </c>
      <c r="H227" s="191" t="s">
        <v>727</v>
      </c>
      <c r="I227" s="191" t="s">
        <v>838</v>
      </c>
      <c r="J227" s="191" t="s">
        <v>1284</v>
      </c>
      <c r="K227" s="169">
        <v>41571</v>
      </c>
      <c r="L227" s="169">
        <f t="shared" si="20"/>
        <v>41592</v>
      </c>
      <c r="M227" s="165"/>
      <c r="N227" s="169"/>
      <c r="O227" s="210"/>
      <c r="P227" s="226" t="str">
        <f t="shared" si="17"/>
        <v/>
      </c>
      <c r="Q227" s="170" t="str">
        <f t="shared" si="18"/>
        <v/>
      </c>
      <c r="R227" s="170">
        <f t="shared" si="19"/>
        <v>11</v>
      </c>
      <c r="S227" s="170" t="str">
        <f t="shared" si="22"/>
        <v/>
      </c>
      <c r="T227" s="167"/>
      <c r="U227" s="165"/>
      <c r="V227" s="165"/>
      <c r="W227" s="165"/>
      <c r="X227" s="165"/>
    </row>
    <row r="228" spans="1:24" ht="25.5" hidden="1" customHeight="1" x14ac:dyDescent="0.2">
      <c r="A228" s="22" t="s">
        <v>1348</v>
      </c>
      <c r="B228" s="22" t="s">
        <v>1349</v>
      </c>
      <c r="C228" s="191" t="s">
        <v>1335</v>
      </c>
      <c r="D228" s="195" t="s">
        <v>1350</v>
      </c>
      <c r="E228" s="199" t="s">
        <v>1351</v>
      </c>
      <c r="F228" s="191" t="s">
        <v>0</v>
      </c>
      <c r="G228" s="87">
        <v>7</v>
      </c>
      <c r="H228" s="191" t="s">
        <v>1352</v>
      </c>
      <c r="I228" s="87"/>
      <c r="J228" s="87"/>
      <c r="K228" s="169">
        <v>41571</v>
      </c>
      <c r="L228" s="169">
        <f t="shared" si="20"/>
        <v>41592</v>
      </c>
      <c r="M228" s="220">
        <v>41596</v>
      </c>
      <c r="N228" s="169">
        <v>41596</v>
      </c>
      <c r="O228" s="217" t="s">
        <v>1083</v>
      </c>
      <c r="P228" s="226" t="str">
        <f t="shared" si="17"/>
        <v/>
      </c>
      <c r="Q228" s="170">
        <f t="shared" si="18"/>
        <v>11</v>
      </c>
      <c r="R228" s="170">
        <f t="shared" si="19"/>
        <v>11</v>
      </c>
      <c r="S228" s="170" t="str">
        <f t="shared" si="22"/>
        <v/>
      </c>
      <c r="T228" s="193" t="s">
        <v>1368</v>
      </c>
      <c r="U228" s="165"/>
      <c r="V228" s="165"/>
      <c r="W228" s="165"/>
      <c r="X228" s="165"/>
    </row>
    <row r="229" spans="1:24" ht="15" hidden="1" customHeight="1" x14ac:dyDescent="0.2">
      <c r="A229" s="22" t="s">
        <v>1353</v>
      </c>
      <c r="B229" s="22" t="s">
        <v>1354</v>
      </c>
      <c r="C229" s="191" t="s">
        <v>108</v>
      </c>
      <c r="D229" s="195" t="s">
        <v>1355</v>
      </c>
      <c r="E229" s="87"/>
      <c r="F229" s="191" t="s">
        <v>0</v>
      </c>
      <c r="G229" s="191" t="s">
        <v>1356</v>
      </c>
      <c r="H229" s="191" t="s">
        <v>727</v>
      </c>
      <c r="I229" s="191" t="s">
        <v>1338</v>
      </c>
      <c r="J229" s="191" t="s">
        <v>1357</v>
      </c>
      <c r="K229" s="169">
        <v>41582</v>
      </c>
      <c r="L229" s="169">
        <f t="shared" si="20"/>
        <v>41603</v>
      </c>
      <c r="M229" s="165"/>
      <c r="N229" s="169"/>
      <c r="O229" s="210"/>
      <c r="P229" s="226" t="str">
        <f t="shared" si="17"/>
        <v/>
      </c>
      <c r="Q229" s="170" t="str">
        <f t="shared" si="18"/>
        <v/>
      </c>
      <c r="R229" s="170">
        <f t="shared" si="19"/>
        <v>11</v>
      </c>
      <c r="S229" s="170" t="str">
        <f t="shared" si="22"/>
        <v/>
      </c>
      <c r="T229" s="167"/>
      <c r="U229" s="165"/>
      <c r="V229" s="165"/>
      <c r="W229" s="165"/>
      <c r="X229" s="165"/>
    </row>
    <row r="230" spans="1:24" ht="15" hidden="1" customHeight="1" x14ac:dyDescent="0.2">
      <c r="A230" s="22" t="s">
        <v>1358</v>
      </c>
      <c r="B230" s="22" t="s">
        <v>1359</v>
      </c>
      <c r="C230" s="191" t="s">
        <v>1360</v>
      </c>
      <c r="D230" s="195" t="s">
        <v>1361</v>
      </c>
      <c r="E230" s="87"/>
      <c r="F230" s="87"/>
      <c r="G230" s="87"/>
      <c r="H230" s="87"/>
      <c r="I230" s="87"/>
      <c r="J230" s="87"/>
      <c r="K230" s="169">
        <v>41582</v>
      </c>
      <c r="L230" s="169">
        <f t="shared" si="20"/>
        <v>41603</v>
      </c>
      <c r="M230" s="165"/>
      <c r="N230" s="169"/>
      <c r="O230" s="210"/>
      <c r="P230" s="226" t="str">
        <f t="shared" si="17"/>
        <v/>
      </c>
      <c r="Q230" s="170" t="str">
        <f t="shared" si="18"/>
        <v/>
      </c>
      <c r="R230" s="170">
        <f t="shared" si="19"/>
        <v>11</v>
      </c>
      <c r="S230" s="170" t="str">
        <f t="shared" si="22"/>
        <v/>
      </c>
      <c r="T230" s="167"/>
      <c r="U230" s="165"/>
      <c r="V230" s="165"/>
      <c r="W230" s="165"/>
      <c r="X230" s="165"/>
    </row>
    <row r="231" spans="1:24" ht="15" hidden="1" customHeight="1" x14ac:dyDescent="0.2">
      <c r="A231" s="22" t="s">
        <v>1373</v>
      </c>
      <c r="B231" s="22" t="s">
        <v>1362</v>
      </c>
      <c r="C231" s="191" t="s">
        <v>1363</v>
      </c>
      <c r="D231" s="195" t="s">
        <v>1364</v>
      </c>
      <c r="E231" s="87"/>
      <c r="F231" s="191" t="s">
        <v>817</v>
      </c>
      <c r="G231" s="87">
        <v>9</v>
      </c>
      <c r="H231" s="191" t="s">
        <v>1365</v>
      </c>
      <c r="I231" s="191" t="s">
        <v>838</v>
      </c>
      <c r="J231" s="191" t="s">
        <v>1366</v>
      </c>
      <c r="K231" s="169">
        <v>41592</v>
      </c>
      <c r="L231" s="169">
        <f t="shared" si="20"/>
        <v>41613</v>
      </c>
      <c r="M231" s="220" t="s">
        <v>1367</v>
      </c>
      <c r="N231" s="169">
        <v>41596</v>
      </c>
      <c r="O231" s="213" t="s">
        <v>1083</v>
      </c>
      <c r="P231" s="226" t="str">
        <f t="shared" si="17"/>
        <v/>
      </c>
      <c r="Q231" s="170">
        <f t="shared" si="18"/>
        <v>11</v>
      </c>
      <c r="R231" s="170">
        <f t="shared" si="19"/>
        <v>12</v>
      </c>
      <c r="S231" s="170" t="str">
        <f t="shared" si="22"/>
        <v/>
      </c>
      <c r="T231" s="193" t="s">
        <v>1368</v>
      </c>
      <c r="U231" s="165"/>
      <c r="V231" s="165"/>
      <c r="W231" s="165"/>
      <c r="X231" s="165"/>
    </row>
    <row r="232" spans="1:24" ht="15" hidden="1" customHeight="1" x14ac:dyDescent="0.2">
      <c r="A232" s="22" t="s">
        <v>1374</v>
      </c>
      <c r="B232" s="22" t="s">
        <v>1375</v>
      </c>
      <c r="C232" s="191" t="s">
        <v>1376</v>
      </c>
      <c r="D232" s="195" t="s">
        <v>1377</v>
      </c>
      <c r="E232" s="191" t="s">
        <v>313</v>
      </c>
      <c r="F232" s="191" t="s">
        <v>0</v>
      </c>
      <c r="G232" s="87">
        <v>3</v>
      </c>
      <c r="H232" s="191" t="s">
        <v>790</v>
      </c>
      <c r="I232" s="191" t="s">
        <v>838</v>
      </c>
      <c r="J232" s="191" t="s">
        <v>1021</v>
      </c>
      <c r="K232" s="169">
        <v>41596</v>
      </c>
      <c r="L232" s="169">
        <f t="shared" si="20"/>
        <v>41617</v>
      </c>
      <c r="M232" s="165"/>
      <c r="N232" s="169"/>
      <c r="O232" s="210"/>
      <c r="P232" s="170"/>
      <c r="Q232" s="170"/>
      <c r="R232" s="170">
        <f t="shared" si="19"/>
        <v>12</v>
      </c>
      <c r="S232" s="170"/>
      <c r="T232" s="167"/>
      <c r="U232" s="165"/>
      <c r="V232" s="165"/>
      <c r="W232" s="165"/>
      <c r="X232" s="165"/>
    </row>
    <row r="233" spans="1:24" ht="15" hidden="1" customHeight="1" x14ac:dyDescent="0.2">
      <c r="A233" s="22" t="s">
        <v>1378</v>
      </c>
      <c r="B233" s="22" t="s">
        <v>1379</v>
      </c>
      <c r="C233" s="191" t="s">
        <v>1380</v>
      </c>
      <c r="D233" s="195" t="s">
        <v>1381</v>
      </c>
      <c r="E233" s="191" t="s">
        <v>1382</v>
      </c>
      <c r="F233" s="191" t="s">
        <v>1383</v>
      </c>
      <c r="G233" s="87"/>
      <c r="H233" s="87"/>
      <c r="I233" s="87"/>
      <c r="J233" s="87"/>
      <c r="K233" s="169">
        <v>41611</v>
      </c>
      <c r="L233" s="169">
        <f t="shared" si="20"/>
        <v>41632</v>
      </c>
      <c r="M233" s="165"/>
      <c r="N233" s="169"/>
      <c r="O233" s="210"/>
      <c r="P233" s="170"/>
      <c r="Q233" s="170"/>
      <c r="R233" s="170">
        <f t="shared" si="19"/>
        <v>12</v>
      </c>
      <c r="S233" s="170"/>
      <c r="T233" s="167"/>
      <c r="U233" s="165"/>
      <c r="V233" s="165"/>
      <c r="W233" s="165"/>
      <c r="X233" s="165"/>
    </row>
    <row r="234" spans="1:24" ht="15" hidden="1" customHeight="1" x14ac:dyDescent="0.2">
      <c r="A234" s="22" t="s">
        <v>1384</v>
      </c>
      <c r="B234" s="22" t="s">
        <v>1385</v>
      </c>
      <c r="C234" s="191" t="s">
        <v>1321</v>
      </c>
      <c r="D234" s="195" t="s">
        <v>1386</v>
      </c>
      <c r="E234" s="191" t="s">
        <v>1387</v>
      </c>
      <c r="F234" s="191" t="s">
        <v>0</v>
      </c>
      <c r="G234" s="87">
        <v>21</v>
      </c>
      <c r="H234" s="191" t="s">
        <v>1388</v>
      </c>
      <c r="I234" s="87"/>
      <c r="J234" s="191" t="s">
        <v>627</v>
      </c>
      <c r="K234" s="169">
        <v>41612</v>
      </c>
      <c r="L234" s="169">
        <f t="shared" si="20"/>
        <v>41633</v>
      </c>
      <c r="M234" s="165"/>
      <c r="N234" s="169"/>
      <c r="O234" s="210"/>
      <c r="P234" s="170"/>
      <c r="Q234" s="170"/>
      <c r="R234" s="170">
        <f t="shared" si="19"/>
        <v>12</v>
      </c>
      <c r="S234" s="170"/>
      <c r="T234" s="167"/>
      <c r="U234" s="165"/>
      <c r="V234" s="165"/>
      <c r="W234" s="165"/>
      <c r="X234" s="165"/>
    </row>
    <row r="235" spans="1:24" ht="15" hidden="1" customHeight="1" x14ac:dyDescent="0.2">
      <c r="A235" s="22" t="s">
        <v>1395</v>
      </c>
      <c r="B235" s="22" t="s">
        <v>1385</v>
      </c>
      <c r="C235" s="191" t="s">
        <v>1321</v>
      </c>
      <c r="D235" s="195" t="s">
        <v>1386</v>
      </c>
      <c r="E235" s="191" t="s">
        <v>1387</v>
      </c>
      <c r="F235" s="191" t="s">
        <v>0</v>
      </c>
      <c r="G235" s="87">
        <v>21</v>
      </c>
      <c r="H235" s="191" t="s">
        <v>1388</v>
      </c>
      <c r="I235" s="87"/>
      <c r="J235" s="191" t="s">
        <v>1042</v>
      </c>
      <c r="K235" s="169">
        <v>41612</v>
      </c>
      <c r="L235" s="169">
        <f t="shared" si="20"/>
        <v>41633</v>
      </c>
      <c r="M235" s="165"/>
      <c r="N235" s="169"/>
      <c r="O235" s="210"/>
      <c r="P235" s="170"/>
      <c r="Q235" s="170"/>
      <c r="R235" s="170">
        <f t="shared" si="19"/>
        <v>12</v>
      </c>
      <c r="S235" s="170"/>
      <c r="T235" s="167"/>
      <c r="U235" s="165"/>
      <c r="V235" s="165"/>
      <c r="W235" s="165"/>
      <c r="X235" s="165"/>
    </row>
    <row r="236" spans="1:24" ht="15" hidden="1" customHeight="1" x14ac:dyDescent="0.2">
      <c r="A236" s="22" t="s">
        <v>1389</v>
      </c>
      <c r="B236" s="22" t="s">
        <v>1390</v>
      </c>
      <c r="C236" s="191" t="s">
        <v>1391</v>
      </c>
      <c r="D236" s="195" t="s">
        <v>1392</v>
      </c>
      <c r="E236" s="87"/>
      <c r="F236" s="191" t="s">
        <v>0</v>
      </c>
      <c r="G236" s="87">
        <v>12</v>
      </c>
      <c r="H236" s="191" t="s">
        <v>1365</v>
      </c>
      <c r="I236" s="87"/>
      <c r="J236" s="191" t="s">
        <v>1393</v>
      </c>
      <c r="K236" s="169">
        <v>41618</v>
      </c>
      <c r="L236" s="169">
        <f t="shared" si="20"/>
        <v>41639</v>
      </c>
      <c r="M236" s="165"/>
      <c r="N236" s="169"/>
      <c r="O236" s="210"/>
      <c r="P236" s="170"/>
      <c r="Q236" s="170"/>
      <c r="R236" s="170">
        <f t="shared" si="19"/>
        <v>12</v>
      </c>
      <c r="S236" s="170"/>
      <c r="T236" s="167"/>
      <c r="U236" s="165"/>
      <c r="V236" s="165"/>
      <c r="W236" s="165"/>
      <c r="X236" s="165"/>
    </row>
    <row r="237" spans="1:24" ht="15" hidden="1" customHeight="1" x14ac:dyDescent="0.2">
      <c r="A237" s="22" t="s">
        <v>1389</v>
      </c>
      <c r="B237" s="22" t="s">
        <v>1390</v>
      </c>
      <c r="C237" s="191" t="s">
        <v>1391</v>
      </c>
      <c r="D237" s="195" t="s">
        <v>1392</v>
      </c>
      <c r="E237" s="87"/>
      <c r="F237" s="191" t="s">
        <v>0</v>
      </c>
      <c r="G237" s="87">
        <v>2</v>
      </c>
      <c r="H237" s="191" t="s">
        <v>1365</v>
      </c>
      <c r="I237" s="87"/>
      <c r="J237" s="191" t="s">
        <v>1394</v>
      </c>
      <c r="K237" s="169">
        <v>41618</v>
      </c>
      <c r="L237" s="169">
        <f t="shared" si="20"/>
        <v>41639</v>
      </c>
      <c r="M237" s="165"/>
      <c r="N237" s="169"/>
      <c r="O237" s="210"/>
      <c r="P237" s="170"/>
      <c r="Q237" s="170"/>
      <c r="R237" s="170">
        <f t="shared" si="19"/>
        <v>12</v>
      </c>
      <c r="S237" s="170"/>
      <c r="T237" s="167"/>
      <c r="U237" s="165"/>
      <c r="V237" s="165"/>
      <c r="W237" s="165"/>
      <c r="X237" s="165"/>
    </row>
    <row r="238" spans="1:24" ht="15" hidden="1" customHeight="1" x14ac:dyDescent="0.2">
      <c r="A238" s="22" t="s">
        <v>1396</v>
      </c>
      <c r="B238" s="22" t="s">
        <v>1397</v>
      </c>
      <c r="C238" s="191" t="s">
        <v>1398</v>
      </c>
      <c r="D238" s="195" t="s">
        <v>1399</v>
      </c>
      <c r="E238" s="87"/>
      <c r="F238" s="191" t="s">
        <v>0</v>
      </c>
      <c r="G238" s="87"/>
      <c r="H238" s="87"/>
      <c r="I238" s="87"/>
      <c r="J238" s="87"/>
      <c r="K238" s="169">
        <v>41620</v>
      </c>
      <c r="L238" s="169">
        <f t="shared" si="20"/>
        <v>41641</v>
      </c>
      <c r="M238" s="165"/>
      <c r="N238" s="169"/>
      <c r="O238" s="210"/>
      <c r="P238" s="170"/>
      <c r="Q238" s="170"/>
      <c r="R238" s="170">
        <f t="shared" si="19"/>
        <v>1</v>
      </c>
      <c r="S238" s="170"/>
      <c r="T238" s="167"/>
      <c r="U238" s="165"/>
      <c r="V238" s="165"/>
      <c r="W238" s="165"/>
      <c r="X238" s="165"/>
    </row>
    <row r="239" spans="1:24" ht="15" customHeight="1" x14ac:dyDescent="0.2">
      <c r="A239" s="22" t="s">
        <v>1400</v>
      </c>
      <c r="B239" s="22" t="s">
        <v>1401</v>
      </c>
      <c r="C239" s="191" t="s">
        <v>1288</v>
      </c>
      <c r="D239" s="195" t="s">
        <v>1404</v>
      </c>
      <c r="E239" s="573" t="s">
        <v>1405</v>
      </c>
      <c r="F239" s="574"/>
      <c r="G239" s="574"/>
      <c r="H239" s="574"/>
      <c r="I239" s="574"/>
      <c r="J239" s="574"/>
      <c r="K239" s="574"/>
      <c r="L239" s="575"/>
      <c r="M239" s="165"/>
      <c r="N239" s="169"/>
      <c r="O239" s="210"/>
      <c r="P239" s="170"/>
      <c r="Q239" s="170"/>
      <c r="R239" s="170" t="str">
        <f t="shared" si="19"/>
        <v/>
      </c>
      <c r="S239" s="170"/>
      <c r="T239" s="167"/>
      <c r="U239" s="165"/>
      <c r="V239" s="165"/>
      <c r="W239" s="165"/>
      <c r="X239" s="165"/>
    </row>
    <row r="240" spans="1:24" ht="15" hidden="1" customHeight="1" x14ac:dyDescent="0.2">
      <c r="A240" s="22" t="s">
        <v>1403</v>
      </c>
      <c r="B240" s="22" t="s">
        <v>1402</v>
      </c>
      <c r="C240" s="191" t="s">
        <v>84</v>
      </c>
      <c r="D240" s="195" t="s">
        <v>1406</v>
      </c>
      <c r="E240" s="191" t="s">
        <v>1407</v>
      </c>
      <c r="F240" s="191" t="s">
        <v>0</v>
      </c>
      <c r="G240" s="191" t="s">
        <v>1408</v>
      </c>
      <c r="H240" s="191" t="s">
        <v>727</v>
      </c>
      <c r="I240" s="191" t="s">
        <v>838</v>
      </c>
      <c r="J240" s="191" t="s">
        <v>1409</v>
      </c>
      <c r="K240" s="194">
        <v>41621</v>
      </c>
      <c r="L240" s="87"/>
      <c r="M240" s="165"/>
      <c r="N240" s="169"/>
      <c r="O240" s="210"/>
      <c r="P240" s="170"/>
      <c r="Q240" s="170"/>
      <c r="R240" s="170" t="str">
        <f t="shared" si="19"/>
        <v/>
      </c>
      <c r="S240" s="170"/>
      <c r="T240" s="167"/>
      <c r="U240" s="165"/>
      <c r="V240" s="165"/>
      <c r="W240" s="165"/>
      <c r="X240" s="165"/>
    </row>
    <row r="241" spans="1:24" ht="15" hidden="1" customHeight="1" x14ac:dyDescent="0.2">
      <c r="A241" s="22" t="s">
        <v>1412</v>
      </c>
      <c r="B241" s="22" t="s">
        <v>1402</v>
      </c>
      <c r="C241" s="191" t="s">
        <v>84</v>
      </c>
      <c r="D241" s="195" t="s">
        <v>1406</v>
      </c>
      <c r="E241" s="191" t="s">
        <v>1407</v>
      </c>
      <c r="F241" s="191" t="s">
        <v>0</v>
      </c>
      <c r="G241" s="191" t="s">
        <v>1408</v>
      </c>
      <c r="H241" s="191" t="s">
        <v>727</v>
      </c>
      <c r="I241" s="191" t="s">
        <v>838</v>
      </c>
      <c r="J241" s="191" t="s">
        <v>1410</v>
      </c>
      <c r="K241" s="194">
        <v>41621</v>
      </c>
      <c r="L241" s="87"/>
      <c r="M241" s="165"/>
      <c r="N241" s="169"/>
      <c r="O241" s="210"/>
      <c r="P241" s="170"/>
      <c r="Q241" s="170"/>
      <c r="R241" s="170" t="str">
        <f t="shared" si="19"/>
        <v/>
      </c>
      <c r="S241" s="170"/>
      <c r="T241" s="167"/>
      <c r="U241" s="165"/>
      <c r="V241" s="165"/>
      <c r="W241" s="165"/>
      <c r="X241" s="165"/>
    </row>
    <row r="242" spans="1:24" ht="15" hidden="1" customHeight="1" x14ac:dyDescent="0.2">
      <c r="A242" s="22" t="s">
        <v>1413</v>
      </c>
      <c r="B242" s="22" t="s">
        <v>1402</v>
      </c>
      <c r="C242" s="191" t="s">
        <v>84</v>
      </c>
      <c r="D242" s="195" t="s">
        <v>1406</v>
      </c>
      <c r="E242" s="191" t="s">
        <v>1407</v>
      </c>
      <c r="F242" s="191" t="s">
        <v>0</v>
      </c>
      <c r="G242" s="191" t="s">
        <v>1408</v>
      </c>
      <c r="H242" s="191" t="s">
        <v>727</v>
      </c>
      <c r="I242" s="191" t="s">
        <v>838</v>
      </c>
      <c r="J242" s="191" t="s">
        <v>1411</v>
      </c>
      <c r="K242" s="194">
        <v>41621</v>
      </c>
      <c r="L242" s="87"/>
      <c r="M242" s="165"/>
      <c r="N242" s="169"/>
      <c r="O242" s="210"/>
      <c r="P242" s="170"/>
      <c r="Q242" s="170"/>
      <c r="R242" s="170" t="str">
        <f t="shared" si="19"/>
        <v/>
      </c>
      <c r="S242" s="170"/>
      <c r="T242" s="167"/>
      <c r="U242" s="165"/>
      <c r="V242" s="165"/>
      <c r="W242" s="165"/>
      <c r="X242" s="165"/>
    </row>
    <row r="243" spans="1:24" ht="15" hidden="1" customHeight="1" x14ac:dyDescent="0.2">
      <c r="A243" s="22"/>
      <c r="B243" s="22"/>
      <c r="C243" s="87"/>
      <c r="D243" s="168"/>
      <c r="E243" s="87"/>
      <c r="F243" s="87"/>
      <c r="G243" s="87"/>
      <c r="H243" s="87"/>
      <c r="I243" s="87"/>
      <c r="J243" s="87"/>
      <c r="K243" s="169"/>
      <c r="L243" s="87"/>
      <c r="M243" s="165"/>
      <c r="N243" s="169"/>
      <c r="O243" s="210"/>
      <c r="P243" s="170"/>
      <c r="Q243" s="170"/>
      <c r="R243" s="170" t="str">
        <f t="shared" si="19"/>
        <v/>
      </c>
      <c r="S243" s="170"/>
      <c r="T243" s="167"/>
      <c r="U243" s="165"/>
      <c r="V243" s="165"/>
      <c r="W243" s="165"/>
      <c r="X243" s="165"/>
    </row>
    <row r="244" spans="1:24" ht="15" customHeight="1" x14ac:dyDescent="0.2">
      <c r="A244" s="22"/>
      <c r="B244" s="22"/>
      <c r="C244" s="87"/>
      <c r="D244" s="168"/>
      <c r="E244" s="87"/>
      <c r="F244" s="87"/>
      <c r="G244" s="87"/>
      <c r="H244" s="87"/>
      <c r="I244" s="87"/>
      <c r="J244" s="87"/>
      <c r="K244" s="169"/>
      <c r="L244" s="87"/>
      <c r="M244" s="165"/>
      <c r="N244" s="169"/>
      <c r="O244" s="210"/>
      <c r="P244" s="170"/>
      <c r="Q244" s="170"/>
      <c r="R244" s="170"/>
      <c r="S244" s="170"/>
      <c r="T244" s="167"/>
      <c r="U244" s="165"/>
      <c r="V244" s="165"/>
      <c r="W244" s="165"/>
      <c r="X244" s="165"/>
    </row>
    <row r="245" spans="1:24" ht="15" customHeight="1" x14ac:dyDescent="0.2">
      <c r="A245" s="22"/>
      <c r="B245" s="22"/>
      <c r="C245" s="87"/>
      <c r="D245" s="168"/>
      <c r="E245" s="87"/>
      <c r="F245" s="87"/>
      <c r="G245" s="87"/>
      <c r="H245" s="87"/>
      <c r="I245" s="87"/>
      <c r="J245" s="87"/>
      <c r="K245" s="169"/>
      <c r="L245" s="87"/>
      <c r="M245" s="165"/>
      <c r="N245" s="169"/>
      <c r="O245" s="210"/>
      <c r="P245" s="170"/>
      <c r="Q245" s="170"/>
      <c r="R245" s="170"/>
      <c r="S245" s="170"/>
      <c r="T245" s="167"/>
      <c r="U245" s="165"/>
      <c r="V245" s="165"/>
      <c r="W245" s="165"/>
      <c r="X245" s="165"/>
    </row>
    <row r="246" spans="1:24" ht="15" customHeight="1" x14ac:dyDescent="0.2">
      <c r="A246" s="22"/>
      <c r="B246" s="22"/>
      <c r="C246" s="87"/>
      <c r="D246" s="168"/>
      <c r="E246" s="87"/>
      <c r="F246" s="87"/>
      <c r="G246" s="87"/>
      <c r="H246" s="87"/>
      <c r="I246" s="87"/>
      <c r="J246" s="87"/>
      <c r="K246" s="169"/>
      <c r="L246" s="87"/>
      <c r="M246" s="165"/>
      <c r="N246" s="169"/>
      <c r="O246" s="210"/>
      <c r="P246" s="170"/>
      <c r="Q246" s="170"/>
      <c r="R246" s="170"/>
      <c r="S246" s="170"/>
      <c r="T246" s="167"/>
      <c r="U246" s="165"/>
      <c r="V246" s="165"/>
      <c r="W246" s="165"/>
      <c r="X246" s="165"/>
    </row>
    <row r="247" spans="1:24" ht="15" customHeight="1" x14ac:dyDescent="0.2">
      <c r="A247" s="22"/>
      <c r="B247" s="22"/>
      <c r="C247" s="87"/>
      <c r="D247" s="168"/>
      <c r="E247" s="87"/>
      <c r="F247" s="87"/>
      <c r="G247" s="87"/>
      <c r="H247" s="87"/>
      <c r="I247" s="87"/>
      <c r="J247" s="87"/>
      <c r="K247" s="169"/>
      <c r="L247" s="87"/>
      <c r="M247" s="165"/>
      <c r="N247" s="169"/>
      <c r="O247" s="210"/>
      <c r="P247" s="170"/>
      <c r="Q247" s="170"/>
      <c r="R247" s="170"/>
      <c r="S247" s="170"/>
      <c r="T247" s="167"/>
      <c r="U247" s="165"/>
      <c r="V247" s="165"/>
      <c r="W247" s="165"/>
      <c r="X247" s="165"/>
    </row>
    <row r="248" spans="1:24" ht="15" customHeight="1" x14ac:dyDescent="0.2">
      <c r="A248" s="22"/>
      <c r="B248" s="22"/>
      <c r="C248" s="87"/>
      <c r="D248" s="168"/>
      <c r="E248" s="87"/>
      <c r="F248" s="87"/>
      <c r="G248" s="87"/>
      <c r="H248" s="87"/>
      <c r="I248" s="87"/>
      <c r="J248" s="87"/>
      <c r="K248" s="169"/>
      <c r="L248" s="87"/>
      <c r="M248" s="165"/>
      <c r="N248" s="169"/>
      <c r="O248" s="210"/>
      <c r="P248" s="170"/>
      <c r="Q248" s="170"/>
      <c r="R248" s="170"/>
      <c r="S248" s="170"/>
      <c r="T248" s="167"/>
      <c r="U248" s="165"/>
      <c r="V248" s="165"/>
      <c r="W248" s="165"/>
      <c r="X248" s="165"/>
    </row>
    <row r="249" spans="1:24" ht="15" customHeight="1" x14ac:dyDescent="0.2">
      <c r="A249" s="22"/>
      <c r="B249" s="22"/>
      <c r="C249" s="87"/>
      <c r="D249" s="168"/>
      <c r="E249" s="87"/>
      <c r="F249" s="87"/>
      <c r="G249" s="87"/>
      <c r="H249" s="87"/>
      <c r="I249" s="87"/>
      <c r="J249" s="87"/>
      <c r="K249" s="169"/>
      <c r="L249" s="87"/>
      <c r="M249" s="165"/>
      <c r="N249" s="169"/>
      <c r="O249" s="210"/>
      <c r="P249" s="170"/>
      <c r="Q249" s="170"/>
      <c r="R249" s="170"/>
      <c r="S249" s="170"/>
      <c r="T249" s="167"/>
      <c r="U249" s="165"/>
      <c r="V249" s="165"/>
      <c r="W249" s="165"/>
      <c r="X249" s="165"/>
    </row>
    <row r="250" spans="1:24" ht="15" customHeight="1" x14ac:dyDescent="0.2">
      <c r="A250" s="22"/>
      <c r="B250" s="22"/>
      <c r="C250" s="87"/>
      <c r="D250" s="168"/>
      <c r="E250" s="87"/>
      <c r="F250" s="87"/>
      <c r="G250" s="87"/>
      <c r="H250" s="87"/>
      <c r="I250" s="87"/>
      <c r="J250" s="87"/>
      <c r="K250" s="169"/>
      <c r="L250" s="87"/>
      <c r="M250" s="165"/>
      <c r="N250" s="169"/>
      <c r="O250" s="210"/>
      <c r="P250" s="170"/>
      <c r="Q250" s="170"/>
      <c r="R250" s="170"/>
      <c r="S250" s="170"/>
      <c r="T250" s="167"/>
      <c r="U250" s="165"/>
      <c r="V250" s="165"/>
      <c r="W250" s="165"/>
      <c r="X250" s="165"/>
    </row>
    <row r="251" spans="1:24" ht="15" customHeight="1" x14ac:dyDescent="0.2">
      <c r="A251" s="22"/>
      <c r="B251" s="22"/>
      <c r="C251" s="87"/>
      <c r="D251" s="168"/>
      <c r="E251" s="87"/>
      <c r="F251" s="87"/>
      <c r="G251" s="87"/>
      <c r="H251" s="87"/>
      <c r="I251" s="87"/>
      <c r="J251" s="87"/>
      <c r="K251" s="169"/>
      <c r="L251" s="87"/>
      <c r="M251" s="165"/>
      <c r="N251" s="169"/>
      <c r="O251" s="210"/>
      <c r="P251" s="170"/>
      <c r="Q251" s="170"/>
      <c r="R251" s="170"/>
      <c r="S251" s="170"/>
      <c r="T251" s="167"/>
      <c r="U251" s="165"/>
      <c r="V251" s="165"/>
      <c r="W251" s="165"/>
      <c r="X251" s="165"/>
    </row>
    <row r="252" spans="1:24" ht="15" customHeight="1" x14ac:dyDescent="0.2">
      <c r="A252" s="22"/>
      <c r="B252" s="22"/>
      <c r="C252" s="87"/>
      <c r="D252" s="168"/>
      <c r="E252" s="87"/>
      <c r="F252" s="87"/>
      <c r="G252" s="87"/>
      <c r="H252" s="87"/>
      <c r="I252" s="87"/>
      <c r="J252" s="87"/>
      <c r="K252" s="169"/>
      <c r="L252" s="87"/>
      <c r="M252" s="165"/>
      <c r="N252" s="169"/>
      <c r="O252" s="210"/>
      <c r="P252" s="170"/>
      <c r="Q252" s="170"/>
      <c r="R252" s="170"/>
      <c r="S252" s="170"/>
      <c r="T252" s="167"/>
      <c r="U252" s="165"/>
      <c r="V252" s="165"/>
      <c r="W252" s="165"/>
      <c r="X252" s="165"/>
    </row>
    <row r="253" spans="1:24" ht="15" customHeight="1" x14ac:dyDescent="0.2">
      <c r="A253" s="22"/>
      <c r="B253" s="22"/>
      <c r="C253" s="87"/>
      <c r="D253" s="168"/>
      <c r="E253" s="87"/>
      <c r="F253" s="87"/>
      <c r="G253" s="87"/>
      <c r="H253" s="87"/>
      <c r="I253" s="87"/>
      <c r="J253" s="87"/>
      <c r="K253" s="169"/>
      <c r="L253" s="87"/>
      <c r="M253" s="165"/>
      <c r="N253" s="169"/>
      <c r="O253" s="210"/>
      <c r="P253" s="170"/>
      <c r="Q253" s="170"/>
      <c r="R253" s="170"/>
      <c r="S253" s="170"/>
      <c r="T253" s="167"/>
      <c r="U253" s="165"/>
      <c r="V253" s="165"/>
      <c r="W253" s="165"/>
      <c r="X253" s="165"/>
    </row>
    <row r="254" spans="1:24" ht="15" customHeight="1" x14ac:dyDescent="0.2">
      <c r="A254" s="22"/>
      <c r="B254" s="22"/>
      <c r="C254" s="87"/>
      <c r="D254" s="168"/>
      <c r="E254" s="87"/>
      <c r="F254" s="87"/>
      <c r="G254" s="87"/>
      <c r="H254" s="87"/>
      <c r="I254" s="87"/>
      <c r="J254" s="87"/>
      <c r="K254" s="169"/>
      <c r="L254" s="87"/>
      <c r="M254" s="165"/>
      <c r="N254" s="169"/>
      <c r="O254" s="210"/>
      <c r="P254" s="170"/>
      <c r="Q254" s="170"/>
      <c r="R254" s="170"/>
      <c r="S254" s="170"/>
      <c r="T254" s="167"/>
      <c r="U254" s="165"/>
      <c r="V254" s="165"/>
      <c r="W254" s="165"/>
      <c r="X254" s="165"/>
    </row>
    <row r="255" spans="1:24" ht="15" customHeight="1" x14ac:dyDescent="0.2">
      <c r="A255" s="22"/>
      <c r="B255" s="22"/>
      <c r="C255" s="87"/>
      <c r="D255" s="168"/>
      <c r="E255" s="87"/>
      <c r="F255" s="87"/>
      <c r="G255" s="87"/>
      <c r="H255" s="87"/>
      <c r="I255" s="87"/>
      <c r="J255" s="87"/>
      <c r="K255" s="169"/>
      <c r="L255" s="87"/>
      <c r="M255" s="165"/>
      <c r="N255" s="169"/>
      <c r="O255" s="210"/>
      <c r="P255" s="170"/>
      <c r="Q255" s="170"/>
      <c r="R255" s="170"/>
      <c r="S255" s="170"/>
      <c r="T255" s="167"/>
      <c r="U255" s="165"/>
      <c r="V255" s="165"/>
      <c r="W255" s="165"/>
      <c r="X255" s="165"/>
    </row>
    <row r="256" spans="1:24" ht="15" customHeight="1" x14ac:dyDescent="0.2">
      <c r="A256" s="22"/>
      <c r="B256" s="22"/>
      <c r="C256" s="87"/>
      <c r="D256" s="168"/>
      <c r="E256" s="87"/>
      <c r="F256" s="87"/>
      <c r="G256" s="87"/>
      <c r="H256" s="87"/>
      <c r="I256" s="87"/>
      <c r="J256" s="87"/>
      <c r="K256" s="169"/>
      <c r="L256" s="87"/>
      <c r="M256" s="165"/>
      <c r="N256" s="169"/>
      <c r="O256" s="210"/>
      <c r="P256" s="170"/>
      <c r="Q256" s="170"/>
      <c r="R256" s="170"/>
      <c r="S256" s="170"/>
      <c r="T256" s="167"/>
      <c r="U256" s="165"/>
      <c r="V256" s="165"/>
      <c r="W256" s="165"/>
      <c r="X256" s="165"/>
    </row>
    <row r="257" spans="1:24" ht="15" customHeight="1" x14ac:dyDescent="0.2">
      <c r="A257" s="22"/>
      <c r="B257" s="22"/>
      <c r="C257" s="87"/>
      <c r="D257" s="168"/>
      <c r="E257" s="87"/>
      <c r="F257" s="87"/>
      <c r="G257" s="87"/>
      <c r="H257" s="87"/>
      <c r="I257" s="87"/>
      <c r="J257" s="87"/>
      <c r="K257" s="169"/>
      <c r="L257" s="87"/>
      <c r="M257" s="165"/>
      <c r="N257" s="169"/>
      <c r="O257" s="210"/>
      <c r="P257" s="170"/>
      <c r="Q257" s="170"/>
      <c r="R257" s="170"/>
      <c r="S257" s="170"/>
      <c r="T257" s="167"/>
      <c r="U257" s="165"/>
      <c r="V257" s="165"/>
      <c r="W257" s="165"/>
      <c r="X257" s="165"/>
    </row>
    <row r="258" spans="1:24" ht="15" customHeight="1" x14ac:dyDescent="0.2">
      <c r="A258" s="22"/>
      <c r="B258" s="22"/>
      <c r="C258" s="87"/>
      <c r="D258" s="168"/>
      <c r="E258" s="87"/>
      <c r="F258" s="87"/>
      <c r="G258" s="87"/>
      <c r="H258" s="87"/>
      <c r="I258" s="87"/>
      <c r="J258" s="87"/>
      <c r="K258" s="169"/>
      <c r="L258" s="87"/>
      <c r="M258" s="165"/>
      <c r="N258" s="169"/>
      <c r="O258" s="210"/>
      <c r="P258" s="170"/>
      <c r="Q258" s="170"/>
      <c r="R258" s="170"/>
      <c r="S258" s="170"/>
      <c r="T258" s="167"/>
      <c r="U258" s="165"/>
      <c r="V258" s="165"/>
      <c r="W258" s="165"/>
      <c r="X258" s="165"/>
    </row>
    <row r="259" spans="1:24" ht="15" customHeight="1" x14ac:dyDescent="0.2">
      <c r="A259" s="22"/>
      <c r="B259" s="22"/>
      <c r="C259" s="87"/>
      <c r="D259" s="168"/>
      <c r="E259" s="87"/>
      <c r="F259" s="87"/>
      <c r="G259" s="87"/>
      <c r="H259" s="87"/>
      <c r="I259" s="87"/>
      <c r="J259" s="87"/>
      <c r="K259" s="169"/>
      <c r="L259" s="87"/>
      <c r="M259" s="165"/>
      <c r="N259" s="169"/>
      <c r="O259" s="210"/>
      <c r="P259" s="170"/>
      <c r="Q259" s="170"/>
      <c r="R259" s="170"/>
      <c r="S259" s="170"/>
      <c r="T259" s="167"/>
      <c r="U259" s="165"/>
      <c r="V259" s="165"/>
      <c r="W259" s="165"/>
      <c r="X259" s="165"/>
    </row>
    <row r="260" spans="1:24" ht="15" customHeight="1" x14ac:dyDescent="0.2">
      <c r="A260" s="22"/>
      <c r="B260" s="22"/>
      <c r="C260" s="87"/>
      <c r="D260" s="168"/>
      <c r="E260" s="87"/>
      <c r="F260" s="87"/>
      <c r="G260" s="87"/>
      <c r="H260" s="87"/>
      <c r="I260" s="87"/>
      <c r="J260" s="87"/>
      <c r="K260" s="169"/>
      <c r="L260" s="87"/>
      <c r="M260" s="165"/>
      <c r="N260" s="169"/>
      <c r="O260" s="210"/>
      <c r="P260" s="170"/>
      <c r="Q260" s="170"/>
      <c r="R260" s="170"/>
      <c r="S260" s="170"/>
      <c r="T260" s="167"/>
      <c r="U260" s="165"/>
      <c r="V260" s="165"/>
      <c r="W260" s="165"/>
      <c r="X260" s="165"/>
    </row>
    <row r="261" spans="1:24" ht="15" customHeight="1" x14ac:dyDescent="0.2">
      <c r="A261" s="22"/>
      <c r="B261" s="22"/>
      <c r="C261" s="87"/>
      <c r="D261" s="168"/>
      <c r="E261" s="87"/>
      <c r="F261" s="87"/>
      <c r="G261" s="87"/>
      <c r="H261" s="87"/>
      <c r="I261" s="87"/>
      <c r="J261" s="87"/>
      <c r="K261" s="169"/>
      <c r="L261" s="87"/>
      <c r="M261" s="165"/>
      <c r="N261" s="169"/>
      <c r="O261" s="210"/>
      <c r="P261" s="170"/>
      <c r="Q261" s="170"/>
      <c r="R261" s="170"/>
      <c r="S261" s="170"/>
      <c r="T261" s="167"/>
      <c r="U261" s="165"/>
      <c r="V261" s="165"/>
      <c r="W261" s="165"/>
      <c r="X261" s="165"/>
    </row>
    <row r="262" spans="1:24" ht="15" customHeight="1" x14ac:dyDescent="0.2">
      <c r="A262" s="22"/>
      <c r="B262" s="22"/>
      <c r="C262" s="87"/>
      <c r="D262" s="168"/>
      <c r="E262" s="87"/>
      <c r="F262" s="87"/>
      <c r="G262" s="87"/>
      <c r="H262" s="87"/>
      <c r="I262" s="87"/>
      <c r="J262" s="87"/>
      <c r="K262" s="169"/>
      <c r="L262" s="87"/>
      <c r="M262" s="165"/>
      <c r="N262" s="169"/>
      <c r="O262" s="210"/>
      <c r="P262" s="170"/>
      <c r="Q262" s="170"/>
      <c r="R262" s="170"/>
      <c r="S262" s="170"/>
      <c r="T262" s="167"/>
      <c r="U262" s="165"/>
      <c r="V262" s="165"/>
      <c r="W262" s="165"/>
      <c r="X262" s="165"/>
    </row>
    <row r="263" spans="1:24" ht="15" customHeight="1" x14ac:dyDescent="0.2">
      <c r="A263" s="22"/>
      <c r="B263" s="22"/>
      <c r="C263" s="87"/>
      <c r="D263" s="168"/>
      <c r="E263" s="87"/>
      <c r="F263" s="87"/>
      <c r="G263" s="87"/>
      <c r="H263" s="87"/>
      <c r="I263" s="87"/>
      <c r="J263" s="87"/>
      <c r="K263" s="169"/>
      <c r="L263" s="87"/>
      <c r="M263" s="165"/>
      <c r="N263" s="169"/>
      <c r="O263" s="210"/>
      <c r="P263" s="170"/>
      <c r="Q263" s="170"/>
      <c r="R263" s="170"/>
      <c r="S263" s="170"/>
      <c r="T263" s="167"/>
      <c r="U263" s="165"/>
      <c r="V263" s="165"/>
      <c r="W263" s="165"/>
      <c r="X263" s="165"/>
    </row>
    <row r="264" spans="1:24" ht="15" customHeight="1" x14ac:dyDescent="0.2">
      <c r="A264" s="22"/>
      <c r="B264" s="22"/>
      <c r="C264" s="87"/>
      <c r="D264" s="168"/>
      <c r="E264" s="87"/>
      <c r="F264" s="87"/>
      <c r="G264" s="87"/>
      <c r="H264" s="87"/>
      <c r="I264" s="87"/>
      <c r="J264" s="87"/>
      <c r="K264" s="169"/>
      <c r="L264" s="87"/>
      <c r="M264" s="165"/>
      <c r="N264" s="169"/>
      <c r="O264" s="210"/>
      <c r="P264" s="170"/>
      <c r="Q264" s="170"/>
      <c r="R264" s="170"/>
      <c r="S264" s="170"/>
      <c r="T264" s="167"/>
      <c r="U264" s="165"/>
      <c r="V264" s="165"/>
      <c r="W264" s="165"/>
      <c r="X264" s="165"/>
    </row>
    <row r="265" spans="1:24" ht="15" customHeight="1" x14ac:dyDescent="0.2">
      <c r="A265" s="22"/>
      <c r="B265" s="22"/>
      <c r="C265" s="87"/>
      <c r="D265" s="168"/>
      <c r="E265" s="87"/>
      <c r="F265" s="87"/>
      <c r="G265" s="87"/>
      <c r="H265" s="87"/>
      <c r="I265" s="87"/>
      <c r="J265" s="87"/>
      <c r="K265" s="169"/>
      <c r="L265" s="87"/>
      <c r="M265" s="165"/>
      <c r="N265" s="169"/>
      <c r="O265" s="210"/>
      <c r="P265" s="170"/>
      <c r="Q265" s="170"/>
      <c r="R265" s="170"/>
      <c r="S265" s="170"/>
      <c r="T265" s="167"/>
      <c r="U265" s="165"/>
      <c r="V265" s="165"/>
      <c r="W265" s="165"/>
      <c r="X265" s="165"/>
    </row>
    <row r="266" spans="1:24" ht="15" customHeight="1" x14ac:dyDescent="0.2">
      <c r="A266" s="22"/>
      <c r="B266" s="22"/>
      <c r="C266" s="87"/>
      <c r="D266" s="168"/>
      <c r="E266" s="87"/>
      <c r="F266" s="87"/>
      <c r="G266" s="87"/>
      <c r="H266" s="87"/>
      <c r="I266" s="87"/>
      <c r="J266" s="87"/>
      <c r="K266" s="169"/>
      <c r="L266" s="87"/>
      <c r="M266" s="165"/>
      <c r="N266" s="169"/>
      <c r="O266" s="210"/>
      <c r="P266" s="170"/>
      <c r="Q266" s="170"/>
      <c r="R266" s="170"/>
      <c r="S266" s="170"/>
      <c r="T266" s="167"/>
      <c r="U266" s="165"/>
      <c r="V266" s="165"/>
      <c r="W266" s="165"/>
      <c r="X266" s="165"/>
    </row>
    <row r="267" spans="1:24" ht="15" customHeight="1" x14ac:dyDescent="0.2">
      <c r="A267" s="22"/>
      <c r="B267" s="22"/>
      <c r="C267" s="87"/>
      <c r="D267" s="168"/>
      <c r="E267" s="87"/>
      <c r="F267" s="87"/>
      <c r="G267" s="87"/>
      <c r="H267" s="87"/>
      <c r="I267" s="87"/>
      <c r="J267" s="87"/>
      <c r="K267" s="169"/>
      <c r="L267" s="87"/>
      <c r="M267" s="165"/>
      <c r="N267" s="169"/>
      <c r="O267" s="210"/>
      <c r="P267" s="170"/>
      <c r="Q267" s="170"/>
      <c r="R267" s="170"/>
      <c r="S267" s="170"/>
      <c r="T267" s="167"/>
      <c r="U267" s="165"/>
      <c r="V267" s="165"/>
      <c r="W267" s="165"/>
      <c r="X267" s="165"/>
    </row>
    <row r="268" spans="1:24" ht="15" customHeight="1" x14ac:dyDescent="0.2">
      <c r="A268" s="22"/>
      <c r="B268" s="22"/>
      <c r="C268" s="87"/>
      <c r="D268" s="168"/>
      <c r="E268" s="87"/>
      <c r="F268" s="87"/>
      <c r="G268" s="87"/>
      <c r="H268" s="87"/>
      <c r="I268" s="87"/>
      <c r="J268" s="87"/>
      <c r="K268" s="169"/>
      <c r="L268" s="87"/>
      <c r="M268" s="165"/>
      <c r="N268" s="169"/>
      <c r="O268" s="210"/>
      <c r="P268" s="170"/>
      <c r="Q268" s="170"/>
      <c r="R268" s="170"/>
      <c r="S268" s="170"/>
      <c r="T268" s="167"/>
      <c r="U268" s="165"/>
      <c r="V268" s="165"/>
      <c r="W268" s="165"/>
      <c r="X268" s="165"/>
    </row>
    <row r="269" spans="1:24" ht="15" customHeight="1" x14ac:dyDescent="0.2">
      <c r="A269" s="22"/>
      <c r="B269" s="22"/>
      <c r="C269" s="87"/>
      <c r="D269" s="168"/>
      <c r="E269" s="87"/>
      <c r="F269" s="87"/>
      <c r="G269" s="87"/>
      <c r="H269" s="87"/>
      <c r="I269" s="87"/>
      <c r="J269" s="87"/>
      <c r="K269" s="169"/>
      <c r="L269" s="87"/>
      <c r="M269" s="165"/>
      <c r="N269" s="169"/>
      <c r="O269" s="210"/>
      <c r="P269" s="170"/>
      <c r="Q269" s="170"/>
      <c r="R269" s="170"/>
      <c r="S269" s="170"/>
      <c r="T269" s="167"/>
      <c r="U269" s="165"/>
      <c r="V269" s="165"/>
      <c r="W269" s="165"/>
      <c r="X269" s="165"/>
    </row>
    <row r="270" spans="1:24" ht="15" customHeight="1" x14ac:dyDescent="0.2">
      <c r="A270" s="22"/>
      <c r="B270" s="22"/>
      <c r="C270" s="87"/>
      <c r="D270" s="168"/>
      <c r="E270" s="87"/>
      <c r="F270" s="87"/>
      <c r="G270" s="87"/>
      <c r="H270" s="87"/>
      <c r="I270" s="87"/>
      <c r="J270" s="87"/>
      <c r="K270" s="169"/>
      <c r="L270" s="87"/>
      <c r="M270" s="165"/>
      <c r="N270" s="169"/>
      <c r="O270" s="210"/>
      <c r="P270" s="170"/>
      <c r="Q270" s="170"/>
      <c r="R270" s="170"/>
      <c r="S270" s="170"/>
      <c r="T270" s="167"/>
      <c r="U270" s="165"/>
      <c r="V270" s="165"/>
      <c r="W270" s="165"/>
      <c r="X270" s="165"/>
    </row>
    <row r="271" spans="1:24" ht="15" customHeight="1" x14ac:dyDescent="0.2">
      <c r="A271" s="22"/>
      <c r="B271" s="22"/>
      <c r="C271" s="87"/>
      <c r="D271" s="168"/>
      <c r="E271" s="87"/>
      <c r="F271" s="87"/>
      <c r="G271" s="87"/>
      <c r="H271" s="87"/>
      <c r="I271" s="87"/>
      <c r="J271" s="87"/>
      <c r="K271" s="169"/>
      <c r="L271" s="87"/>
      <c r="M271" s="165"/>
      <c r="N271" s="169"/>
      <c r="O271" s="210"/>
      <c r="P271" s="170"/>
      <c r="Q271" s="170"/>
      <c r="R271" s="170"/>
      <c r="S271" s="170"/>
      <c r="T271" s="167"/>
      <c r="U271" s="165"/>
      <c r="V271" s="165"/>
      <c r="W271" s="165"/>
      <c r="X271" s="165"/>
    </row>
    <row r="272" spans="1:24" ht="15" customHeight="1" x14ac:dyDescent="0.2">
      <c r="A272" s="22"/>
      <c r="B272" s="22"/>
      <c r="C272" s="87"/>
      <c r="D272" s="168"/>
      <c r="E272" s="87"/>
      <c r="F272" s="87"/>
      <c r="G272" s="87"/>
      <c r="H272" s="87"/>
      <c r="I272" s="87"/>
      <c r="J272" s="87"/>
      <c r="K272" s="169"/>
      <c r="L272" s="87"/>
      <c r="M272" s="165"/>
      <c r="N272" s="169"/>
      <c r="O272" s="210"/>
      <c r="P272" s="170"/>
      <c r="Q272" s="170"/>
      <c r="R272" s="170"/>
      <c r="S272" s="170"/>
      <c r="T272" s="167"/>
      <c r="U272" s="165"/>
      <c r="V272" s="165"/>
      <c r="W272" s="165"/>
      <c r="X272" s="165"/>
    </row>
    <row r="273" spans="1:24" ht="15" customHeight="1" x14ac:dyDescent="0.2">
      <c r="A273" s="22"/>
      <c r="B273" s="22"/>
      <c r="C273" s="87"/>
      <c r="D273" s="168"/>
      <c r="E273" s="87"/>
      <c r="F273" s="87"/>
      <c r="G273" s="87"/>
      <c r="H273" s="87"/>
      <c r="I273" s="87"/>
      <c r="J273" s="87"/>
      <c r="K273" s="169"/>
      <c r="L273" s="87"/>
      <c r="M273" s="165"/>
      <c r="N273" s="169"/>
      <c r="O273" s="210"/>
      <c r="P273" s="170"/>
      <c r="Q273" s="170"/>
      <c r="R273" s="170"/>
      <c r="S273" s="170"/>
      <c r="T273" s="167"/>
      <c r="U273" s="165"/>
      <c r="V273" s="165"/>
      <c r="W273" s="165"/>
      <c r="X273" s="165"/>
    </row>
    <row r="274" spans="1:24" ht="15" customHeight="1" x14ac:dyDescent="0.2">
      <c r="A274" s="22"/>
      <c r="B274" s="22"/>
      <c r="C274" s="87"/>
      <c r="D274" s="168"/>
      <c r="E274" s="87"/>
      <c r="F274" s="87"/>
      <c r="G274" s="87"/>
      <c r="H274" s="87"/>
      <c r="I274" s="87"/>
      <c r="J274" s="87"/>
      <c r="K274" s="169"/>
      <c r="L274" s="87"/>
      <c r="M274" s="165"/>
      <c r="N274" s="169"/>
      <c r="O274" s="210"/>
      <c r="P274" s="170"/>
      <c r="Q274" s="170"/>
      <c r="R274" s="170"/>
      <c r="S274" s="170"/>
      <c r="T274" s="167"/>
      <c r="U274" s="165"/>
      <c r="V274" s="165"/>
      <c r="W274" s="165"/>
      <c r="X274" s="165"/>
    </row>
    <row r="275" spans="1:24" ht="15" customHeight="1" x14ac:dyDescent="0.2">
      <c r="A275" s="22"/>
      <c r="B275" s="22"/>
      <c r="C275" s="87"/>
      <c r="D275" s="168"/>
      <c r="E275" s="87"/>
      <c r="F275" s="87"/>
      <c r="G275" s="87"/>
      <c r="H275" s="87"/>
      <c r="I275" s="87"/>
      <c r="J275" s="87"/>
      <c r="K275" s="169"/>
      <c r="L275" s="87"/>
      <c r="M275" s="165"/>
      <c r="N275" s="169"/>
      <c r="O275" s="210"/>
      <c r="P275" s="170"/>
      <c r="Q275" s="170"/>
      <c r="R275" s="170"/>
      <c r="S275" s="170"/>
      <c r="T275" s="167"/>
      <c r="U275" s="165"/>
      <c r="V275" s="165"/>
      <c r="W275" s="165"/>
      <c r="X275" s="165"/>
    </row>
    <row r="276" spans="1:24" ht="15" customHeight="1" x14ac:dyDescent="0.2">
      <c r="A276" s="22"/>
      <c r="B276" s="22"/>
      <c r="C276" s="87"/>
      <c r="D276" s="168"/>
      <c r="E276" s="87"/>
      <c r="F276" s="87"/>
      <c r="G276" s="87"/>
      <c r="H276" s="87"/>
      <c r="I276" s="87"/>
      <c r="J276" s="87"/>
      <c r="K276" s="169"/>
      <c r="L276" s="87"/>
      <c r="M276" s="165"/>
      <c r="N276" s="169"/>
      <c r="O276" s="210"/>
      <c r="P276" s="170"/>
      <c r="Q276" s="170"/>
      <c r="R276" s="170"/>
      <c r="S276" s="170"/>
      <c r="T276" s="167"/>
      <c r="U276" s="165"/>
      <c r="V276" s="165"/>
      <c r="W276" s="165"/>
      <c r="X276" s="165"/>
    </row>
    <row r="277" spans="1:24" ht="15" customHeight="1" x14ac:dyDescent="0.2">
      <c r="A277" s="22"/>
      <c r="B277" s="22"/>
      <c r="C277" s="87"/>
      <c r="D277" s="168"/>
      <c r="E277" s="87"/>
      <c r="F277" s="87"/>
      <c r="G277" s="87"/>
      <c r="H277" s="87"/>
      <c r="I277" s="87"/>
      <c r="J277" s="87"/>
      <c r="K277" s="169"/>
      <c r="L277" s="87"/>
      <c r="M277" s="165"/>
      <c r="N277" s="169"/>
      <c r="O277" s="210"/>
      <c r="P277" s="170"/>
      <c r="Q277" s="170"/>
      <c r="R277" s="170"/>
      <c r="S277" s="170"/>
      <c r="T277" s="167"/>
      <c r="U277" s="165"/>
      <c r="V277" s="165"/>
      <c r="W277" s="165"/>
      <c r="X277" s="165"/>
    </row>
    <row r="278" spans="1:24" ht="15" customHeight="1" x14ac:dyDescent="0.2">
      <c r="A278" s="22"/>
      <c r="B278" s="22"/>
      <c r="C278" s="87"/>
      <c r="D278" s="168"/>
      <c r="E278" s="87"/>
      <c r="F278" s="87"/>
      <c r="G278" s="87"/>
      <c r="H278" s="87"/>
      <c r="I278" s="87"/>
      <c r="J278" s="87"/>
      <c r="K278" s="169"/>
      <c r="L278" s="87"/>
      <c r="M278" s="165"/>
      <c r="N278" s="169"/>
      <c r="O278" s="210"/>
      <c r="P278" s="170"/>
      <c r="Q278" s="170"/>
      <c r="R278" s="170"/>
      <c r="S278" s="170"/>
      <c r="T278" s="167"/>
      <c r="U278" s="165"/>
      <c r="V278" s="165"/>
      <c r="W278" s="165"/>
      <c r="X278" s="165"/>
    </row>
    <row r="279" spans="1:24" ht="15" customHeight="1" x14ac:dyDescent="0.2">
      <c r="A279" s="22"/>
      <c r="B279" s="22"/>
      <c r="C279" s="87"/>
      <c r="D279" s="168"/>
      <c r="E279" s="87"/>
      <c r="F279" s="87"/>
      <c r="G279" s="87"/>
      <c r="H279" s="87"/>
      <c r="I279" s="87"/>
      <c r="J279" s="87"/>
      <c r="K279" s="169"/>
      <c r="L279" s="87"/>
      <c r="M279" s="165"/>
      <c r="N279" s="169"/>
      <c r="O279" s="210"/>
      <c r="P279" s="170"/>
      <c r="Q279" s="170"/>
      <c r="R279" s="170"/>
      <c r="S279" s="170"/>
      <c r="T279" s="167"/>
      <c r="U279" s="165"/>
      <c r="V279" s="165"/>
      <c r="W279" s="165"/>
      <c r="X279" s="165"/>
    </row>
    <row r="280" spans="1:24" ht="15" customHeight="1" x14ac:dyDescent="0.2">
      <c r="A280" s="22"/>
      <c r="B280" s="22"/>
      <c r="C280" s="87"/>
      <c r="D280" s="168"/>
      <c r="E280" s="87"/>
      <c r="F280" s="87"/>
      <c r="G280" s="87"/>
      <c r="H280" s="87"/>
      <c r="I280" s="87"/>
      <c r="J280" s="87"/>
      <c r="K280" s="169"/>
      <c r="L280" s="87"/>
      <c r="M280" s="165"/>
      <c r="N280" s="169"/>
      <c r="O280" s="210"/>
      <c r="P280" s="170"/>
      <c r="Q280" s="170"/>
      <c r="R280" s="170"/>
      <c r="S280" s="170"/>
      <c r="T280" s="167"/>
      <c r="U280" s="165"/>
      <c r="V280" s="165"/>
      <c r="W280" s="165"/>
      <c r="X280" s="165"/>
    </row>
    <row r="281" spans="1:24" ht="15" customHeight="1" x14ac:dyDescent="0.2">
      <c r="A281" s="22"/>
      <c r="B281" s="22"/>
      <c r="C281" s="87"/>
      <c r="D281" s="168"/>
      <c r="E281" s="87"/>
      <c r="F281" s="87"/>
      <c r="G281" s="87"/>
      <c r="H281" s="87"/>
      <c r="I281" s="87"/>
      <c r="J281" s="87"/>
      <c r="K281" s="169"/>
      <c r="L281" s="87"/>
      <c r="M281" s="165"/>
      <c r="N281" s="169"/>
      <c r="O281" s="210"/>
      <c r="P281" s="170"/>
      <c r="Q281" s="170"/>
      <c r="R281" s="170"/>
      <c r="S281" s="170"/>
      <c r="T281" s="167"/>
      <c r="U281" s="165"/>
      <c r="V281" s="165"/>
      <c r="W281" s="165"/>
      <c r="X281" s="165"/>
    </row>
    <row r="282" spans="1:24" ht="15" customHeight="1" x14ac:dyDescent="0.2">
      <c r="A282" s="22"/>
      <c r="B282" s="22"/>
      <c r="C282" s="87"/>
      <c r="D282" s="168"/>
      <c r="E282" s="87"/>
      <c r="F282" s="87"/>
      <c r="G282" s="87"/>
      <c r="H282" s="87"/>
      <c r="I282" s="87"/>
      <c r="J282" s="87"/>
      <c r="K282" s="169"/>
      <c r="L282" s="87"/>
      <c r="M282" s="165"/>
      <c r="N282" s="169"/>
      <c r="O282" s="210"/>
      <c r="P282" s="170"/>
      <c r="Q282" s="170"/>
      <c r="R282" s="170"/>
      <c r="S282" s="170"/>
      <c r="T282" s="167"/>
      <c r="U282" s="165"/>
      <c r="V282" s="165"/>
      <c r="W282" s="165"/>
      <c r="X282" s="165"/>
    </row>
    <row r="283" spans="1:24" ht="15" customHeight="1" x14ac:dyDescent="0.2">
      <c r="A283" s="22"/>
      <c r="B283" s="22"/>
      <c r="C283" s="87"/>
      <c r="D283" s="168"/>
      <c r="E283" s="87"/>
      <c r="F283" s="87"/>
      <c r="G283" s="87"/>
      <c r="H283" s="87"/>
      <c r="I283" s="87"/>
      <c r="J283" s="87"/>
      <c r="K283" s="169"/>
      <c r="L283" s="87"/>
      <c r="M283" s="165"/>
      <c r="N283" s="169"/>
      <c r="O283" s="210"/>
      <c r="P283" s="170"/>
      <c r="Q283" s="170"/>
      <c r="R283" s="170"/>
      <c r="S283" s="170"/>
      <c r="T283" s="167"/>
      <c r="U283" s="165"/>
      <c r="V283" s="165"/>
      <c r="W283" s="165"/>
      <c r="X283" s="165"/>
    </row>
    <row r="284" spans="1:24" ht="15" customHeight="1" x14ac:dyDescent="0.2">
      <c r="A284" s="22"/>
      <c r="B284" s="22"/>
      <c r="C284" s="87"/>
      <c r="D284" s="168"/>
      <c r="E284" s="87"/>
      <c r="F284" s="87"/>
      <c r="G284" s="87"/>
      <c r="H284" s="87"/>
      <c r="I284" s="87"/>
      <c r="J284" s="87"/>
      <c r="K284" s="169"/>
      <c r="L284" s="87"/>
      <c r="M284" s="165"/>
      <c r="N284" s="169"/>
      <c r="O284" s="210"/>
      <c r="P284" s="170"/>
      <c r="Q284" s="170"/>
      <c r="R284" s="170"/>
      <c r="S284" s="170"/>
      <c r="T284" s="167"/>
      <c r="U284" s="165"/>
      <c r="V284" s="165"/>
      <c r="W284" s="165"/>
      <c r="X284" s="165"/>
    </row>
    <row r="285" spans="1:24" ht="15" customHeight="1" x14ac:dyDescent="0.2">
      <c r="A285" s="22"/>
      <c r="B285" s="22"/>
      <c r="C285" s="87"/>
      <c r="D285" s="168"/>
      <c r="E285" s="87"/>
      <c r="F285" s="87"/>
      <c r="G285" s="87"/>
      <c r="H285" s="87"/>
      <c r="I285" s="87"/>
      <c r="J285" s="87"/>
      <c r="K285" s="169"/>
      <c r="L285" s="87"/>
      <c r="M285" s="165"/>
      <c r="N285" s="169"/>
      <c r="O285" s="210"/>
      <c r="P285" s="170"/>
      <c r="Q285" s="170"/>
      <c r="R285" s="170"/>
      <c r="S285" s="170"/>
      <c r="T285" s="167"/>
      <c r="U285" s="165"/>
      <c r="V285" s="165"/>
      <c r="W285" s="165"/>
      <c r="X285" s="165"/>
    </row>
    <row r="286" spans="1:24" ht="15" customHeight="1" x14ac:dyDescent="0.2">
      <c r="A286" s="22"/>
      <c r="B286" s="22"/>
      <c r="C286" s="87"/>
      <c r="D286" s="168"/>
      <c r="E286" s="87"/>
      <c r="F286" s="87"/>
      <c r="G286" s="87"/>
      <c r="H286" s="87"/>
      <c r="I286" s="87"/>
      <c r="J286" s="87"/>
      <c r="K286" s="169"/>
      <c r="L286" s="87"/>
      <c r="M286" s="165"/>
      <c r="N286" s="169"/>
      <c r="O286" s="210"/>
      <c r="P286" s="170"/>
      <c r="Q286" s="170"/>
      <c r="R286" s="170"/>
      <c r="S286" s="170"/>
      <c r="T286" s="167"/>
      <c r="U286" s="165"/>
      <c r="V286" s="165"/>
      <c r="W286" s="165"/>
      <c r="X286" s="165"/>
    </row>
    <row r="287" spans="1:24" ht="15" customHeight="1" x14ac:dyDescent="0.2">
      <c r="A287" s="22"/>
      <c r="B287" s="22"/>
      <c r="C287" s="87"/>
      <c r="D287" s="168"/>
      <c r="E287" s="87"/>
      <c r="F287" s="87"/>
      <c r="G287" s="87"/>
      <c r="H287" s="87"/>
      <c r="I287" s="87"/>
      <c r="J287" s="87"/>
      <c r="K287" s="169"/>
      <c r="L287" s="87"/>
      <c r="M287" s="165"/>
      <c r="N287" s="169"/>
      <c r="O287" s="210"/>
      <c r="P287" s="170"/>
      <c r="Q287" s="170"/>
      <c r="R287" s="170"/>
      <c r="S287" s="170"/>
      <c r="T287" s="167"/>
      <c r="U287" s="165"/>
      <c r="V287" s="165"/>
      <c r="W287" s="165"/>
      <c r="X287" s="165"/>
    </row>
    <row r="288" spans="1:24" ht="15" customHeight="1" x14ac:dyDescent="0.2">
      <c r="A288" s="22"/>
      <c r="B288" s="22"/>
      <c r="C288" s="87"/>
      <c r="D288" s="168"/>
      <c r="E288" s="87"/>
      <c r="F288" s="87"/>
      <c r="G288" s="87"/>
      <c r="H288" s="87"/>
      <c r="I288" s="87"/>
      <c r="J288" s="87"/>
      <c r="K288" s="169"/>
      <c r="L288" s="87"/>
      <c r="M288" s="165"/>
      <c r="N288" s="169"/>
      <c r="O288" s="210"/>
      <c r="P288" s="170"/>
      <c r="Q288" s="170"/>
      <c r="R288" s="170"/>
      <c r="S288" s="170"/>
      <c r="T288" s="167"/>
      <c r="U288" s="165"/>
      <c r="V288" s="165"/>
      <c r="W288" s="165"/>
      <c r="X288" s="165"/>
    </row>
    <row r="289" spans="1:24" ht="15" customHeight="1" x14ac:dyDescent="0.2">
      <c r="A289" s="22"/>
      <c r="B289" s="22"/>
      <c r="C289" s="87"/>
      <c r="D289" s="168"/>
      <c r="E289" s="87"/>
      <c r="F289" s="87"/>
      <c r="G289" s="87"/>
      <c r="H289" s="87"/>
      <c r="I289" s="87"/>
      <c r="J289" s="87"/>
      <c r="K289" s="169"/>
      <c r="L289" s="87"/>
      <c r="M289" s="165"/>
      <c r="N289" s="169"/>
      <c r="O289" s="210"/>
      <c r="P289" s="170"/>
      <c r="Q289" s="170"/>
      <c r="R289" s="170"/>
      <c r="S289" s="170"/>
      <c r="T289" s="167"/>
      <c r="U289" s="165"/>
      <c r="V289" s="165"/>
      <c r="W289" s="165"/>
      <c r="X289" s="165"/>
    </row>
    <row r="290" spans="1:24" ht="15" customHeight="1" x14ac:dyDescent="0.2">
      <c r="A290" s="22"/>
      <c r="B290" s="22"/>
      <c r="C290" s="87"/>
      <c r="D290" s="168"/>
      <c r="E290" s="87"/>
      <c r="F290" s="87"/>
      <c r="G290" s="87"/>
      <c r="H290" s="87"/>
      <c r="I290" s="87"/>
      <c r="J290" s="87"/>
      <c r="K290" s="169"/>
      <c r="L290" s="87"/>
      <c r="M290" s="165"/>
      <c r="N290" s="169"/>
      <c r="O290" s="210"/>
      <c r="P290" s="170"/>
      <c r="Q290" s="170"/>
      <c r="R290" s="170"/>
      <c r="S290" s="170"/>
      <c r="T290" s="167"/>
      <c r="U290" s="165"/>
      <c r="V290" s="165"/>
      <c r="W290" s="165"/>
      <c r="X290" s="165"/>
    </row>
    <row r="291" spans="1:24" ht="15" customHeight="1" x14ac:dyDescent="0.2">
      <c r="A291" s="22"/>
      <c r="B291" s="22"/>
      <c r="C291" s="87"/>
      <c r="D291" s="168"/>
      <c r="E291" s="87"/>
      <c r="F291" s="87"/>
      <c r="G291" s="87"/>
      <c r="H291" s="87"/>
      <c r="I291" s="87"/>
      <c r="J291" s="87"/>
      <c r="K291" s="169"/>
      <c r="L291" s="87"/>
      <c r="M291" s="165"/>
      <c r="N291" s="169"/>
      <c r="O291" s="210"/>
      <c r="P291" s="170"/>
      <c r="Q291" s="170"/>
      <c r="R291" s="170"/>
      <c r="S291" s="170"/>
      <c r="T291" s="167"/>
      <c r="U291" s="165"/>
      <c r="V291" s="165"/>
      <c r="W291" s="165"/>
      <c r="X291" s="165"/>
    </row>
    <row r="292" spans="1:24" ht="15" customHeight="1" x14ac:dyDescent="0.2">
      <c r="A292" s="22"/>
      <c r="B292" s="22"/>
      <c r="C292" s="87"/>
      <c r="D292" s="168"/>
      <c r="E292" s="87"/>
      <c r="F292" s="87"/>
      <c r="G292" s="87"/>
      <c r="H292" s="87"/>
      <c r="I292" s="87"/>
      <c r="J292" s="87"/>
      <c r="K292" s="169"/>
      <c r="L292" s="87"/>
      <c r="M292" s="165"/>
      <c r="N292" s="169"/>
      <c r="O292" s="210"/>
      <c r="P292" s="170"/>
      <c r="Q292" s="170"/>
      <c r="R292" s="170"/>
      <c r="S292" s="170"/>
      <c r="T292" s="167"/>
      <c r="U292" s="165"/>
      <c r="V292" s="165"/>
      <c r="W292" s="165"/>
      <c r="X292" s="165"/>
    </row>
    <row r="293" spans="1:24" ht="15" customHeight="1" x14ac:dyDescent="0.2">
      <c r="A293" s="22"/>
      <c r="B293" s="22"/>
      <c r="C293" s="87"/>
      <c r="D293" s="168"/>
      <c r="E293" s="87"/>
      <c r="F293" s="87"/>
      <c r="G293" s="87"/>
      <c r="H293" s="87"/>
      <c r="I293" s="87"/>
      <c r="J293" s="87"/>
      <c r="K293" s="169"/>
      <c r="L293" s="87"/>
      <c r="M293" s="165"/>
      <c r="N293" s="169"/>
      <c r="O293" s="210"/>
      <c r="P293" s="170"/>
      <c r="Q293" s="170"/>
      <c r="R293" s="170"/>
      <c r="S293" s="170"/>
      <c r="T293" s="167"/>
      <c r="U293" s="165"/>
      <c r="V293" s="165"/>
      <c r="W293" s="165"/>
      <c r="X293" s="165"/>
    </row>
    <row r="294" spans="1:24" ht="15" customHeight="1" x14ac:dyDescent="0.2">
      <c r="A294" s="22"/>
      <c r="B294" s="22"/>
      <c r="C294" s="87"/>
      <c r="D294" s="168"/>
      <c r="E294" s="87"/>
      <c r="F294" s="87"/>
      <c r="G294" s="87"/>
      <c r="H294" s="87"/>
      <c r="I294" s="87"/>
      <c r="J294" s="87"/>
      <c r="K294" s="169"/>
      <c r="L294" s="87"/>
      <c r="M294" s="165"/>
      <c r="N294" s="169"/>
      <c r="O294" s="210"/>
      <c r="P294" s="170"/>
      <c r="Q294" s="170"/>
      <c r="R294" s="170"/>
      <c r="S294" s="170"/>
      <c r="T294" s="167"/>
      <c r="U294" s="165"/>
      <c r="V294" s="165"/>
      <c r="W294" s="165"/>
      <c r="X294" s="165"/>
    </row>
    <row r="295" spans="1:24" ht="15" customHeight="1" x14ac:dyDescent="0.2">
      <c r="A295" s="22"/>
      <c r="B295" s="22"/>
      <c r="C295" s="87"/>
      <c r="D295" s="168"/>
      <c r="E295" s="87"/>
      <c r="F295" s="87"/>
      <c r="G295" s="87"/>
      <c r="H295" s="87"/>
      <c r="I295" s="87"/>
      <c r="J295" s="87"/>
      <c r="K295" s="169"/>
      <c r="L295" s="87"/>
      <c r="M295" s="165"/>
      <c r="N295" s="169"/>
      <c r="O295" s="210"/>
      <c r="P295" s="170"/>
      <c r="Q295" s="170"/>
      <c r="R295" s="170"/>
      <c r="S295" s="170"/>
      <c r="T295" s="167"/>
      <c r="U295" s="165"/>
      <c r="V295" s="165"/>
      <c r="W295" s="165"/>
      <c r="X295" s="165"/>
    </row>
    <row r="296" spans="1:24" ht="15" customHeight="1" x14ac:dyDescent="0.2">
      <c r="A296" s="22"/>
      <c r="B296" s="22"/>
      <c r="C296" s="87"/>
      <c r="D296" s="168"/>
      <c r="E296" s="87"/>
      <c r="F296" s="87"/>
      <c r="G296" s="87"/>
      <c r="H296" s="87"/>
      <c r="I296" s="87"/>
      <c r="J296" s="87"/>
      <c r="K296" s="169"/>
      <c r="L296" s="87"/>
      <c r="M296" s="165"/>
      <c r="N296" s="169"/>
      <c r="O296" s="210"/>
      <c r="P296" s="170"/>
      <c r="Q296" s="170"/>
      <c r="R296" s="170"/>
      <c r="S296" s="170"/>
      <c r="T296" s="167"/>
      <c r="U296" s="165"/>
      <c r="V296" s="165"/>
      <c r="W296" s="165"/>
      <c r="X296" s="165"/>
    </row>
    <row r="297" spans="1:24" ht="15" customHeight="1" x14ac:dyDescent="0.2">
      <c r="A297" s="22"/>
      <c r="B297" s="22"/>
      <c r="C297" s="87"/>
      <c r="D297" s="168"/>
      <c r="E297" s="87"/>
      <c r="F297" s="87"/>
      <c r="G297" s="87"/>
      <c r="H297" s="87"/>
      <c r="I297" s="87"/>
      <c r="J297" s="87"/>
      <c r="K297" s="169"/>
      <c r="L297" s="87"/>
      <c r="M297" s="165"/>
      <c r="N297" s="169"/>
      <c r="O297" s="210"/>
      <c r="P297" s="170"/>
      <c r="Q297" s="170"/>
      <c r="R297" s="170"/>
      <c r="S297" s="170"/>
      <c r="T297" s="167"/>
      <c r="U297" s="165"/>
      <c r="V297" s="165"/>
      <c r="W297" s="165"/>
      <c r="X297" s="165"/>
    </row>
    <row r="298" spans="1:24" ht="15" customHeight="1" x14ac:dyDescent="0.2">
      <c r="A298" s="22"/>
      <c r="B298" s="22"/>
      <c r="C298" s="87"/>
      <c r="D298" s="168"/>
      <c r="E298" s="87"/>
      <c r="F298" s="87"/>
      <c r="G298" s="87"/>
      <c r="H298" s="87"/>
      <c r="I298" s="87"/>
      <c r="J298" s="87"/>
      <c r="K298" s="169"/>
      <c r="L298" s="87"/>
      <c r="M298" s="165"/>
      <c r="N298" s="169"/>
      <c r="O298" s="210"/>
      <c r="P298" s="170"/>
      <c r="Q298" s="170"/>
      <c r="R298" s="170"/>
      <c r="S298" s="170"/>
      <c r="T298" s="167"/>
      <c r="U298" s="165"/>
      <c r="V298" s="165"/>
      <c r="W298" s="165"/>
      <c r="X298" s="165"/>
    </row>
    <row r="299" spans="1:24" ht="15" customHeight="1" x14ac:dyDescent="0.2">
      <c r="A299" s="22"/>
      <c r="B299" s="22"/>
      <c r="C299" s="87"/>
      <c r="D299" s="168"/>
      <c r="E299" s="87"/>
      <c r="F299" s="87"/>
      <c r="G299" s="87"/>
      <c r="H299" s="87"/>
      <c r="I299" s="87"/>
      <c r="J299" s="87"/>
      <c r="K299" s="169"/>
      <c r="L299" s="87"/>
      <c r="M299" s="165"/>
      <c r="N299" s="169"/>
      <c r="O299" s="210"/>
      <c r="P299" s="170"/>
      <c r="Q299" s="170"/>
      <c r="R299" s="170"/>
      <c r="S299" s="170"/>
      <c r="T299" s="167"/>
      <c r="U299" s="165"/>
      <c r="V299" s="165"/>
      <c r="W299" s="165"/>
      <c r="X299" s="165"/>
    </row>
    <row r="300" spans="1:24" ht="15" customHeight="1" x14ac:dyDescent="0.2">
      <c r="A300" s="22"/>
      <c r="B300" s="22"/>
      <c r="C300" s="87"/>
      <c r="D300" s="168"/>
      <c r="E300" s="87"/>
      <c r="F300" s="87"/>
      <c r="G300" s="87"/>
      <c r="H300" s="87"/>
      <c r="I300" s="87"/>
      <c r="J300" s="87"/>
      <c r="K300" s="169"/>
      <c r="L300" s="87"/>
      <c r="M300" s="165"/>
      <c r="N300" s="169"/>
      <c r="O300" s="210"/>
      <c r="P300" s="170"/>
      <c r="Q300" s="170"/>
      <c r="R300" s="170"/>
      <c r="S300" s="170"/>
      <c r="T300" s="167"/>
      <c r="U300" s="165"/>
      <c r="V300" s="165"/>
      <c r="W300" s="165"/>
      <c r="X300" s="165"/>
    </row>
    <row r="301" spans="1:24" ht="15" customHeight="1" x14ac:dyDescent="0.2">
      <c r="A301" s="22"/>
      <c r="B301" s="22"/>
      <c r="C301" s="87"/>
      <c r="D301" s="168"/>
      <c r="E301" s="87"/>
      <c r="F301" s="87"/>
      <c r="G301" s="87"/>
      <c r="H301" s="87"/>
      <c r="I301" s="87"/>
      <c r="J301" s="87"/>
      <c r="K301" s="169"/>
      <c r="L301" s="87"/>
      <c r="M301" s="165"/>
      <c r="N301" s="169"/>
      <c r="O301" s="210"/>
      <c r="P301" s="170"/>
      <c r="Q301" s="170"/>
      <c r="R301" s="170"/>
      <c r="S301" s="170"/>
      <c r="T301" s="167"/>
      <c r="U301" s="165"/>
      <c r="V301" s="165"/>
      <c r="W301" s="165"/>
      <c r="X301" s="165"/>
    </row>
    <row r="302" spans="1:24" ht="15" customHeight="1" x14ac:dyDescent="0.2">
      <c r="A302" s="22"/>
      <c r="B302" s="22"/>
      <c r="C302" s="87"/>
      <c r="D302" s="168"/>
      <c r="E302" s="87"/>
      <c r="F302" s="87"/>
      <c r="G302" s="87"/>
      <c r="H302" s="87"/>
      <c r="I302" s="87"/>
      <c r="J302" s="87"/>
      <c r="K302" s="169"/>
      <c r="L302" s="87"/>
      <c r="M302" s="165"/>
      <c r="N302" s="169"/>
      <c r="O302" s="210"/>
      <c r="P302" s="170"/>
      <c r="Q302" s="170"/>
      <c r="R302" s="170"/>
      <c r="S302" s="170"/>
      <c r="T302" s="167"/>
      <c r="U302" s="165"/>
      <c r="V302" s="165"/>
      <c r="W302" s="165"/>
      <c r="X302" s="165"/>
    </row>
    <row r="303" spans="1:24" ht="15" customHeight="1" x14ac:dyDescent="0.2">
      <c r="A303" s="22"/>
      <c r="B303" s="22"/>
      <c r="C303" s="87"/>
      <c r="D303" s="168"/>
      <c r="E303" s="87"/>
      <c r="F303" s="87"/>
      <c r="G303" s="87"/>
      <c r="H303" s="87"/>
      <c r="I303" s="87"/>
      <c r="J303" s="87"/>
      <c r="K303" s="169"/>
      <c r="L303" s="87"/>
      <c r="M303" s="165"/>
      <c r="N303" s="169"/>
      <c r="O303" s="210"/>
      <c r="P303" s="170"/>
      <c r="Q303" s="170"/>
      <c r="R303" s="170"/>
      <c r="S303" s="170"/>
      <c r="T303" s="167"/>
      <c r="U303" s="165"/>
      <c r="V303" s="165"/>
      <c r="W303" s="165"/>
      <c r="X303" s="165"/>
    </row>
    <row r="304" spans="1:24" ht="15" customHeight="1" x14ac:dyDescent="0.2">
      <c r="A304" s="22"/>
      <c r="B304" s="22"/>
      <c r="C304" s="87"/>
      <c r="D304" s="168"/>
      <c r="E304" s="87"/>
      <c r="F304" s="87"/>
      <c r="G304" s="87"/>
      <c r="H304" s="87"/>
      <c r="I304" s="87"/>
      <c r="J304" s="87"/>
      <c r="K304" s="169"/>
      <c r="L304" s="87"/>
      <c r="M304" s="165"/>
      <c r="N304" s="169"/>
      <c r="O304" s="210"/>
      <c r="P304" s="170"/>
      <c r="Q304" s="170"/>
      <c r="R304" s="170"/>
      <c r="S304" s="170"/>
      <c r="T304" s="167"/>
      <c r="U304" s="165"/>
      <c r="V304" s="165"/>
      <c r="W304" s="165"/>
      <c r="X304" s="165"/>
    </row>
    <row r="305" spans="1:24" ht="15" customHeight="1" x14ac:dyDescent="0.2">
      <c r="A305" s="22"/>
      <c r="B305" s="22"/>
      <c r="C305" s="87"/>
      <c r="D305" s="168"/>
      <c r="E305" s="87"/>
      <c r="F305" s="87"/>
      <c r="G305" s="87"/>
      <c r="H305" s="87"/>
      <c r="I305" s="87"/>
      <c r="J305" s="87"/>
      <c r="K305" s="169"/>
      <c r="L305" s="87"/>
      <c r="M305" s="165"/>
      <c r="N305" s="169"/>
      <c r="O305" s="210"/>
      <c r="P305" s="170"/>
      <c r="Q305" s="170"/>
      <c r="R305" s="170"/>
      <c r="S305" s="170"/>
      <c r="T305" s="167"/>
      <c r="U305" s="165"/>
      <c r="V305" s="165"/>
      <c r="W305" s="165"/>
      <c r="X305" s="165"/>
    </row>
    <row r="306" spans="1:24" ht="15" customHeight="1" x14ac:dyDescent="0.2">
      <c r="A306" s="22"/>
      <c r="B306" s="22"/>
      <c r="C306" s="87"/>
      <c r="D306" s="168"/>
      <c r="E306" s="87"/>
      <c r="F306" s="87"/>
      <c r="G306" s="87"/>
      <c r="H306" s="87"/>
      <c r="I306" s="87"/>
      <c r="J306" s="87"/>
      <c r="K306" s="169"/>
      <c r="L306" s="87"/>
      <c r="M306" s="165"/>
      <c r="N306" s="169"/>
      <c r="O306" s="210"/>
      <c r="P306" s="170"/>
      <c r="Q306" s="170"/>
      <c r="R306" s="170"/>
      <c r="S306" s="170"/>
      <c r="T306" s="167"/>
      <c r="U306" s="165"/>
      <c r="V306" s="165"/>
      <c r="W306" s="165"/>
      <c r="X306" s="165"/>
    </row>
    <row r="307" spans="1:24" ht="15" customHeight="1" x14ac:dyDescent="0.2">
      <c r="A307" s="22"/>
      <c r="B307" s="22"/>
      <c r="C307" s="87"/>
      <c r="D307" s="168"/>
      <c r="E307" s="87"/>
      <c r="F307" s="87"/>
      <c r="G307" s="87"/>
      <c r="H307" s="87"/>
      <c r="I307" s="87"/>
      <c r="J307" s="87"/>
      <c r="K307" s="169"/>
      <c r="L307" s="87"/>
      <c r="M307" s="165"/>
      <c r="N307" s="169"/>
      <c r="O307" s="210"/>
      <c r="P307" s="170"/>
      <c r="Q307" s="170"/>
      <c r="R307" s="170"/>
      <c r="S307" s="170"/>
      <c r="T307" s="167"/>
      <c r="U307" s="165"/>
      <c r="V307" s="165"/>
      <c r="W307" s="165"/>
      <c r="X307" s="165"/>
    </row>
    <row r="308" spans="1:24" ht="15" customHeight="1" x14ac:dyDescent="0.2">
      <c r="A308" s="22"/>
      <c r="B308" s="22"/>
      <c r="C308" s="87"/>
      <c r="D308" s="168"/>
      <c r="E308" s="87"/>
      <c r="F308" s="87"/>
      <c r="G308" s="87"/>
      <c r="H308" s="87"/>
      <c r="I308" s="87"/>
      <c r="J308" s="87"/>
      <c r="K308" s="169"/>
      <c r="L308" s="87"/>
      <c r="M308" s="165"/>
      <c r="N308" s="169"/>
      <c r="O308" s="210"/>
      <c r="P308" s="170"/>
      <c r="Q308" s="170"/>
      <c r="R308" s="170"/>
      <c r="S308" s="170"/>
      <c r="T308" s="167"/>
      <c r="U308" s="165"/>
      <c r="V308" s="165"/>
      <c r="W308" s="165"/>
      <c r="X308" s="165"/>
    </row>
    <row r="309" spans="1:24" ht="15" customHeight="1" x14ac:dyDescent="0.2">
      <c r="A309" s="22"/>
      <c r="B309" s="22"/>
      <c r="C309" s="87"/>
      <c r="D309" s="168"/>
      <c r="E309" s="87"/>
      <c r="F309" s="87"/>
      <c r="G309" s="87"/>
      <c r="H309" s="87"/>
      <c r="I309" s="87"/>
      <c r="J309" s="87"/>
      <c r="K309" s="169"/>
      <c r="L309" s="87"/>
      <c r="M309" s="165"/>
      <c r="N309" s="169"/>
      <c r="O309" s="210"/>
      <c r="P309" s="170"/>
      <c r="Q309" s="170"/>
      <c r="R309" s="170"/>
      <c r="S309" s="170"/>
      <c r="T309" s="167"/>
      <c r="U309" s="165"/>
      <c r="V309" s="165"/>
      <c r="W309" s="165"/>
      <c r="X309" s="165"/>
    </row>
    <row r="310" spans="1:24" ht="15" customHeight="1" x14ac:dyDescent="0.2">
      <c r="A310" s="22"/>
      <c r="B310" s="22"/>
      <c r="C310" s="87"/>
      <c r="D310" s="168"/>
      <c r="E310" s="87"/>
      <c r="F310" s="87"/>
      <c r="G310" s="87"/>
      <c r="H310" s="87"/>
      <c r="I310" s="87"/>
      <c r="J310" s="87"/>
      <c r="K310" s="169"/>
      <c r="L310" s="87"/>
      <c r="M310" s="165"/>
      <c r="N310" s="169"/>
      <c r="O310" s="210"/>
      <c r="P310" s="170"/>
      <c r="Q310" s="170"/>
      <c r="R310" s="170"/>
      <c r="S310" s="170"/>
      <c r="T310" s="167"/>
      <c r="U310" s="165"/>
      <c r="V310" s="165"/>
      <c r="W310" s="165"/>
      <c r="X310" s="165"/>
    </row>
    <row r="311" spans="1:24" ht="15" customHeight="1" x14ac:dyDescent="0.2">
      <c r="A311" s="22"/>
      <c r="B311" s="22"/>
      <c r="C311" s="87"/>
      <c r="D311" s="168"/>
      <c r="E311" s="87"/>
      <c r="F311" s="87"/>
      <c r="G311" s="87"/>
      <c r="H311" s="87"/>
      <c r="I311" s="87"/>
      <c r="J311" s="87"/>
      <c r="K311" s="169"/>
      <c r="L311" s="87"/>
      <c r="M311" s="165"/>
      <c r="N311" s="169"/>
      <c r="O311" s="210"/>
      <c r="P311" s="170"/>
      <c r="Q311" s="170"/>
      <c r="R311" s="170"/>
      <c r="S311" s="170"/>
      <c r="T311" s="167"/>
      <c r="U311" s="165"/>
      <c r="V311" s="165"/>
      <c r="W311" s="165"/>
      <c r="X311" s="165"/>
    </row>
    <row r="312" spans="1:24" ht="15" customHeight="1" x14ac:dyDescent="0.2">
      <c r="A312" s="22"/>
      <c r="B312" s="22"/>
      <c r="C312" s="87"/>
      <c r="D312" s="168"/>
      <c r="E312" s="87"/>
      <c r="F312" s="87"/>
      <c r="G312" s="87"/>
      <c r="H312" s="87"/>
      <c r="I312" s="87"/>
      <c r="J312" s="87"/>
      <c r="K312" s="169"/>
      <c r="L312" s="87"/>
      <c r="M312" s="165"/>
      <c r="N312" s="169"/>
      <c r="O312" s="210"/>
      <c r="P312" s="170"/>
      <c r="Q312" s="170"/>
      <c r="R312" s="170"/>
      <c r="S312" s="170"/>
      <c r="T312" s="167"/>
      <c r="U312" s="165"/>
      <c r="V312" s="165"/>
      <c r="W312" s="165"/>
      <c r="X312" s="165"/>
    </row>
    <row r="313" spans="1:24" ht="15" customHeight="1" x14ac:dyDescent="0.2">
      <c r="A313" s="22"/>
      <c r="B313" s="22"/>
      <c r="C313" s="87"/>
      <c r="D313" s="168"/>
      <c r="E313" s="87"/>
      <c r="F313" s="87"/>
      <c r="G313" s="87"/>
      <c r="H313" s="87"/>
      <c r="I313" s="87"/>
      <c r="J313" s="87"/>
      <c r="K313" s="169"/>
      <c r="L313" s="87"/>
      <c r="M313" s="165"/>
      <c r="N313" s="169"/>
      <c r="O313" s="210"/>
      <c r="P313" s="170"/>
      <c r="Q313" s="170"/>
      <c r="R313" s="170"/>
      <c r="S313" s="170"/>
      <c r="T313" s="167"/>
      <c r="U313" s="165"/>
      <c r="V313" s="165"/>
      <c r="W313" s="165"/>
      <c r="X313" s="165"/>
    </row>
    <row r="314" spans="1:24" ht="15" customHeight="1" x14ac:dyDescent="0.2">
      <c r="A314" s="22"/>
      <c r="B314" s="22"/>
      <c r="C314" s="87"/>
      <c r="D314" s="168"/>
      <c r="E314" s="87"/>
      <c r="F314" s="87"/>
      <c r="G314" s="87"/>
      <c r="H314" s="87"/>
      <c r="I314" s="87"/>
      <c r="J314" s="87"/>
      <c r="K314" s="169"/>
      <c r="L314" s="87"/>
      <c r="M314" s="165"/>
      <c r="N314" s="169"/>
      <c r="O314" s="210"/>
      <c r="P314" s="170"/>
      <c r="Q314" s="170"/>
      <c r="R314" s="170"/>
      <c r="S314" s="170"/>
      <c r="T314" s="167"/>
      <c r="U314" s="165"/>
      <c r="V314" s="165"/>
      <c r="W314" s="165"/>
      <c r="X314" s="165"/>
    </row>
    <row r="315" spans="1:24" ht="15" customHeight="1" x14ac:dyDescent="0.2">
      <c r="A315" s="22"/>
      <c r="B315" s="22"/>
      <c r="C315" s="87"/>
      <c r="D315" s="168"/>
      <c r="E315" s="87"/>
      <c r="F315" s="87"/>
      <c r="G315" s="87"/>
      <c r="H315" s="87"/>
      <c r="I315" s="87"/>
      <c r="J315" s="87"/>
      <c r="K315" s="169"/>
      <c r="L315" s="87"/>
      <c r="M315" s="165"/>
      <c r="N315" s="169"/>
      <c r="O315" s="210"/>
      <c r="P315" s="170"/>
      <c r="Q315" s="170"/>
      <c r="R315" s="170"/>
      <c r="S315" s="170"/>
      <c r="T315" s="167"/>
      <c r="U315" s="165"/>
      <c r="V315" s="165"/>
      <c r="W315" s="165"/>
      <c r="X315" s="165"/>
    </row>
    <row r="316" spans="1:24" ht="15" customHeight="1" x14ac:dyDescent="0.2">
      <c r="A316" s="22"/>
      <c r="B316" s="22"/>
      <c r="C316" s="87"/>
      <c r="D316" s="168"/>
      <c r="E316" s="87"/>
      <c r="F316" s="87"/>
      <c r="G316" s="87"/>
      <c r="H316" s="87"/>
      <c r="I316" s="87"/>
      <c r="J316" s="87"/>
      <c r="K316" s="169"/>
      <c r="L316" s="87"/>
      <c r="M316" s="165"/>
      <c r="N316" s="169"/>
      <c r="O316" s="210"/>
      <c r="P316" s="170"/>
      <c r="Q316" s="170"/>
      <c r="R316" s="170"/>
      <c r="S316" s="170"/>
      <c r="T316" s="167"/>
      <c r="U316" s="165"/>
      <c r="V316" s="165"/>
      <c r="W316" s="165"/>
      <c r="X316" s="165"/>
    </row>
    <row r="317" spans="1:24" ht="15" customHeight="1" x14ac:dyDescent="0.2">
      <c r="A317" s="22"/>
      <c r="B317" s="22"/>
      <c r="C317" s="87"/>
      <c r="D317" s="168"/>
      <c r="E317" s="87"/>
      <c r="F317" s="87"/>
      <c r="G317" s="87"/>
      <c r="H317" s="87"/>
      <c r="I317" s="87"/>
      <c r="J317" s="87"/>
      <c r="K317" s="169"/>
      <c r="L317" s="87"/>
      <c r="M317" s="165"/>
      <c r="N317" s="169"/>
      <c r="O317" s="210"/>
      <c r="P317" s="170"/>
      <c r="Q317" s="170"/>
      <c r="R317" s="170"/>
      <c r="S317" s="170"/>
      <c r="T317" s="167"/>
      <c r="U317" s="165"/>
      <c r="V317" s="165"/>
      <c r="W317" s="165"/>
      <c r="X317" s="165"/>
    </row>
    <row r="318" spans="1:24" ht="15" customHeight="1" x14ac:dyDescent="0.2">
      <c r="A318" s="22"/>
      <c r="B318" s="22"/>
      <c r="C318" s="87"/>
      <c r="D318" s="168"/>
      <c r="E318" s="87"/>
      <c r="F318" s="87"/>
      <c r="G318" s="87"/>
      <c r="H318" s="87"/>
      <c r="I318" s="87"/>
      <c r="J318" s="87"/>
      <c r="K318" s="169"/>
      <c r="L318" s="87"/>
      <c r="M318" s="165"/>
      <c r="N318" s="169"/>
      <c r="O318" s="210"/>
      <c r="P318" s="170"/>
      <c r="Q318" s="170"/>
      <c r="R318" s="170"/>
      <c r="S318" s="170"/>
      <c r="T318" s="167"/>
      <c r="U318" s="165"/>
      <c r="V318" s="165"/>
      <c r="W318" s="165"/>
      <c r="X318" s="165"/>
    </row>
    <row r="319" spans="1:24" ht="15" customHeight="1" x14ac:dyDescent="0.2">
      <c r="A319" s="22"/>
      <c r="B319" s="22"/>
      <c r="C319" s="87"/>
      <c r="D319" s="168"/>
      <c r="E319" s="87"/>
      <c r="F319" s="87"/>
      <c r="G319" s="87"/>
      <c r="H319" s="87"/>
      <c r="I319" s="87"/>
      <c r="J319" s="87"/>
      <c r="K319" s="169"/>
      <c r="L319" s="87"/>
      <c r="M319" s="165"/>
      <c r="N319" s="169"/>
      <c r="O319" s="210"/>
      <c r="P319" s="170"/>
      <c r="Q319" s="170"/>
      <c r="R319" s="170"/>
      <c r="S319" s="170"/>
      <c r="T319" s="167"/>
      <c r="U319" s="165"/>
      <c r="V319" s="165"/>
      <c r="W319" s="165"/>
      <c r="X319" s="165"/>
    </row>
    <row r="320" spans="1:24" ht="15" customHeight="1" x14ac:dyDescent="0.2">
      <c r="A320" s="22"/>
      <c r="B320" s="22"/>
      <c r="C320" s="87"/>
      <c r="D320" s="168"/>
      <c r="E320" s="87"/>
      <c r="F320" s="87"/>
      <c r="G320" s="87"/>
      <c r="H320" s="87"/>
      <c r="I320" s="87"/>
      <c r="J320" s="87"/>
      <c r="K320" s="169"/>
      <c r="L320" s="87"/>
      <c r="M320" s="165"/>
      <c r="N320" s="169"/>
      <c r="O320" s="210"/>
      <c r="P320" s="170"/>
      <c r="Q320" s="170"/>
      <c r="R320" s="170"/>
      <c r="S320" s="170"/>
      <c r="T320" s="167"/>
      <c r="U320" s="165"/>
      <c r="V320" s="165"/>
      <c r="W320" s="165"/>
      <c r="X320" s="165"/>
    </row>
    <row r="321" spans="1:24" ht="15" customHeight="1" x14ac:dyDescent="0.2">
      <c r="A321" s="22"/>
      <c r="B321" s="22"/>
      <c r="C321" s="87"/>
      <c r="D321" s="168"/>
      <c r="E321" s="87"/>
      <c r="F321" s="87"/>
      <c r="G321" s="87"/>
      <c r="H321" s="87"/>
      <c r="I321" s="87"/>
      <c r="J321" s="87"/>
      <c r="K321" s="169"/>
      <c r="L321" s="87"/>
      <c r="M321" s="165"/>
      <c r="N321" s="169"/>
      <c r="O321" s="210"/>
      <c r="P321" s="170"/>
      <c r="Q321" s="170"/>
      <c r="R321" s="170"/>
      <c r="S321" s="170"/>
      <c r="T321" s="167"/>
      <c r="U321" s="165"/>
      <c r="V321" s="165"/>
      <c r="W321" s="165"/>
      <c r="X321" s="165"/>
    </row>
    <row r="322" spans="1:24" ht="15" customHeight="1" x14ac:dyDescent="0.2">
      <c r="A322" s="22"/>
      <c r="B322" s="22"/>
      <c r="C322" s="87"/>
      <c r="D322" s="168"/>
      <c r="E322" s="87"/>
      <c r="F322" s="87"/>
      <c r="G322" s="87"/>
      <c r="H322" s="87"/>
      <c r="I322" s="87"/>
      <c r="J322" s="87"/>
      <c r="K322" s="169"/>
      <c r="L322" s="87"/>
      <c r="M322" s="165"/>
      <c r="N322" s="169"/>
      <c r="O322" s="210"/>
      <c r="P322" s="170"/>
      <c r="Q322" s="170"/>
      <c r="R322" s="170"/>
      <c r="S322" s="170"/>
      <c r="T322" s="167"/>
      <c r="U322" s="165"/>
      <c r="V322" s="165"/>
      <c r="W322" s="165"/>
      <c r="X322" s="165"/>
    </row>
    <row r="323" spans="1:24" ht="15" customHeight="1" x14ac:dyDescent="0.2">
      <c r="A323" s="22"/>
      <c r="B323" s="22"/>
      <c r="C323" s="87"/>
      <c r="D323" s="168"/>
      <c r="E323" s="87"/>
      <c r="F323" s="87"/>
      <c r="G323" s="87"/>
      <c r="H323" s="87"/>
      <c r="I323" s="87"/>
      <c r="J323" s="87"/>
      <c r="K323" s="169"/>
      <c r="L323" s="87"/>
      <c r="M323" s="165"/>
      <c r="N323" s="169"/>
      <c r="O323" s="210"/>
      <c r="P323" s="170"/>
      <c r="Q323" s="170"/>
      <c r="R323" s="170"/>
      <c r="S323" s="170"/>
      <c r="T323" s="167"/>
      <c r="U323" s="165"/>
      <c r="V323" s="165"/>
      <c r="W323" s="165"/>
      <c r="X323" s="165"/>
    </row>
    <row r="324" spans="1:24" ht="15" customHeight="1" x14ac:dyDescent="0.2">
      <c r="A324" s="22"/>
      <c r="B324" s="22"/>
      <c r="C324" s="87"/>
      <c r="D324" s="168"/>
      <c r="E324" s="87"/>
      <c r="F324" s="87"/>
      <c r="G324" s="87"/>
      <c r="H324" s="87"/>
      <c r="I324" s="87"/>
      <c r="J324" s="87"/>
      <c r="K324" s="169"/>
      <c r="L324" s="87"/>
      <c r="M324" s="165"/>
      <c r="N324" s="169"/>
      <c r="O324" s="210"/>
      <c r="P324" s="170"/>
      <c r="Q324" s="170"/>
      <c r="R324" s="170"/>
      <c r="S324" s="170"/>
      <c r="T324" s="167"/>
      <c r="U324" s="165"/>
      <c r="V324" s="165"/>
      <c r="W324" s="165"/>
      <c r="X324" s="165"/>
    </row>
    <row r="325" spans="1:24" ht="15" customHeight="1" x14ac:dyDescent="0.2">
      <c r="A325" s="22"/>
      <c r="B325" s="22"/>
      <c r="C325" s="87"/>
      <c r="D325" s="168"/>
      <c r="E325" s="87"/>
      <c r="F325" s="87"/>
      <c r="G325" s="87"/>
      <c r="H325" s="87"/>
      <c r="I325" s="87"/>
      <c r="J325" s="87"/>
      <c r="K325" s="169"/>
      <c r="L325" s="87"/>
      <c r="M325" s="165"/>
      <c r="N325" s="169"/>
      <c r="O325" s="210"/>
      <c r="P325" s="170"/>
      <c r="Q325" s="170"/>
      <c r="R325" s="170"/>
      <c r="S325" s="170"/>
      <c r="T325" s="167"/>
      <c r="U325" s="165"/>
      <c r="V325" s="165"/>
      <c r="W325" s="165"/>
      <c r="X325" s="165"/>
    </row>
    <row r="326" spans="1:24" ht="15" customHeight="1" x14ac:dyDescent="0.2">
      <c r="A326" s="22"/>
      <c r="B326" s="22"/>
      <c r="C326" s="87"/>
      <c r="D326" s="168"/>
      <c r="E326" s="87"/>
      <c r="F326" s="87"/>
      <c r="G326" s="87"/>
      <c r="H326" s="87"/>
      <c r="I326" s="87"/>
      <c r="J326" s="87"/>
      <c r="K326" s="169"/>
      <c r="L326" s="87"/>
      <c r="M326" s="165"/>
      <c r="N326" s="169"/>
      <c r="O326" s="210"/>
      <c r="P326" s="170"/>
      <c r="Q326" s="170"/>
      <c r="R326" s="170"/>
      <c r="S326" s="170"/>
      <c r="T326" s="167"/>
      <c r="U326" s="165"/>
      <c r="V326" s="165"/>
      <c r="W326" s="165"/>
      <c r="X326" s="165"/>
    </row>
    <row r="327" spans="1:24" ht="15" customHeight="1" x14ac:dyDescent="0.2">
      <c r="A327" s="22"/>
      <c r="B327" s="22"/>
      <c r="C327" s="87"/>
      <c r="D327" s="168"/>
      <c r="E327" s="87"/>
      <c r="F327" s="87"/>
      <c r="G327" s="87"/>
      <c r="H327" s="87"/>
      <c r="I327" s="87"/>
      <c r="J327" s="87"/>
      <c r="K327" s="169"/>
      <c r="L327" s="87"/>
      <c r="M327" s="165"/>
      <c r="N327" s="169"/>
      <c r="O327" s="210"/>
      <c r="P327" s="170"/>
      <c r="Q327" s="170"/>
      <c r="R327" s="170"/>
      <c r="S327" s="170"/>
      <c r="T327" s="167"/>
      <c r="U327" s="165"/>
      <c r="V327" s="165"/>
      <c r="W327" s="165"/>
      <c r="X327" s="165"/>
    </row>
    <row r="328" spans="1:24" ht="15" customHeight="1" x14ac:dyDescent="0.2">
      <c r="A328" s="22"/>
      <c r="B328" s="22"/>
      <c r="C328" s="87"/>
      <c r="D328" s="168"/>
      <c r="E328" s="87"/>
      <c r="F328" s="87"/>
      <c r="G328" s="87"/>
      <c r="H328" s="87"/>
      <c r="I328" s="87"/>
      <c r="J328" s="87"/>
      <c r="K328" s="169"/>
      <c r="L328" s="87"/>
      <c r="M328" s="165"/>
      <c r="N328" s="169"/>
      <c r="O328" s="210"/>
      <c r="P328" s="170"/>
      <c r="Q328" s="170"/>
      <c r="R328" s="170"/>
      <c r="S328" s="170"/>
      <c r="T328" s="167"/>
      <c r="U328" s="165"/>
      <c r="V328" s="165"/>
      <c r="W328" s="165"/>
      <c r="X328" s="165"/>
    </row>
    <row r="329" spans="1:24" ht="15" customHeight="1" x14ac:dyDescent="0.2">
      <c r="A329" s="22"/>
      <c r="B329" s="22"/>
      <c r="C329" s="87"/>
      <c r="D329" s="168"/>
      <c r="E329" s="87"/>
      <c r="F329" s="87"/>
      <c r="G329" s="87"/>
      <c r="H329" s="87"/>
      <c r="I329" s="87"/>
      <c r="J329" s="87"/>
      <c r="K329" s="169"/>
      <c r="L329" s="87"/>
      <c r="M329" s="165"/>
      <c r="N329" s="169"/>
      <c r="O329" s="210"/>
      <c r="P329" s="170"/>
      <c r="Q329" s="170"/>
      <c r="R329" s="170"/>
      <c r="S329" s="170"/>
      <c r="T329" s="167"/>
      <c r="U329" s="165"/>
      <c r="V329" s="165"/>
      <c r="W329" s="165"/>
      <c r="X329" s="165"/>
    </row>
    <row r="330" spans="1:24" ht="15" customHeight="1" x14ac:dyDescent="0.2">
      <c r="A330" s="22"/>
      <c r="B330" s="22"/>
      <c r="C330" s="87"/>
      <c r="D330" s="168"/>
      <c r="E330" s="87"/>
      <c r="F330" s="87"/>
      <c r="G330" s="87"/>
      <c r="H330" s="87"/>
      <c r="I330" s="87"/>
      <c r="J330" s="87"/>
      <c r="K330" s="169"/>
      <c r="L330" s="87"/>
      <c r="M330" s="165"/>
      <c r="N330" s="169"/>
      <c r="O330" s="210"/>
      <c r="P330" s="170"/>
      <c r="Q330" s="170"/>
      <c r="R330" s="170"/>
      <c r="S330" s="170"/>
      <c r="T330" s="167"/>
      <c r="U330" s="165"/>
      <c r="V330" s="165"/>
      <c r="W330" s="165"/>
      <c r="X330" s="165"/>
    </row>
    <row r="331" spans="1:24" ht="15" customHeight="1" x14ac:dyDescent="0.2">
      <c r="A331" s="22"/>
      <c r="B331" s="22"/>
      <c r="C331" s="87"/>
      <c r="D331" s="168"/>
      <c r="E331" s="87"/>
      <c r="F331" s="87"/>
      <c r="G331" s="87"/>
      <c r="H331" s="87"/>
      <c r="I331" s="87"/>
      <c r="J331" s="87"/>
      <c r="K331" s="169"/>
      <c r="L331" s="87"/>
      <c r="M331" s="165"/>
      <c r="N331" s="169"/>
      <c r="O331" s="210"/>
      <c r="P331" s="170"/>
      <c r="Q331" s="170"/>
      <c r="R331" s="170"/>
      <c r="S331" s="170"/>
      <c r="T331" s="167"/>
      <c r="U331" s="165"/>
      <c r="V331" s="165"/>
      <c r="W331" s="165"/>
      <c r="X331" s="165"/>
    </row>
    <row r="332" spans="1:24" ht="15" customHeight="1" x14ac:dyDescent="0.2">
      <c r="A332" s="22"/>
      <c r="B332" s="22"/>
      <c r="C332" s="87"/>
      <c r="D332" s="168"/>
      <c r="E332" s="87"/>
      <c r="F332" s="87"/>
      <c r="G332" s="87"/>
      <c r="H332" s="87"/>
      <c r="I332" s="87"/>
      <c r="J332" s="87"/>
      <c r="K332" s="169"/>
      <c r="L332" s="87"/>
      <c r="M332" s="165"/>
      <c r="N332" s="169"/>
      <c r="O332" s="210"/>
      <c r="P332" s="170"/>
      <c r="Q332" s="170"/>
      <c r="R332" s="170"/>
      <c r="S332" s="170"/>
      <c r="T332" s="167"/>
      <c r="U332" s="165"/>
      <c r="V332" s="165"/>
      <c r="W332" s="165"/>
      <c r="X332" s="165"/>
    </row>
    <row r="333" spans="1:24" ht="15" customHeight="1" x14ac:dyDescent="0.2">
      <c r="A333" s="22"/>
      <c r="B333" s="22"/>
      <c r="C333" s="87"/>
      <c r="D333" s="168"/>
      <c r="E333" s="87"/>
      <c r="F333" s="87"/>
      <c r="G333" s="87"/>
      <c r="H333" s="87"/>
      <c r="I333" s="87"/>
      <c r="J333" s="87"/>
      <c r="K333" s="169"/>
      <c r="L333" s="87"/>
      <c r="M333" s="165"/>
      <c r="N333" s="169"/>
      <c r="O333" s="210"/>
      <c r="P333" s="170"/>
      <c r="Q333" s="170"/>
      <c r="R333" s="170"/>
      <c r="S333" s="170"/>
      <c r="T333" s="167"/>
      <c r="U333" s="165"/>
      <c r="V333" s="165"/>
      <c r="W333" s="165"/>
      <c r="X333" s="165"/>
    </row>
    <row r="334" spans="1:24" ht="15" customHeight="1" x14ac:dyDescent="0.2">
      <c r="A334" s="22"/>
      <c r="B334" s="22"/>
      <c r="C334" s="87"/>
      <c r="D334" s="168"/>
      <c r="E334" s="87"/>
      <c r="F334" s="87"/>
      <c r="G334" s="87"/>
      <c r="H334" s="87"/>
      <c r="I334" s="87"/>
      <c r="J334" s="87"/>
      <c r="K334" s="169"/>
      <c r="L334" s="87"/>
      <c r="M334" s="165"/>
      <c r="N334" s="169"/>
      <c r="O334" s="210"/>
      <c r="P334" s="170"/>
      <c r="Q334" s="170"/>
      <c r="R334" s="170"/>
      <c r="S334" s="170"/>
      <c r="T334" s="167"/>
      <c r="U334" s="165"/>
      <c r="V334" s="165"/>
      <c r="W334" s="165"/>
      <c r="X334" s="165"/>
    </row>
    <row r="335" spans="1:24" ht="15" customHeight="1" x14ac:dyDescent="0.2">
      <c r="A335" s="22"/>
      <c r="B335" s="22"/>
      <c r="C335" s="87"/>
      <c r="D335" s="168"/>
      <c r="E335" s="87"/>
      <c r="F335" s="87"/>
      <c r="G335" s="87"/>
      <c r="H335" s="87"/>
      <c r="I335" s="87"/>
      <c r="J335" s="87"/>
      <c r="K335" s="169"/>
      <c r="L335" s="87"/>
      <c r="M335" s="165"/>
      <c r="N335" s="169"/>
      <c r="O335" s="210"/>
      <c r="P335" s="170"/>
      <c r="Q335" s="170"/>
      <c r="R335" s="170"/>
      <c r="S335" s="170"/>
      <c r="T335" s="167"/>
      <c r="U335" s="165"/>
      <c r="V335" s="165"/>
      <c r="W335" s="165"/>
      <c r="X335" s="165"/>
    </row>
    <row r="336" spans="1:24" ht="15" customHeight="1" x14ac:dyDescent="0.2">
      <c r="A336" s="22"/>
      <c r="B336" s="22"/>
      <c r="C336" s="87"/>
      <c r="D336" s="168"/>
      <c r="E336" s="87"/>
      <c r="F336" s="87"/>
      <c r="G336" s="87"/>
      <c r="H336" s="87"/>
      <c r="I336" s="87"/>
      <c r="J336" s="87"/>
      <c r="K336" s="169"/>
      <c r="L336" s="87"/>
      <c r="M336" s="165"/>
      <c r="N336" s="169"/>
      <c r="O336" s="210"/>
      <c r="P336" s="170"/>
      <c r="Q336" s="170"/>
      <c r="R336" s="170"/>
      <c r="S336" s="170"/>
      <c r="T336" s="167"/>
      <c r="U336" s="165"/>
      <c r="V336" s="165"/>
      <c r="W336" s="165"/>
      <c r="X336" s="165"/>
    </row>
    <row r="337" spans="1:24" ht="15" customHeight="1" x14ac:dyDescent="0.2">
      <c r="A337" s="22"/>
      <c r="B337" s="22"/>
      <c r="C337" s="87"/>
      <c r="D337" s="168"/>
      <c r="E337" s="87"/>
      <c r="F337" s="87"/>
      <c r="G337" s="87"/>
      <c r="H337" s="87"/>
      <c r="I337" s="87"/>
      <c r="J337" s="87"/>
      <c r="K337" s="169"/>
      <c r="L337" s="87"/>
      <c r="M337" s="165"/>
      <c r="N337" s="169"/>
      <c r="O337" s="210"/>
      <c r="P337" s="170"/>
      <c r="Q337" s="170"/>
      <c r="R337" s="170"/>
      <c r="S337" s="170"/>
      <c r="T337" s="167"/>
      <c r="U337" s="165"/>
      <c r="V337" s="165"/>
      <c r="W337" s="165"/>
      <c r="X337" s="165"/>
    </row>
    <row r="338" spans="1:24" ht="15" customHeight="1" x14ac:dyDescent="0.2">
      <c r="A338" s="22"/>
      <c r="B338" s="22"/>
      <c r="C338" s="87"/>
      <c r="D338" s="168"/>
      <c r="E338" s="87"/>
      <c r="F338" s="87"/>
      <c r="G338" s="87"/>
      <c r="H338" s="87"/>
      <c r="I338" s="87"/>
      <c r="J338" s="87"/>
      <c r="K338" s="169"/>
      <c r="L338" s="87"/>
      <c r="M338" s="165"/>
      <c r="N338" s="169"/>
      <c r="O338" s="210"/>
      <c r="P338" s="170"/>
      <c r="Q338" s="170"/>
      <c r="R338" s="170"/>
      <c r="S338" s="170"/>
      <c r="T338" s="167"/>
      <c r="U338" s="165"/>
      <c r="V338" s="165"/>
      <c r="W338" s="165"/>
      <c r="X338" s="165"/>
    </row>
    <row r="339" spans="1:24" ht="15" customHeight="1" x14ac:dyDescent="0.2">
      <c r="A339" s="22"/>
      <c r="B339" s="22"/>
      <c r="C339" s="87"/>
      <c r="D339" s="168"/>
      <c r="E339" s="87"/>
      <c r="F339" s="87"/>
      <c r="G339" s="87"/>
      <c r="H339" s="87"/>
      <c r="I339" s="87"/>
      <c r="J339" s="87"/>
      <c r="K339" s="169"/>
      <c r="L339" s="87"/>
      <c r="M339" s="165"/>
      <c r="N339" s="169"/>
      <c r="O339" s="210"/>
      <c r="P339" s="170"/>
      <c r="Q339" s="170"/>
      <c r="R339" s="170"/>
      <c r="S339" s="170"/>
      <c r="T339" s="167"/>
      <c r="U339" s="165"/>
      <c r="V339" s="165"/>
      <c r="W339" s="165"/>
      <c r="X339" s="165"/>
    </row>
    <row r="340" spans="1:24" ht="15" customHeight="1" x14ac:dyDescent="0.2">
      <c r="A340" s="22"/>
      <c r="B340" s="22"/>
      <c r="C340" s="87"/>
      <c r="D340" s="168"/>
      <c r="E340" s="87"/>
      <c r="F340" s="87"/>
      <c r="G340" s="87"/>
      <c r="H340" s="87"/>
      <c r="I340" s="87"/>
      <c r="J340" s="87"/>
      <c r="K340" s="169"/>
      <c r="L340" s="87"/>
      <c r="M340" s="165"/>
      <c r="N340" s="169"/>
      <c r="O340" s="210"/>
      <c r="P340" s="170"/>
      <c r="Q340" s="170"/>
      <c r="R340" s="170"/>
      <c r="S340" s="170"/>
      <c r="T340" s="167"/>
      <c r="U340" s="165"/>
      <c r="V340" s="165"/>
      <c r="W340" s="165"/>
      <c r="X340" s="165"/>
    </row>
    <row r="341" spans="1:24" ht="15" customHeight="1" x14ac:dyDescent="0.2">
      <c r="A341" s="22"/>
      <c r="B341" s="22"/>
      <c r="C341" s="87"/>
      <c r="D341" s="168"/>
      <c r="E341" s="87"/>
      <c r="F341" s="87"/>
      <c r="G341" s="87"/>
      <c r="H341" s="87"/>
      <c r="I341" s="87"/>
      <c r="J341" s="87"/>
      <c r="K341" s="169"/>
      <c r="L341" s="87"/>
      <c r="M341" s="165"/>
      <c r="N341" s="169"/>
      <c r="O341" s="210"/>
      <c r="P341" s="170"/>
      <c r="Q341" s="170"/>
      <c r="R341" s="170"/>
      <c r="S341" s="170"/>
      <c r="T341" s="167"/>
      <c r="U341" s="165"/>
      <c r="V341" s="165"/>
      <c r="W341" s="165"/>
      <c r="X341" s="165"/>
    </row>
    <row r="342" spans="1:24" ht="15" customHeight="1" x14ac:dyDescent="0.2">
      <c r="A342" s="22"/>
      <c r="B342" s="22"/>
      <c r="C342" s="87"/>
      <c r="D342" s="168"/>
      <c r="E342" s="87"/>
      <c r="F342" s="87"/>
      <c r="G342" s="87"/>
      <c r="H342" s="87"/>
      <c r="I342" s="87"/>
      <c r="J342" s="87"/>
      <c r="K342" s="169"/>
      <c r="L342" s="87"/>
      <c r="M342" s="165"/>
      <c r="N342" s="169"/>
      <c r="O342" s="210"/>
      <c r="P342" s="170"/>
      <c r="Q342" s="170"/>
      <c r="R342" s="170"/>
      <c r="S342" s="170"/>
      <c r="T342" s="167"/>
      <c r="U342" s="165"/>
      <c r="V342" s="165"/>
      <c r="W342" s="165"/>
      <c r="X342" s="165"/>
    </row>
    <row r="343" spans="1:24" ht="15" customHeight="1" x14ac:dyDescent="0.2">
      <c r="A343" s="22"/>
      <c r="B343" s="22"/>
      <c r="C343" s="87"/>
      <c r="D343" s="168"/>
      <c r="E343" s="87"/>
      <c r="F343" s="87"/>
      <c r="G343" s="87"/>
      <c r="H343" s="87"/>
      <c r="I343" s="87"/>
      <c r="J343" s="87"/>
      <c r="K343" s="169"/>
      <c r="L343" s="87"/>
      <c r="M343" s="165"/>
      <c r="N343" s="169"/>
      <c r="O343" s="210"/>
      <c r="P343" s="170"/>
      <c r="Q343" s="170"/>
      <c r="R343" s="170"/>
      <c r="S343" s="170"/>
      <c r="T343" s="167"/>
      <c r="U343" s="165"/>
      <c r="V343" s="165"/>
      <c r="W343" s="165"/>
      <c r="X343" s="165"/>
    </row>
    <row r="344" spans="1:24" ht="15" customHeight="1" x14ac:dyDescent="0.2">
      <c r="A344" s="22"/>
      <c r="B344" s="22"/>
      <c r="C344" s="87"/>
      <c r="D344" s="168"/>
      <c r="E344" s="87"/>
      <c r="F344" s="87"/>
      <c r="G344" s="87"/>
      <c r="H344" s="87"/>
      <c r="I344" s="87"/>
      <c r="J344" s="87"/>
      <c r="K344" s="169"/>
      <c r="L344" s="87"/>
      <c r="M344" s="165"/>
      <c r="N344" s="169"/>
      <c r="O344" s="210"/>
      <c r="P344" s="170"/>
      <c r="Q344" s="170"/>
      <c r="R344" s="170"/>
      <c r="S344" s="170"/>
      <c r="T344" s="167"/>
      <c r="U344" s="165"/>
      <c r="V344" s="165"/>
      <c r="W344" s="165"/>
      <c r="X344" s="165"/>
    </row>
    <row r="345" spans="1:24" ht="15" customHeight="1" x14ac:dyDescent="0.2">
      <c r="A345" s="22"/>
      <c r="B345" s="22"/>
      <c r="C345" s="87"/>
      <c r="D345" s="168"/>
      <c r="E345" s="87"/>
      <c r="F345" s="87"/>
      <c r="G345" s="87"/>
      <c r="H345" s="87"/>
      <c r="I345" s="87"/>
      <c r="J345" s="87"/>
      <c r="K345" s="169"/>
      <c r="L345" s="87"/>
      <c r="M345" s="165"/>
      <c r="N345" s="169"/>
      <c r="O345" s="210"/>
      <c r="P345" s="170"/>
      <c r="Q345" s="170"/>
      <c r="R345" s="170"/>
      <c r="S345" s="170"/>
      <c r="T345" s="167"/>
      <c r="U345" s="165"/>
      <c r="V345" s="165"/>
      <c r="W345" s="165"/>
      <c r="X345" s="165"/>
    </row>
    <row r="346" spans="1:24" ht="15" customHeight="1" x14ac:dyDescent="0.2">
      <c r="A346" s="22"/>
      <c r="B346" s="22"/>
      <c r="C346" s="87"/>
      <c r="D346" s="168"/>
      <c r="E346" s="87"/>
      <c r="F346" s="87"/>
      <c r="G346" s="87"/>
      <c r="H346" s="87"/>
      <c r="I346" s="87"/>
      <c r="J346" s="87"/>
      <c r="K346" s="169"/>
      <c r="L346" s="87"/>
      <c r="M346" s="165"/>
      <c r="N346" s="169"/>
      <c r="O346" s="210"/>
      <c r="P346" s="170"/>
      <c r="Q346" s="170"/>
      <c r="R346" s="170"/>
      <c r="S346" s="170"/>
      <c r="T346" s="167"/>
      <c r="U346" s="165"/>
      <c r="V346" s="165"/>
      <c r="W346" s="165"/>
      <c r="X346" s="165"/>
    </row>
    <row r="347" spans="1:24" ht="15" customHeight="1" x14ac:dyDescent="0.2">
      <c r="A347" s="22"/>
      <c r="B347" s="22"/>
      <c r="C347" s="87"/>
      <c r="D347" s="168"/>
      <c r="E347" s="87"/>
      <c r="F347" s="87"/>
      <c r="G347" s="87"/>
      <c r="H347" s="87"/>
      <c r="I347" s="87"/>
      <c r="J347" s="87"/>
      <c r="K347" s="169"/>
      <c r="L347" s="87"/>
      <c r="M347" s="165"/>
      <c r="N347" s="169"/>
      <c r="O347" s="210"/>
      <c r="P347" s="170"/>
      <c r="Q347" s="170"/>
      <c r="R347" s="170"/>
      <c r="S347" s="170"/>
      <c r="T347" s="167"/>
      <c r="U347" s="165"/>
      <c r="V347" s="165"/>
      <c r="W347" s="165"/>
      <c r="X347" s="165"/>
    </row>
    <row r="348" spans="1:24" ht="15" customHeight="1" x14ac:dyDescent="0.2">
      <c r="A348" s="22"/>
      <c r="B348" s="22"/>
      <c r="C348" s="87"/>
      <c r="D348" s="168"/>
      <c r="E348" s="87"/>
      <c r="F348" s="87"/>
      <c r="G348" s="87"/>
      <c r="H348" s="87"/>
      <c r="I348" s="87"/>
      <c r="J348" s="87"/>
      <c r="K348" s="169"/>
      <c r="L348" s="87"/>
      <c r="M348" s="165"/>
      <c r="N348" s="169"/>
      <c r="O348" s="210"/>
      <c r="P348" s="170"/>
      <c r="Q348" s="170"/>
      <c r="R348" s="170"/>
      <c r="S348" s="170"/>
      <c r="T348" s="167"/>
      <c r="U348" s="165"/>
      <c r="V348" s="165"/>
      <c r="W348" s="165"/>
      <c r="X348" s="165"/>
    </row>
    <row r="349" spans="1:24" ht="15" customHeight="1" x14ac:dyDescent="0.2">
      <c r="A349" s="22"/>
      <c r="B349" s="22"/>
      <c r="C349" s="87"/>
      <c r="D349" s="168"/>
      <c r="E349" s="87"/>
      <c r="F349" s="87"/>
      <c r="G349" s="87"/>
      <c r="H349" s="87"/>
      <c r="I349" s="87"/>
      <c r="J349" s="87"/>
      <c r="K349" s="169"/>
      <c r="L349" s="87"/>
      <c r="M349" s="165"/>
      <c r="N349" s="169"/>
      <c r="O349" s="210"/>
      <c r="P349" s="170"/>
      <c r="Q349" s="170"/>
      <c r="R349" s="170"/>
      <c r="S349" s="170"/>
      <c r="T349" s="167"/>
      <c r="U349" s="165"/>
      <c r="V349" s="165"/>
      <c r="W349" s="165"/>
      <c r="X349" s="165"/>
    </row>
    <row r="350" spans="1:24" ht="15" customHeight="1" x14ac:dyDescent="0.2">
      <c r="A350" s="22"/>
      <c r="B350" s="22"/>
      <c r="C350" s="87"/>
      <c r="D350" s="168"/>
      <c r="E350" s="87"/>
      <c r="F350" s="87"/>
      <c r="G350" s="87"/>
      <c r="H350" s="87"/>
      <c r="I350" s="87"/>
      <c r="J350" s="87"/>
      <c r="K350" s="169"/>
      <c r="L350" s="87"/>
      <c r="M350" s="165"/>
      <c r="N350" s="169"/>
      <c r="O350" s="210"/>
      <c r="P350" s="170"/>
      <c r="Q350" s="170"/>
      <c r="R350" s="170"/>
      <c r="S350" s="170"/>
      <c r="T350" s="167"/>
      <c r="U350" s="165"/>
      <c r="V350" s="165"/>
      <c r="W350" s="165"/>
      <c r="X350" s="165"/>
    </row>
    <row r="351" spans="1:24" ht="15" customHeight="1" x14ac:dyDescent="0.2">
      <c r="A351" s="22"/>
      <c r="B351" s="22"/>
      <c r="C351" s="87"/>
      <c r="D351" s="168"/>
      <c r="E351" s="87"/>
      <c r="F351" s="87"/>
      <c r="G351" s="87"/>
      <c r="H351" s="87"/>
      <c r="I351" s="87"/>
      <c r="J351" s="87"/>
      <c r="K351" s="169"/>
      <c r="L351" s="87"/>
      <c r="M351" s="165"/>
      <c r="N351" s="169"/>
      <c r="O351" s="210"/>
      <c r="P351" s="170"/>
      <c r="Q351" s="170"/>
      <c r="R351" s="170"/>
      <c r="S351" s="170"/>
      <c r="T351" s="167"/>
      <c r="U351" s="165"/>
      <c r="V351" s="165"/>
      <c r="W351" s="165"/>
      <c r="X351" s="165"/>
    </row>
    <row r="352" spans="1:24" ht="15" customHeight="1" x14ac:dyDescent="0.2">
      <c r="A352" s="22"/>
      <c r="B352" s="22"/>
      <c r="C352" s="87"/>
      <c r="D352" s="168"/>
      <c r="E352" s="87"/>
      <c r="F352" s="87"/>
      <c r="G352" s="87"/>
      <c r="H352" s="87"/>
      <c r="I352" s="87"/>
      <c r="J352" s="87"/>
      <c r="K352" s="169"/>
      <c r="L352" s="87"/>
      <c r="M352" s="165"/>
      <c r="N352" s="169"/>
      <c r="O352" s="210"/>
      <c r="P352" s="170"/>
      <c r="Q352" s="170"/>
      <c r="R352" s="170"/>
      <c r="S352" s="170"/>
      <c r="T352" s="167"/>
      <c r="U352" s="165"/>
      <c r="V352" s="165"/>
      <c r="W352" s="165"/>
      <c r="X352" s="165"/>
    </row>
    <row r="353" spans="1:24" ht="15" customHeight="1" x14ac:dyDescent="0.2">
      <c r="A353" s="22"/>
      <c r="B353" s="22"/>
      <c r="C353" s="87"/>
      <c r="D353" s="168"/>
      <c r="E353" s="87"/>
      <c r="F353" s="87"/>
      <c r="G353" s="87"/>
      <c r="H353" s="87"/>
      <c r="I353" s="87"/>
      <c r="J353" s="87"/>
      <c r="K353" s="169"/>
      <c r="L353" s="87"/>
      <c r="M353" s="165"/>
      <c r="N353" s="169"/>
      <c r="O353" s="210"/>
      <c r="P353" s="170"/>
      <c r="Q353" s="170"/>
      <c r="R353" s="170"/>
      <c r="S353" s="170"/>
      <c r="T353" s="167"/>
      <c r="U353" s="165"/>
      <c r="V353" s="165"/>
      <c r="W353" s="165"/>
      <c r="X353" s="165"/>
    </row>
    <row r="354" spans="1:24" ht="15" customHeight="1" x14ac:dyDescent="0.2">
      <c r="A354" s="22"/>
      <c r="B354" s="22"/>
      <c r="C354" s="87"/>
      <c r="D354" s="168"/>
      <c r="E354" s="87"/>
      <c r="F354" s="87"/>
      <c r="G354" s="87"/>
      <c r="H354" s="87"/>
      <c r="I354" s="87"/>
      <c r="J354" s="87"/>
      <c r="K354" s="169"/>
      <c r="L354" s="87"/>
      <c r="M354" s="165"/>
      <c r="N354" s="169"/>
      <c r="O354" s="210"/>
      <c r="P354" s="170"/>
      <c r="Q354" s="170"/>
      <c r="R354" s="170"/>
      <c r="S354" s="170"/>
      <c r="T354" s="167"/>
      <c r="U354" s="165"/>
      <c r="V354" s="165"/>
      <c r="W354" s="165"/>
      <c r="X354" s="165"/>
    </row>
    <row r="355" spans="1:24" ht="15" customHeight="1" x14ac:dyDescent="0.2">
      <c r="A355" s="22"/>
      <c r="B355" s="22"/>
      <c r="C355" s="87"/>
      <c r="D355" s="168"/>
      <c r="E355" s="87"/>
      <c r="F355" s="87"/>
      <c r="G355" s="87"/>
      <c r="H355" s="87"/>
      <c r="I355" s="87"/>
      <c r="J355" s="87"/>
      <c r="K355" s="169"/>
      <c r="L355" s="87"/>
      <c r="M355" s="165"/>
      <c r="N355" s="169"/>
      <c r="O355" s="210"/>
      <c r="P355" s="170"/>
      <c r="Q355" s="170"/>
      <c r="R355" s="170"/>
      <c r="S355" s="170"/>
      <c r="T355" s="167"/>
      <c r="U355" s="165"/>
      <c r="V355" s="165"/>
      <c r="W355" s="165"/>
      <c r="X355" s="165"/>
    </row>
    <row r="356" spans="1:24" ht="15" customHeight="1" x14ac:dyDescent="0.2">
      <c r="A356" s="22"/>
      <c r="B356" s="22"/>
      <c r="C356" s="87"/>
      <c r="D356" s="168"/>
      <c r="E356" s="87"/>
      <c r="F356" s="87"/>
      <c r="G356" s="87"/>
      <c r="H356" s="87"/>
      <c r="I356" s="87"/>
      <c r="J356" s="87"/>
      <c r="K356" s="169"/>
      <c r="L356" s="87"/>
      <c r="M356" s="165"/>
      <c r="N356" s="169"/>
      <c r="O356" s="210"/>
      <c r="P356" s="170"/>
      <c r="Q356" s="170"/>
      <c r="R356" s="170"/>
      <c r="S356" s="170"/>
      <c r="T356" s="167"/>
      <c r="U356" s="165"/>
      <c r="V356" s="165"/>
      <c r="W356" s="165"/>
      <c r="X356" s="165"/>
    </row>
    <row r="357" spans="1:24" ht="15" customHeight="1" x14ac:dyDescent="0.2">
      <c r="A357" s="22"/>
      <c r="B357" s="22"/>
      <c r="C357" s="87"/>
      <c r="D357" s="168"/>
      <c r="E357" s="87"/>
      <c r="F357" s="87"/>
      <c r="G357" s="87"/>
      <c r="H357" s="87"/>
      <c r="I357" s="87"/>
      <c r="J357" s="87"/>
      <c r="K357" s="169"/>
      <c r="L357" s="87"/>
      <c r="M357" s="165"/>
      <c r="N357" s="169"/>
      <c r="O357" s="210"/>
      <c r="P357" s="170"/>
      <c r="Q357" s="170"/>
      <c r="R357" s="170"/>
      <c r="S357" s="170"/>
      <c r="T357" s="167"/>
      <c r="U357" s="165"/>
      <c r="V357" s="165"/>
      <c r="W357" s="165"/>
      <c r="X357" s="165"/>
    </row>
    <row r="358" spans="1:24" ht="15" customHeight="1" x14ac:dyDescent="0.2">
      <c r="A358" s="22"/>
      <c r="B358" s="22"/>
      <c r="C358" s="87"/>
      <c r="D358" s="168"/>
      <c r="E358" s="87"/>
      <c r="F358" s="87"/>
      <c r="G358" s="87"/>
      <c r="H358" s="87"/>
      <c r="I358" s="87"/>
      <c r="J358" s="87"/>
      <c r="K358" s="169"/>
      <c r="L358" s="87"/>
      <c r="M358" s="165"/>
      <c r="N358" s="169"/>
      <c r="O358" s="210"/>
      <c r="P358" s="170"/>
      <c r="Q358" s="170"/>
      <c r="R358" s="170"/>
      <c r="S358" s="170"/>
      <c r="T358" s="167"/>
      <c r="U358" s="165"/>
      <c r="V358" s="165"/>
      <c r="W358" s="165"/>
      <c r="X358" s="165"/>
    </row>
    <row r="359" spans="1:24" ht="15" customHeight="1" x14ac:dyDescent="0.2">
      <c r="A359" s="22"/>
      <c r="B359" s="22"/>
      <c r="C359" s="87"/>
      <c r="D359" s="168"/>
      <c r="E359" s="87"/>
      <c r="F359" s="87"/>
      <c r="G359" s="87"/>
      <c r="H359" s="87"/>
      <c r="I359" s="87"/>
      <c r="J359" s="87"/>
      <c r="K359" s="169"/>
      <c r="L359" s="87"/>
      <c r="M359" s="165"/>
      <c r="N359" s="169"/>
      <c r="O359" s="210"/>
      <c r="P359" s="170"/>
      <c r="Q359" s="170"/>
      <c r="R359" s="170"/>
      <c r="S359" s="170"/>
      <c r="T359" s="167"/>
      <c r="U359" s="165"/>
      <c r="V359" s="165"/>
      <c r="W359" s="165"/>
      <c r="X359" s="165"/>
    </row>
    <row r="360" spans="1:24" ht="15" customHeight="1" x14ac:dyDescent="0.2">
      <c r="A360" s="22"/>
      <c r="B360" s="22"/>
      <c r="C360" s="87"/>
      <c r="D360" s="168"/>
      <c r="E360" s="87"/>
      <c r="F360" s="87"/>
      <c r="G360" s="87"/>
      <c r="H360" s="87"/>
      <c r="I360" s="87"/>
      <c r="J360" s="87"/>
      <c r="K360" s="169"/>
      <c r="L360" s="87"/>
      <c r="M360" s="165"/>
      <c r="N360" s="169"/>
      <c r="O360" s="210"/>
      <c r="P360" s="170"/>
      <c r="Q360" s="170"/>
      <c r="R360" s="170"/>
      <c r="S360" s="170"/>
      <c r="T360" s="167"/>
      <c r="U360" s="165"/>
      <c r="V360" s="165"/>
      <c r="W360" s="165"/>
      <c r="X360" s="165"/>
    </row>
    <row r="361" spans="1:24" ht="15" customHeight="1" x14ac:dyDescent="0.2">
      <c r="A361" s="22"/>
      <c r="B361" s="22"/>
      <c r="C361" s="87"/>
      <c r="D361" s="168"/>
      <c r="E361" s="87"/>
      <c r="F361" s="87"/>
      <c r="G361" s="87"/>
      <c r="H361" s="87"/>
      <c r="I361" s="87"/>
      <c r="J361" s="87"/>
      <c r="K361" s="169"/>
      <c r="L361" s="87"/>
      <c r="M361" s="165"/>
      <c r="N361" s="169"/>
      <c r="O361" s="210"/>
      <c r="P361" s="170"/>
      <c r="Q361" s="170"/>
      <c r="R361" s="170"/>
      <c r="S361" s="170"/>
      <c r="T361" s="167"/>
      <c r="U361" s="165"/>
      <c r="V361" s="165"/>
      <c r="W361" s="165"/>
      <c r="X361" s="165"/>
    </row>
    <row r="362" spans="1:24" ht="15" customHeight="1" x14ac:dyDescent="0.2">
      <c r="A362" s="22"/>
      <c r="B362" s="22"/>
      <c r="C362" s="87"/>
      <c r="D362" s="168"/>
      <c r="E362" s="87"/>
      <c r="F362" s="87"/>
      <c r="G362" s="87"/>
      <c r="H362" s="87"/>
      <c r="I362" s="87"/>
      <c r="J362" s="87"/>
      <c r="K362" s="169"/>
      <c r="L362" s="87"/>
      <c r="M362" s="165"/>
      <c r="N362" s="169"/>
      <c r="O362" s="210"/>
      <c r="P362" s="170"/>
      <c r="Q362" s="170"/>
      <c r="R362" s="170"/>
      <c r="S362" s="170"/>
      <c r="T362" s="167"/>
      <c r="U362" s="165"/>
      <c r="V362" s="165"/>
      <c r="W362" s="165"/>
      <c r="X362" s="165"/>
    </row>
    <row r="363" spans="1:24" ht="15" customHeight="1" x14ac:dyDescent="0.2">
      <c r="A363" s="22"/>
      <c r="B363" s="22"/>
      <c r="C363" s="87"/>
      <c r="D363" s="168"/>
      <c r="E363" s="87"/>
      <c r="F363" s="87"/>
      <c r="G363" s="87"/>
      <c r="H363" s="87"/>
      <c r="I363" s="87"/>
      <c r="J363" s="87"/>
      <c r="K363" s="169"/>
      <c r="L363" s="87"/>
      <c r="M363" s="165"/>
      <c r="N363" s="169"/>
      <c r="O363" s="210"/>
      <c r="P363" s="170"/>
      <c r="Q363" s="170"/>
      <c r="R363" s="170"/>
      <c r="S363" s="170"/>
      <c r="T363" s="167"/>
      <c r="U363" s="165"/>
      <c r="V363" s="165"/>
      <c r="W363" s="165"/>
      <c r="X363" s="165"/>
    </row>
    <row r="364" spans="1:24" ht="15" customHeight="1" x14ac:dyDescent="0.2">
      <c r="A364" s="22"/>
      <c r="B364" s="22"/>
      <c r="C364" s="87"/>
      <c r="D364" s="168"/>
      <c r="E364" s="87"/>
      <c r="F364" s="87"/>
      <c r="G364" s="87"/>
      <c r="H364" s="87"/>
      <c r="I364" s="87"/>
      <c r="J364" s="87"/>
      <c r="K364" s="169"/>
      <c r="L364" s="87"/>
      <c r="M364" s="165"/>
      <c r="N364" s="169"/>
      <c r="O364" s="210"/>
      <c r="P364" s="170"/>
      <c r="Q364" s="170"/>
      <c r="R364" s="170"/>
      <c r="S364" s="170"/>
      <c r="T364" s="167"/>
      <c r="U364" s="165"/>
      <c r="V364" s="165"/>
      <c r="W364" s="165"/>
      <c r="X364" s="165"/>
    </row>
    <row r="365" spans="1:24" ht="15" customHeight="1" x14ac:dyDescent="0.2">
      <c r="A365" s="22"/>
      <c r="B365" s="22"/>
      <c r="C365" s="87"/>
      <c r="D365" s="168"/>
      <c r="E365" s="87"/>
      <c r="F365" s="87"/>
      <c r="G365" s="87"/>
      <c r="H365" s="87"/>
      <c r="I365" s="87"/>
      <c r="J365" s="87"/>
      <c r="K365" s="169"/>
      <c r="L365" s="87"/>
      <c r="M365" s="165"/>
      <c r="N365" s="169"/>
      <c r="O365" s="210"/>
      <c r="P365" s="170"/>
      <c r="Q365" s="170"/>
      <c r="R365" s="170"/>
      <c r="S365" s="170"/>
      <c r="T365" s="167"/>
      <c r="U365" s="165"/>
      <c r="V365" s="165"/>
      <c r="W365" s="165"/>
      <c r="X365" s="165"/>
    </row>
    <row r="366" spans="1:24" ht="15" customHeight="1" x14ac:dyDescent="0.2">
      <c r="A366" s="22"/>
      <c r="B366" s="22"/>
      <c r="C366" s="87"/>
      <c r="D366" s="168"/>
      <c r="E366" s="87"/>
      <c r="F366" s="87"/>
      <c r="G366" s="87"/>
      <c r="H366" s="87"/>
      <c r="I366" s="87"/>
      <c r="J366" s="87"/>
      <c r="K366" s="169"/>
      <c r="L366" s="87"/>
      <c r="M366" s="165"/>
      <c r="N366" s="169"/>
      <c r="O366" s="210"/>
      <c r="P366" s="170"/>
      <c r="Q366" s="170"/>
      <c r="R366" s="170"/>
      <c r="S366" s="170"/>
      <c r="T366" s="167"/>
      <c r="U366" s="165"/>
      <c r="V366" s="165"/>
      <c r="W366" s="165"/>
      <c r="X366" s="165"/>
    </row>
    <row r="367" spans="1:24" ht="15" customHeight="1" x14ac:dyDescent="0.2">
      <c r="A367" s="22"/>
      <c r="B367" s="22"/>
      <c r="C367" s="87"/>
      <c r="D367" s="168"/>
      <c r="E367" s="87"/>
      <c r="F367" s="87"/>
      <c r="G367" s="87"/>
      <c r="H367" s="87"/>
      <c r="I367" s="87"/>
      <c r="J367" s="87"/>
      <c r="K367" s="169"/>
      <c r="L367" s="87"/>
      <c r="M367" s="165"/>
      <c r="N367" s="169"/>
      <c r="O367" s="210"/>
      <c r="P367" s="170"/>
      <c r="Q367" s="170"/>
      <c r="R367" s="170"/>
      <c r="S367" s="170"/>
      <c r="T367" s="167"/>
      <c r="U367" s="165"/>
      <c r="V367" s="165"/>
      <c r="W367" s="165"/>
      <c r="X367" s="165"/>
    </row>
    <row r="368" spans="1:24" ht="15" customHeight="1" x14ac:dyDescent="0.2">
      <c r="A368" s="22"/>
      <c r="B368" s="22"/>
      <c r="C368" s="87"/>
      <c r="D368" s="168"/>
      <c r="E368" s="87"/>
      <c r="F368" s="87"/>
      <c r="G368" s="87"/>
      <c r="H368" s="87"/>
      <c r="I368" s="87"/>
      <c r="J368" s="87"/>
      <c r="K368" s="169"/>
      <c r="L368" s="87"/>
      <c r="M368" s="165"/>
      <c r="N368" s="169"/>
      <c r="O368" s="210"/>
      <c r="P368" s="170"/>
      <c r="Q368" s="170"/>
      <c r="R368" s="170"/>
      <c r="S368" s="170"/>
      <c r="T368" s="167"/>
      <c r="U368" s="165"/>
      <c r="V368" s="165"/>
      <c r="W368" s="165"/>
      <c r="X368" s="165"/>
    </row>
    <row r="369" spans="1:24" ht="15" customHeight="1" x14ac:dyDescent="0.2">
      <c r="A369" s="22"/>
      <c r="B369" s="22"/>
      <c r="C369" s="87"/>
      <c r="D369" s="168"/>
      <c r="E369" s="87"/>
      <c r="F369" s="87"/>
      <c r="G369" s="87"/>
      <c r="H369" s="87"/>
      <c r="I369" s="87"/>
      <c r="J369" s="87"/>
      <c r="K369" s="169"/>
      <c r="L369" s="87"/>
      <c r="M369" s="165"/>
      <c r="N369" s="169"/>
      <c r="O369" s="210"/>
      <c r="P369" s="170"/>
      <c r="Q369" s="170"/>
      <c r="R369" s="170"/>
      <c r="S369" s="170"/>
      <c r="T369" s="167"/>
      <c r="U369" s="165"/>
      <c r="V369" s="165"/>
      <c r="W369" s="165"/>
      <c r="X369" s="165"/>
    </row>
    <row r="370" spans="1:24" ht="15" customHeight="1" x14ac:dyDescent="0.2">
      <c r="A370" s="22"/>
      <c r="B370" s="22"/>
      <c r="C370" s="87"/>
      <c r="D370" s="168"/>
      <c r="E370" s="87"/>
      <c r="F370" s="87"/>
      <c r="G370" s="87"/>
      <c r="H370" s="87"/>
      <c r="I370" s="87"/>
      <c r="J370" s="87"/>
      <c r="K370" s="169"/>
      <c r="L370" s="87"/>
      <c r="M370" s="165"/>
      <c r="N370" s="169"/>
      <c r="O370" s="210"/>
      <c r="P370" s="170"/>
      <c r="Q370" s="170"/>
      <c r="R370" s="170"/>
      <c r="S370" s="170"/>
      <c r="T370" s="167"/>
      <c r="U370" s="165"/>
      <c r="V370" s="165"/>
      <c r="W370" s="165"/>
      <c r="X370" s="165"/>
    </row>
    <row r="371" spans="1:24" ht="15" customHeight="1" x14ac:dyDescent="0.2">
      <c r="A371" s="22"/>
      <c r="B371" s="22"/>
      <c r="C371" s="87"/>
      <c r="D371" s="168"/>
      <c r="E371" s="87"/>
      <c r="F371" s="87"/>
      <c r="G371" s="87"/>
      <c r="H371" s="87"/>
      <c r="I371" s="87"/>
      <c r="J371" s="87"/>
      <c r="K371" s="169"/>
      <c r="L371" s="87"/>
      <c r="M371" s="165"/>
      <c r="N371" s="169"/>
      <c r="O371" s="210"/>
      <c r="P371" s="170"/>
      <c r="Q371" s="170"/>
      <c r="R371" s="170"/>
      <c r="S371" s="170"/>
      <c r="T371" s="167"/>
      <c r="U371" s="165"/>
      <c r="V371" s="165"/>
      <c r="W371" s="165"/>
      <c r="X371" s="165"/>
    </row>
    <row r="372" spans="1:24" ht="15" customHeight="1" x14ac:dyDescent="0.2">
      <c r="A372" s="22"/>
      <c r="B372" s="22"/>
      <c r="C372" s="87"/>
      <c r="D372" s="168"/>
      <c r="E372" s="87"/>
      <c r="F372" s="87"/>
      <c r="G372" s="87"/>
      <c r="H372" s="87"/>
      <c r="I372" s="87"/>
      <c r="J372" s="87"/>
      <c r="K372" s="169"/>
      <c r="L372" s="87"/>
      <c r="M372" s="165"/>
      <c r="N372" s="169"/>
      <c r="O372" s="210"/>
      <c r="P372" s="170"/>
      <c r="Q372" s="170"/>
      <c r="R372" s="170"/>
      <c r="S372" s="170"/>
      <c r="T372" s="167"/>
      <c r="U372" s="165"/>
      <c r="V372" s="165"/>
      <c r="W372" s="165"/>
      <c r="X372" s="165"/>
    </row>
    <row r="373" spans="1:24" ht="15" customHeight="1" x14ac:dyDescent="0.2">
      <c r="A373" s="22"/>
      <c r="B373" s="22"/>
      <c r="C373" s="87"/>
      <c r="D373" s="168"/>
      <c r="E373" s="87"/>
      <c r="F373" s="87"/>
      <c r="G373" s="87"/>
      <c r="H373" s="87"/>
      <c r="I373" s="87"/>
      <c r="J373" s="87"/>
      <c r="K373" s="169"/>
      <c r="L373" s="87"/>
      <c r="M373" s="165"/>
      <c r="N373" s="169"/>
      <c r="O373" s="210"/>
      <c r="P373" s="170"/>
      <c r="Q373" s="170"/>
      <c r="R373" s="170"/>
      <c r="S373" s="170"/>
      <c r="T373" s="167"/>
      <c r="U373" s="165"/>
      <c r="V373" s="165"/>
      <c r="W373" s="165"/>
      <c r="X373" s="165"/>
    </row>
    <row r="374" spans="1:24" ht="15" customHeight="1" x14ac:dyDescent="0.2">
      <c r="A374" s="22"/>
      <c r="B374" s="22"/>
      <c r="C374" s="87"/>
      <c r="D374" s="168"/>
      <c r="E374" s="87"/>
      <c r="F374" s="87"/>
      <c r="G374" s="87"/>
      <c r="H374" s="87"/>
      <c r="I374" s="87"/>
      <c r="J374" s="87"/>
      <c r="K374" s="169"/>
      <c r="L374" s="87"/>
      <c r="M374" s="165"/>
      <c r="N374" s="169"/>
      <c r="O374" s="210"/>
      <c r="P374" s="170"/>
      <c r="Q374" s="170"/>
      <c r="R374" s="170"/>
      <c r="S374" s="170"/>
      <c r="T374" s="167"/>
      <c r="U374" s="165"/>
      <c r="V374" s="165"/>
      <c r="W374" s="165"/>
      <c r="X374" s="165"/>
    </row>
    <row r="375" spans="1:24" ht="15" customHeight="1" x14ac:dyDescent="0.2">
      <c r="A375" s="22"/>
      <c r="B375" s="22"/>
      <c r="C375" s="87"/>
      <c r="D375" s="168"/>
      <c r="E375" s="87"/>
      <c r="F375" s="87"/>
      <c r="G375" s="87"/>
      <c r="H375" s="87"/>
      <c r="I375" s="87"/>
      <c r="J375" s="87"/>
      <c r="K375" s="169"/>
      <c r="L375" s="87"/>
      <c r="M375" s="165"/>
      <c r="N375" s="169"/>
      <c r="O375" s="210"/>
      <c r="P375" s="170"/>
      <c r="Q375" s="170"/>
      <c r="R375" s="170"/>
      <c r="S375" s="170"/>
      <c r="T375" s="167"/>
      <c r="U375" s="165"/>
      <c r="V375" s="165"/>
      <c r="W375" s="165"/>
      <c r="X375" s="165"/>
    </row>
    <row r="376" spans="1:24" ht="15" customHeight="1" x14ac:dyDescent="0.2">
      <c r="A376" s="22"/>
      <c r="B376" s="22"/>
      <c r="C376" s="87"/>
      <c r="D376" s="168"/>
      <c r="E376" s="87"/>
      <c r="F376" s="87"/>
      <c r="G376" s="87"/>
      <c r="H376" s="87"/>
      <c r="I376" s="87"/>
      <c r="J376" s="87"/>
      <c r="K376" s="169"/>
      <c r="L376" s="87"/>
      <c r="M376" s="165"/>
      <c r="N376" s="169"/>
      <c r="O376" s="210"/>
      <c r="P376" s="170"/>
      <c r="Q376" s="170"/>
      <c r="R376" s="170"/>
      <c r="S376" s="170"/>
      <c r="T376" s="167"/>
      <c r="U376" s="165"/>
      <c r="V376" s="165"/>
      <c r="W376" s="165"/>
      <c r="X376" s="165"/>
    </row>
    <row r="377" spans="1:24" ht="15" customHeight="1" x14ac:dyDescent="0.2">
      <c r="A377" s="22"/>
      <c r="B377" s="22"/>
      <c r="C377" s="87"/>
      <c r="D377" s="168"/>
      <c r="E377" s="87"/>
      <c r="F377" s="87"/>
      <c r="G377" s="87"/>
      <c r="H377" s="87"/>
      <c r="I377" s="87"/>
      <c r="J377" s="87"/>
      <c r="K377" s="169"/>
      <c r="L377" s="87"/>
      <c r="M377" s="165"/>
      <c r="N377" s="169"/>
      <c r="O377" s="210"/>
      <c r="P377" s="170"/>
      <c r="Q377" s="170"/>
      <c r="R377" s="170"/>
      <c r="S377" s="170"/>
      <c r="T377" s="167"/>
      <c r="U377" s="165"/>
      <c r="V377" s="165"/>
      <c r="W377" s="165"/>
      <c r="X377" s="165"/>
    </row>
    <row r="378" spans="1:24" ht="15" customHeight="1" x14ac:dyDescent="0.2">
      <c r="A378" s="22"/>
      <c r="B378" s="22"/>
      <c r="C378" s="87"/>
      <c r="D378" s="168"/>
      <c r="E378" s="87"/>
      <c r="F378" s="87"/>
      <c r="G378" s="87"/>
      <c r="H378" s="87"/>
      <c r="I378" s="87"/>
      <c r="J378" s="87"/>
      <c r="K378" s="169"/>
      <c r="L378" s="87"/>
      <c r="M378" s="165"/>
      <c r="N378" s="169"/>
      <c r="O378" s="210"/>
      <c r="P378" s="170"/>
      <c r="Q378" s="170"/>
      <c r="R378" s="170"/>
      <c r="S378" s="170"/>
      <c r="T378" s="167"/>
      <c r="U378" s="165"/>
      <c r="V378" s="165"/>
      <c r="W378" s="165"/>
      <c r="X378" s="165"/>
    </row>
    <row r="379" spans="1:24" ht="15" customHeight="1" x14ac:dyDescent="0.2">
      <c r="A379" s="22"/>
      <c r="B379" s="22"/>
      <c r="C379" s="87"/>
      <c r="D379" s="168"/>
      <c r="E379" s="87"/>
      <c r="F379" s="87"/>
      <c r="G379" s="87"/>
      <c r="H379" s="87"/>
      <c r="I379" s="87"/>
      <c r="J379" s="87"/>
      <c r="K379" s="169"/>
      <c r="L379" s="87"/>
      <c r="M379" s="165"/>
      <c r="N379" s="169"/>
      <c r="O379" s="210"/>
      <c r="P379" s="170"/>
      <c r="Q379" s="170"/>
      <c r="R379" s="170"/>
      <c r="S379" s="170"/>
      <c r="T379" s="167"/>
      <c r="U379" s="165"/>
      <c r="V379" s="165"/>
      <c r="W379" s="165"/>
      <c r="X379" s="165"/>
    </row>
    <row r="380" spans="1:24" ht="15" customHeight="1" x14ac:dyDescent="0.2">
      <c r="A380" s="22"/>
      <c r="B380" s="22"/>
      <c r="C380" s="87"/>
      <c r="D380" s="168"/>
      <c r="E380" s="87"/>
      <c r="F380" s="87"/>
      <c r="G380" s="87"/>
      <c r="H380" s="87"/>
      <c r="I380" s="87"/>
      <c r="J380" s="87"/>
      <c r="K380" s="169"/>
      <c r="L380" s="87"/>
      <c r="M380" s="165"/>
      <c r="N380" s="169"/>
      <c r="O380" s="210"/>
      <c r="P380" s="170"/>
      <c r="Q380" s="170"/>
      <c r="R380" s="170"/>
      <c r="S380" s="170"/>
      <c r="T380" s="167"/>
      <c r="U380" s="165"/>
      <c r="V380" s="165"/>
      <c r="W380" s="165"/>
      <c r="X380" s="165"/>
    </row>
    <row r="381" spans="1:24" ht="15" customHeight="1" x14ac:dyDescent="0.2">
      <c r="A381" s="22"/>
      <c r="B381" s="22"/>
      <c r="C381" s="87"/>
      <c r="D381" s="168"/>
      <c r="E381" s="87"/>
      <c r="F381" s="87"/>
      <c r="G381" s="87"/>
      <c r="H381" s="87"/>
      <c r="I381" s="87"/>
      <c r="J381" s="87"/>
      <c r="K381" s="169"/>
      <c r="L381" s="87"/>
      <c r="M381" s="165"/>
      <c r="N381" s="169"/>
      <c r="O381" s="210"/>
      <c r="P381" s="170"/>
      <c r="Q381" s="170"/>
      <c r="R381" s="170"/>
      <c r="S381" s="170"/>
      <c r="T381" s="167"/>
      <c r="U381" s="165"/>
      <c r="V381" s="165"/>
      <c r="W381" s="165"/>
      <c r="X381" s="165"/>
    </row>
    <row r="382" spans="1:24" ht="15" customHeight="1" x14ac:dyDescent="0.2">
      <c r="A382" s="22"/>
      <c r="B382" s="22"/>
      <c r="C382" s="87"/>
      <c r="D382" s="168"/>
      <c r="E382" s="87"/>
      <c r="F382" s="87"/>
      <c r="G382" s="87"/>
      <c r="H382" s="87"/>
      <c r="I382" s="87"/>
      <c r="J382" s="87"/>
      <c r="K382" s="169"/>
      <c r="L382" s="87"/>
      <c r="M382" s="165"/>
      <c r="N382" s="169"/>
      <c r="O382" s="210"/>
      <c r="P382" s="170"/>
      <c r="Q382" s="170"/>
      <c r="R382" s="170"/>
      <c r="S382" s="170"/>
      <c r="T382" s="167"/>
      <c r="U382" s="165"/>
      <c r="V382" s="165"/>
      <c r="W382" s="165"/>
      <c r="X382" s="165"/>
    </row>
    <row r="383" spans="1:24" ht="15" customHeight="1" x14ac:dyDescent="0.2">
      <c r="A383" s="22"/>
      <c r="B383" s="22"/>
      <c r="C383" s="87"/>
      <c r="D383" s="168"/>
      <c r="E383" s="87"/>
      <c r="F383" s="87"/>
      <c r="G383" s="87"/>
      <c r="H383" s="87"/>
      <c r="I383" s="87"/>
      <c r="J383" s="87"/>
      <c r="K383" s="169"/>
      <c r="L383" s="87"/>
      <c r="M383" s="165"/>
      <c r="N383" s="169"/>
      <c r="O383" s="210"/>
      <c r="P383" s="170"/>
      <c r="Q383" s="170"/>
      <c r="R383" s="170"/>
      <c r="S383" s="170"/>
      <c r="T383" s="167"/>
      <c r="U383" s="165"/>
      <c r="V383" s="165"/>
      <c r="W383" s="165"/>
      <c r="X383" s="165"/>
    </row>
    <row r="384" spans="1:24" ht="15" customHeight="1" x14ac:dyDescent="0.2">
      <c r="A384" s="22"/>
      <c r="B384" s="22"/>
      <c r="C384" s="87"/>
      <c r="D384" s="168"/>
      <c r="E384" s="87"/>
      <c r="F384" s="87"/>
      <c r="G384" s="87"/>
      <c r="H384" s="87"/>
      <c r="I384" s="87"/>
      <c r="J384" s="87"/>
      <c r="K384" s="169"/>
      <c r="L384" s="87"/>
      <c r="M384" s="165"/>
      <c r="N384" s="169"/>
      <c r="O384" s="210"/>
      <c r="P384" s="170"/>
      <c r="Q384" s="170"/>
      <c r="R384" s="170"/>
      <c r="S384" s="170"/>
      <c r="T384" s="167"/>
      <c r="U384" s="165"/>
      <c r="V384" s="165"/>
      <c r="W384" s="165"/>
      <c r="X384" s="165"/>
    </row>
    <row r="385" spans="1:24" ht="15" customHeight="1" x14ac:dyDescent="0.2">
      <c r="A385" s="22"/>
      <c r="B385" s="22"/>
      <c r="C385" s="87"/>
      <c r="D385" s="168"/>
      <c r="E385" s="87"/>
      <c r="F385" s="87"/>
      <c r="G385" s="87"/>
      <c r="H385" s="87"/>
      <c r="I385" s="87"/>
      <c r="J385" s="87"/>
      <c r="K385" s="169"/>
      <c r="L385" s="87"/>
      <c r="M385" s="165"/>
      <c r="N385" s="169"/>
      <c r="O385" s="210"/>
      <c r="P385" s="170"/>
      <c r="Q385" s="170"/>
      <c r="R385" s="170"/>
      <c r="S385" s="170"/>
      <c r="T385" s="167"/>
      <c r="U385" s="165"/>
      <c r="V385" s="165"/>
      <c r="W385" s="165"/>
      <c r="X385" s="165"/>
    </row>
    <row r="386" spans="1:24" ht="15" customHeight="1" x14ac:dyDescent="0.2">
      <c r="A386" s="22"/>
      <c r="B386" s="22"/>
      <c r="C386" s="87"/>
      <c r="D386" s="168"/>
      <c r="E386" s="87"/>
      <c r="F386" s="87"/>
      <c r="G386" s="87"/>
      <c r="H386" s="87"/>
      <c r="I386" s="87"/>
      <c r="J386" s="87"/>
      <c r="K386" s="169"/>
      <c r="L386" s="87"/>
      <c r="M386" s="165"/>
      <c r="N386" s="169"/>
      <c r="O386" s="210"/>
      <c r="P386" s="170"/>
      <c r="Q386" s="170"/>
      <c r="R386" s="170"/>
      <c r="S386" s="170"/>
      <c r="T386" s="167"/>
      <c r="U386" s="165"/>
      <c r="V386" s="165"/>
      <c r="W386" s="165"/>
      <c r="X386" s="165"/>
    </row>
    <row r="387" spans="1:24" ht="15" customHeight="1" x14ac:dyDescent="0.2">
      <c r="A387" s="22"/>
      <c r="B387" s="22"/>
      <c r="C387" s="87"/>
      <c r="D387" s="168"/>
      <c r="E387" s="87"/>
      <c r="F387" s="87"/>
      <c r="G387" s="87"/>
      <c r="H387" s="87"/>
      <c r="I387" s="87"/>
      <c r="J387" s="87"/>
      <c r="K387" s="169"/>
      <c r="L387" s="87"/>
      <c r="M387" s="165"/>
      <c r="N387" s="169"/>
      <c r="O387" s="210"/>
      <c r="P387" s="170"/>
      <c r="Q387" s="170"/>
      <c r="R387" s="170"/>
      <c r="S387" s="170"/>
      <c r="T387" s="167"/>
      <c r="U387" s="165"/>
      <c r="V387" s="165"/>
      <c r="W387" s="165"/>
      <c r="X387" s="165"/>
    </row>
    <row r="388" spans="1:24" ht="15" customHeight="1" x14ac:dyDescent="0.2">
      <c r="A388" s="22"/>
      <c r="B388" s="22"/>
      <c r="C388" s="87"/>
      <c r="D388" s="168"/>
      <c r="E388" s="87"/>
      <c r="F388" s="87"/>
      <c r="G388" s="87"/>
      <c r="H388" s="87"/>
      <c r="I388" s="87"/>
      <c r="J388" s="87"/>
      <c r="K388" s="169"/>
      <c r="L388" s="87"/>
      <c r="M388" s="165"/>
      <c r="N388" s="169"/>
      <c r="O388" s="210"/>
      <c r="P388" s="170"/>
      <c r="Q388" s="170"/>
      <c r="R388" s="170"/>
      <c r="S388" s="170"/>
      <c r="T388" s="167"/>
      <c r="U388" s="165"/>
      <c r="V388" s="165"/>
      <c r="W388" s="165"/>
      <c r="X388" s="165"/>
    </row>
    <row r="389" spans="1:24" ht="15" customHeight="1" x14ac:dyDescent="0.2">
      <c r="A389" s="22"/>
      <c r="B389" s="22"/>
      <c r="C389" s="87"/>
      <c r="D389" s="168"/>
      <c r="E389" s="87"/>
      <c r="F389" s="87"/>
      <c r="G389" s="87"/>
      <c r="H389" s="87"/>
      <c r="I389" s="87"/>
      <c r="J389" s="87"/>
      <c r="K389" s="169"/>
      <c r="L389" s="87"/>
      <c r="M389" s="165"/>
      <c r="N389" s="169"/>
      <c r="O389" s="210"/>
      <c r="P389" s="170"/>
      <c r="Q389" s="170"/>
      <c r="R389" s="170"/>
      <c r="S389" s="170"/>
      <c r="T389" s="167"/>
      <c r="U389" s="165"/>
      <c r="V389" s="165"/>
      <c r="W389" s="165"/>
      <c r="X389" s="165"/>
    </row>
    <row r="390" spans="1:24" ht="15" customHeight="1" x14ac:dyDescent="0.2">
      <c r="A390" s="22"/>
      <c r="B390" s="22"/>
      <c r="C390" s="87"/>
      <c r="D390" s="168"/>
      <c r="E390" s="87"/>
      <c r="F390" s="87"/>
      <c r="G390" s="87"/>
      <c r="H390" s="87"/>
      <c r="I390" s="87"/>
      <c r="J390" s="87"/>
      <c r="K390" s="169"/>
      <c r="L390" s="87"/>
      <c r="M390" s="165"/>
      <c r="N390" s="169"/>
      <c r="O390" s="210"/>
      <c r="P390" s="170"/>
      <c r="Q390" s="170"/>
      <c r="R390" s="170"/>
      <c r="S390" s="170"/>
      <c r="T390" s="167"/>
      <c r="U390" s="165"/>
      <c r="V390" s="165"/>
      <c r="W390" s="165"/>
      <c r="X390" s="165"/>
    </row>
    <row r="391" spans="1:24" ht="15" customHeight="1" x14ac:dyDescent="0.2">
      <c r="A391" s="22"/>
      <c r="B391" s="22"/>
      <c r="C391" s="87"/>
      <c r="D391" s="168"/>
      <c r="E391" s="87"/>
      <c r="F391" s="87"/>
      <c r="G391" s="87"/>
      <c r="H391" s="87"/>
      <c r="I391" s="87"/>
      <c r="J391" s="87"/>
      <c r="K391" s="169"/>
      <c r="L391" s="87"/>
      <c r="M391" s="165"/>
      <c r="N391" s="169"/>
      <c r="O391" s="210"/>
      <c r="P391" s="170"/>
      <c r="Q391" s="170"/>
      <c r="R391" s="170"/>
      <c r="S391" s="170"/>
      <c r="T391" s="167"/>
      <c r="U391" s="165"/>
      <c r="V391" s="165"/>
      <c r="W391" s="165"/>
      <c r="X391" s="165"/>
    </row>
    <row r="392" spans="1:24" ht="15" customHeight="1" x14ac:dyDescent="0.2">
      <c r="A392" s="22"/>
      <c r="B392" s="22"/>
      <c r="C392" s="87"/>
      <c r="D392" s="168"/>
      <c r="E392" s="87"/>
      <c r="F392" s="87"/>
      <c r="G392" s="87"/>
      <c r="H392" s="87"/>
      <c r="I392" s="87"/>
      <c r="J392" s="87"/>
      <c r="K392" s="169"/>
      <c r="L392" s="87"/>
      <c r="M392" s="165"/>
      <c r="N392" s="169"/>
      <c r="O392" s="210"/>
      <c r="P392" s="170"/>
      <c r="Q392" s="170"/>
      <c r="R392" s="170"/>
      <c r="S392" s="170"/>
      <c r="T392" s="167"/>
      <c r="U392" s="165"/>
      <c r="V392" s="165"/>
      <c r="W392" s="165"/>
      <c r="X392" s="165"/>
    </row>
    <row r="393" spans="1:24" ht="15" customHeight="1" x14ac:dyDescent="0.2">
      <c r="A393" s="22"/>
      <c r="B393" s="22"/>
      <c r="C393" s="87"/>
      <c r="D393" s="168"/>
      <c r="E393" s="87"/>
      <c r="F393" s="87"/>
      <c r="G393" s="87"/>
      <c r="H393" s="87"/>
      <c r="I393" s="87"/>
      <c r="J393" s="87"/>
      <c r="K393" s="169"/>
      <c r="L393" s="87"/>
      <c r="M393" s="165"/>
      <c r="N393" s="169"/>
      <c r="O393" s="210"/>
      <c r="P393" s="170"/>
      <c r="Q393" s="170"/>
      <c r="R393" s="170"/>
      <c r="S393" s="170"/>
      <c r="T393" s="167"/>
      <c r="U393" s="165"/>
      <c r="V393" s="165"/>
      <c r="W393" s="165"/>
      <c r="X393" s="165"/>
    </row>
    <row r="394" spans="1:24" ht="15" customHeight="1" x14ac:dyDescent="0.2">
      <c r="A394" s="22"/>
      <c r="B394" s="22"/>
      <c r="C394" s="87"/>
      <c r="D394" s="168"/>
      <c r="E394" s="87"/>
      <c r="F394" s="87"/>
      <c r="G394" s="87"/>
      <c r="H394" s="87"/>
      <c r="I394" s="87"/>
      <c r="J394" s="87"/>
      <c r="K394" s="169"/>
      <c r="L394" s="87"/>
      <c r="M394" s="165"/>
      <c r="N394" s="169"/>
      <c r="O394" s="210"/>
      <c r="P394" s="170"/>
      <c r="Q394" s="170"/>
      <c r="R394" s="170"/>
      <c r="S394" s="170"/>
      <c r="T394" s="167"/>
      <c r="U394" s="165"/>
      <c r="V394" s="165"/>
      <c r="W394" s="165"/>
      <c r="X394" s="165"/>
    </row>
    <row r="395" spans="1:24" ht="15" customHeight="1" x14ac:dyDescent="0.2">
      <c r="A395" s="22"/>
      <c r="B395" s="22"/>
      <c r="C395" s="87"/>
      <c r="D395" s="168"/>
      <c r="E395" s="87"/>
      <c r="F395" s="87"/>
      <c r="G395" s="87"/>
      <c r="H395" s="87"/>
      <c r="I395" s="87"/>
      <c r="J395" s="87"/>
      <c r="K395" s="169"/>
      <c r="L395" s="87"/>
      <c r="M395" s="165"/>
      <c r="N395" s="169"/>
      <c r="O395" s="210"/>
      <c r="P395" s="170"/>
      <c r="Q395" s="170"/>
      <c r="R395" s="170"/>
      <c r="S395" s="170"/>
      <c r="T395" s="167"/>
      <c r="U395" s="165"/>
      <c r="V395" s="165"/>
      <c r="W395" s="165"/>
      <c r="X395" s="165"/>
    </row>
    <row r="396" spans="1:24" ht="15" customHeight="1" x14ac:dyDescent="0.2">
      <c r="A396" s="22"/>
      <c r="B396" s="22"/>
      <c r="C396" s="87"/>
      <c r="D396" s="168"/>
      <c r="E396" s="87"/>
      <c r="F396" s="87"/>
      <c r="G396" s="87"/>
      <c r="H396" s="87"/>
      <c r="I396" s="87"/>
      <c r="J396" s="87"/>
      <c r="K396" s="169"/>
      <c r="L396" s="87"/>
      <c r="M396" s="165"/>
      <c r="N396" s="169"/>
      <c r="O396" s="210"/>
      <c r="P396" s="170"/>
      <c r="Q396" s="170"/>
      <c r="R396" s="170"/>
      <c r="S396" s="170"/>
      <c r="T396" s="167"/>
      <c r="U396" s="165"/>
      <c r="V396" s="165"/>
      <c r="W396" s="165"/>
      <c r="X396" s="165"/>
    </row>
    <row r="397" spans="1:24" ht="15" customHeight="1" x14ac:dyDescent="0.2">
      <c r="A397" s="22"/>
      <c r="B397" s="22"/>
      <c r="C397" s="87"/>
      <c r="D397" s="168"/>
      <c r="E397" s="87"/>
      <c r="F397" s="87"/>
      <c r="G397" s="87"/>
      <c r="H397" s="87"/>
      <c r="I397" s="87"/>
      <c r="J397" s="87"/>
      <c r="K397" s="169"/>
      <c r="L397" s="87"/>
      <c r="M397" s="165"/>
      <c r="N397" s="169"/>
      <c r="O397" s="210"/>
      <c r="P397" s="170"/>
      <c r="Q397" s="170"/>
      <c r="R397" s="170"/>
      <c r="S397" s="170"/>
      <c r="T397" s="167"/>
      <c r="U397" s="165"/>
      <c r="V397" s="165"/>
      <c r="W397" s="165"/>
      <c r="X397" s="165"/>
    </row>
    <row r="398" spans="1:24" ht="15" customHeight="1" x14ac:dyDescent="0.2">
      <c r="A398" s="22"/>
      <c r="B398" s="22"/>
      <c r="C398" s="87"/>
      <c r="D398" s="168"/>
      <c r="E398" s="87"/>
      <c r="F398" s="87"/>
      <c r="G398" s="87"/>
      <c r="H398" s="87"/>
      <c r="I398" s="87"/>
      <c r="J398" s="87"/>
      <c r="K398" s="169"/>
      <c r="L398" s="87"/>
      <c r="M398" s="165"/>
      <c r="N398" s="169"/>
      <c r="O398" s="210"/>
      <c r="P398" s="170"/>
      <c r="Q398" s="170"/>
      <c r="R398" s="170"/>
      <c r="S398" s="170"/>
      <c r="T398" s="167"/>
      <c r="U398" s="165"/>
      <c r="V398" s="165"/>
      <c r="W398" s="165"/>
      <c r="X398" s="165"/>
    </row>
    <row r="399" spans="1:24" ht="15" customHeight="1" x14ac:dyDescent="0.2">
      <c r="A399" s="22"/>
      <c r="B399" s="22"/>
      <c r="C399" s="87"/>
      <c r="D399" s="168"/>
      <c r="E399" s="87"/>
      <c r="F399" s="87"/>
      <c r="G399" s="87"/>
      <c r="H399" s="87"/>
      <c r="I399" s="87"/>
      <c r="J399" s="87"/>
      <c r="K399" s="169"/>
      <c r="L399" s="87"/>
      <c r="M399" s="165"/>
      <c r="N399" s="169"/>
      <c r="O399" s="210"/>
      <c r="P399" s="170"/>
      <c r="Q399" s="170"/>
      <c r="R399" s="170"/>
      <c r="S399" s="170"/>
      <c r="T399" s="167"/>
      <c r="U399" s="165"/>
      <c r="V399" s="165"/>
      <c r="W399" s="165"/>
      <c r="X399" s="165"/>
    </row>
    <row r="400" spans="1:24" ht="15" customHeight="1" x14ac:dyDescent="0.2">
      <c r="A400" s="22"/>
      <c r="B400" s="22"/>
      <c r="C400" s="87"/>
      <c r="D400" s="168"/>
      <c r="E400" s="87"/>
      <c r="F400" s="87"/>
      <c r="G400" s="87"/>
      <c r="H400" s="87"/>
      <c r="I400" s="87"/>
      <c r="J400" s="87"/>
      <c r="K400" s="169"/>
      <c r="L400" s="87"/>
      <c r="M400" s="165"/>
      <c r="N400" s="169"/>
      <c r="O400" s="210"/>
      <c r="P400" s="170"/>
      <c r="Q400" s="170"/>
      <c r="R400" s="170"/>
      <c r="S400" s="170"/>
      <c r="T400" s="167"/>
      <c r="U400" s="165"/>
      <c r="V400" s="165"/>
      <c r="W400" s="165"/>
      <c r="X400" s="165"/>
    </row>
    <row r="401" spans="1:24" ht="15" customHeight="1" x14ac:dyDescent="0.2">
      <c r="A401" s="22"/>
      <c r="B401" s="22"/>
      <c r="C401" s="87"/>
      <c r="D401" s="168"/>
      <c r="E401" s="87"/>
      <c r="F401" s="87"/>
      <c r="G401" s="87"/>
      <c r="H401" s="87"/>
      <c r="I401" s="87"/>
      <c r="J401" s="87"/>
      <c r="K401" s="169"/>
      <c r="L401" s="87"/>
      <c r="M401" s="165"/>
      <c r="N401" s="169"/>
      <c r="O401" s="210"/>
      <c r="P401" s="170"/>
      <c r="Q401" s="170"/>
      <c r="R401" s="170"/>
      <c r="S401" s="170"/>
      <c r="T401" s="167"/>
      <c r="U401" s="165"/>
      <c r="V401" s="165"/>
      <c r="W401" s="165"/>
      <c r="X401" s="165"/>
    </row>
    <row r="402" spans="1:24" ht="15" customHeight="1" x14ac:dyDescent="0.2">
      <c r="A402" s="22"/>
      <c r="B402" s="22"/>
      <c r="C402" s="87"/>
      <c r="D402" s="168"/>
      <c r="E402" s="87"/>
      <c r="F402" s="87"/>
      <c r="G402" s="87"/>
      <c r="H402" s="87"/>
      <c r="I402" s="87"/>
      <c r="J402" s="87"/>
      <c r="K402" s="169"/>
      <c r="L402" s="87"/>
      <c r="M402" s="165"/>
      <c r="N402" s="169"/>
      <c r="O402" s="210"/>
      <c r="P402" s="170"/>
      <c r="Q402" s="170"/>
      <c r="R402" s="170"/>
      <c r="S402" s="170"/>
      <c r="T402" s="167"/>
      <c r="U402" s="165"/>
      <c r="V402" s="165"/>
      <c r="W402" s="165"/>
      <c r="X402" s="165"/>
    </row>
    <row r="403" spans="1:24" ht="15" customHeight="1" x14ac:dyDescent="0.2">
      <c r="A403" s="22"/>
      <c r="B403" s="22"/>
      <c r="C403" s="87"/>
      <c r="D403" s="168"/>
      <c r="E403" s="87"/>
      <c r="F403" s="87"/>
      <c r="G403" s="87"/>
      <c r="H403" s="87"/>
      <c r="I403" s="87"/>
      <c r="J403" s="87"/>
      <c r="K403" s="169"/>
      <c r="L403" s="87"/>
      <c r="M403" s="165"/>
      <c r="N403" s="169"/>
      <c r="O403" s="210"/>
      <c r="P403" s="170"/>
      <c r="Q403" s="170"/>
      <c r="R403" s="170"/>
      <c r="S403" s="170"/>
      <c r="T403" s="167"/>
      <c r="U403" s="165"/>
      <c r="V403" s="165"/>
      <c r="W403" s="165"/>
      <c r="X403" s="165"/>
    </row>
    <row r="404" spans="1:24" ht="15" customHeight="1" x14ac:dyDescent="0.2">
      <c r="A404" s="22"/>
      <c r="B404" s="22"/>
      <c r="C404" s="87"/>
      <c r="D404" s="168"/>
      <c r="E404" s="87"/>
      <c r="F404" s="87"/>
      <c r="G404" s="87"/>
      <c r="H404" s="87"/>
      <c r="I404" s="87"/>
      <c r="J404" s="87"/>
      <c r="K404" s="169"/>
      <c r="L404" s="87"/>
      <c r="M404" s="165"/>
      <c r="N404" s="169"/>
      <c r="O404" s="210"/>
      <c r="P404" s="170"/>
      <c r="Q404" s="170"/>
      <c r="R404" s="170"/>
      <c r="S404" s="170"/>
      <c r="T404" s="167"/>
      <c r="U404" s="165"/>
      <c r="V404" s="165"/>
      <c r="W404" s="165"/>
      <c r="X404" s="165"/>
    </row>
    <row r="405" spans="1:24" ht="15" customHeight="1" x14ac:dyDescent="0.2">
      <c r="A405" s="22"/>
      <c r="B405" s="22"/>
      <c r="C405" s="87"/>
      <c r="D405" s="168"/>
      <c r="E405" s="87"/>
      <c r="F405" s="87"/>
      <c r="G405" s="87"/>
      <c r="H405" s="87"/>
      <c r="I405" s="87"/>
      <c r="J405" s="87"/>
      <c r="K405" s="169"/>
      <c r="L405" s="87"/>
      <c r="M405" s="165"/>
      <c r="N405" s="169"/>
      <c r="O405" s="210"/>
      <c r="P405" s="170"/>
      <c r="Q405" s="170"/>
      <c r="R405" s="170"/>
      <c r="S405" s="170"/>
      <c r="T405" s="167"/>
      <c r="U405" s="165"/>
      <c r="V405" s="165"/>
      <c r="W405" s="165"/>
      <c r="X405" s="165"/>
    </row>
    <row r="406" spans="1:24" ht="15" customHeight="1" x14ac:dyDescent="0.2">
      <c r="A406" s="22"/>
      <c r="B406" s="22"/>
      <c r="C406" s="87"/>
      <c r="D406" s="168"/>
      <c r="E406" s="87"/>
      <c r="F406" s="87"/>
      <c r="G406" s="87"/>
      <c r="H406" s="87"/>
      <c r="I406" s="87"/>
      <c r="J406" s="87"/>
      <c r="K406" s="169"/>
      <c r="L406" s="87"/>
      <c r="M406" s="165"/>
      <c r="N406" s="169"/>
      <c r="O406" s="210"/>
      <c r="P406" s="170"/>
      <c r="Q406" s="170"/>
      <c r="R406" s="170"/>
      <c r="S406" s="170"/>
      <c r="T406" s="167"/>
      <c r="U406" s="165"/>
      <c r="V406" s="165"/>
      <c r="W406" s="165"/>
      <c r="X406" s="165"/>
    </row>
    <row r="407" spans="1:24" ht="15" customHeight="1" x14ac:dyDescent="0.2">
      <c r="A407" s="22"/>
      <c r="B407" s="22"/>
      <c r="C407" s="87"/>
      <c r="D407" s="168"/>
      <c r="E407" s="87"/>
      <c r="F407" s="87"/>
      <c r="G407" s="87"/>
      <c r="H407" s="87"/>
      <c r="I407" s="87"/>
      <c r="J407" s="87"/>
      <c r="K407" s="169"/>
      <c r="L407" s="87"/>
      <c r="M407" s="165"/>
      <c r="N407" s="169"/>
      <c r="O407" s="210"/>
      <c r="P407" s="170"/>
      <c r="Q407" s="170"/>
      <c r="R407" s="170"/>
      <c r="S407" s="170"/>
      <c r="T407" s="167"/>
      <c r="U407" s="165"/>
      <c r="V407" s="165"/>
      <c r="W407" s="165"/>
      <c r="X407" s="165"/>
    </row>
    <row r="408" spans="1:24" ht="15" customHeight="1" x14ac:dyDescent="0.2">
      <c r="A408" s="22"/>
      <c r="B408" s="22"/>
      <c r="C408" s="87"/>
      <c r="D408" s="168"/>
      <c r="E408" s="87"/>
      <c r="F408" s="87"/>
      <c r="G408" s="87"/>
      <c r="H408" s="87"/>
      <c r="I408" s="87"/>
      <c r="J408" s="87"/>
      <c r="K408" s="169"/>
      <c r="L408" s="87"/>
      <c r="M408" s="165"/>
      <c r="N408" s="169"/>
      <c r="O408" s="210"/>
      <c r="P408" s="170"/>
      <c r="Q408" s="170"/>
      <c r="R408" s="170"/>
      <c r="S408" s="170"/>
      <c r="T408" s="167"/>
      <c r="U408" s="165"/>
      <c r="V408" s="165"/>
      <c r="W408" s="165"/>
      <c r="X408" s="165"/>
    </row>
    <row r="409" spans="1:24" ht="15" customHeight="1" x14ac:dyDescent="0.2">
      <c r="A409" s="22"/>
      <c r="B409" s="22"/>
      <c r="C409" s="87"/>
      <c r="D409" s="168"/>
      <c r="E409" s="87"/>
      <c r="F409" s="87"/>
      <c r="G409" s="87"/>
      <c r="H409" s="87"/>
      <c r="I409" s="87"/>
      <c r="J409" s="87"/>
      <c r="K409" s="169"/>
      <c r="L409" s="87"/>
      <c r="M409" s="165"/>
      <c r="N409" s="169"/>
      <c r="O409" s="210"/>
      <c r="P409" s="170"/>
      <c r="Q409" s="170"/>
      <c r="R409" s="170"/>
      <c r="S409" s="170"/>
      <c r="T409" s="167"/>
      <c r="U409" s="165"/>
      <c r="V409" s="165"/>
      <c r="W409" s="165"/>
      <c r="X409" s="165"/>
    </row>
    <row r="410" spans="1:24" ht="15" customHeight="1" x14ac:dyDescent="0.2">
      <c r="A410" s="22"/>
      <c r="B410" s="22"/>
      <c r="C410" s="87"/>
      <c r="D410" s="168"/>
      <c r="E410" s="87"/>
      <c r="F410" s="87"/>
      <c r="G410" s="87"/>
      <c r="H410" s="87"/>
      <c r="I410" s="87"/>
      <c r="J410" s="87"/>
      <c r="K410" s="169"/>
      <c r="L410" s="87"/>
      <c r="M410" s="165"/>
      <c r="N410" s="169"/>
      <c r="O410" s="210"/>
      <c r="P410" s="170"/>
      <c r="Q410" s="170"/>
      <c r="R410" s="170"/>
      <c r="S410" s="170"/>
      <c r="T410" s="167"/>
      <c r="U410" s="165"/>
      <c r="V410" s="165"/>
      <c r="W410" s="165"/>
      <c r="X410" s="165"/>
    </row>
    <row r="411" spans="1:24" ht="15" customHeight="1" x14ac:dyDescent="0.2">
      <c r="A411" s="22"/>
      <c r="B411" s="22"/>
      <c r="C411" s="87"/>
      <c r="D411" s="168"/>
      <c r="E411" s="87"/>
      <c r="F411" s="87"/>
      <c r="G411" s="87"/>
      <c r="H411" s="87"/>
      <c r="I411" s="87"/>
      <c r="J411" s="87"/>
      <c r="K411" s="169"/>
      <c r="L411" s="87"/>
      <c r="M411" s="165"/>
      <c r="N411" s="169"/>
      <c r="O411" s="210"/>
      <c r="P411" s="170"/>
      <c r="Q411" s="170"/>
      <c r="R411" s="170"/>
      <c r="S411" s="170"/>
      <c r="T411" s="167"/>
      <c r="U411" s="165"/>
      <c r="V411" s="165"/>
      <c r="W411" s="165"/>
      <c r="X411" s="165"/>
    </row>
    <row r="412" spans="1:24" ht="15" customHeight="1" x14ac:dyDescent="0.2">
      <c r="A412" s="22"/>
      <c r="B412" s="22"/>
      <c r="C412" s="87"/>
      <c r="D412" s="168"/>
      <c r="E412" s="87"/>
      <c r="F412" s="87"/>
      <c r="G412" s="87"/>
      <c r="H412" s="87"/>
      <c r="I412" s="87"/>
      <c r="J412" s="87"/>
      <c r="K412" s="169"/>
      <c r="L412" s="87"/>
      <c r="M412" s="165"/>
      <c r="N412" s="169"/>
      <c r="O412" s="210"/>
      <c r="P412" s="170"/>
      <c r="Q412" s="170"/>
      <c r="R412" s="170"/>
      <c r="S412" s="170"/>
      <c r="T412" s="167"/>
      <c r="U412" s="165"/>
      <c r="V412" s="165"/>
      <c r="W412" s="165"/>
      <c r="X412" s="165"/>
    </row>
    <row r="413" spans="1:24" ht="15" customHeight="1" x14ac:dyDescent="0.2">
      <c r="A413" s="22"/>
      <c r="B413" s="22"/>
      <c r="C413" s="87"/>
      <c r="D413" s="168"/>
      <c r="E413" s="87"/>
      <c r="F413" s="87"/>
      <c r="G413" s="87"/>
      <c r="H413" s="87"/>
      <c r="I413" s="87"/>
      <c r="J413" s="87"/>
      <c r="K413" s="169"/>
      <c r="L413" s="87"/>
      <c r="M413" s="165"/>
      <c r="N413" s="169"/>
      <c r="O413" s="210"/>
      <c r="P413" s="170"/>
      <c r="Q413" s="170"/>
      <c r="R413" s="170"/>
      <c r="S413" s="170"/>
      <c r="T413" s="167"/>
      <c r="U413" s="165"/>
      <c r="V413" s="165"/>
      <c r="W413" s="165"/>
      <c r="X413" s="165"/>
    </row>
    <row r="414" spans="1:24" ht="15" customHeight="1" x14ac:dyDescent="0.2">
      <c r="A414" s="22"/>
      <c r="B414" s="22"/>
      <c r="C414" s="87"/>
      <c r="D414" s="168"/>
      <c r="E414" s="87"/>
      <c r="F414" s="87"/>
      <c r="G414" s="87"/>
      <c r="H414" s="87"/>
      <c r="I414" s="87"/>
      <c r="J414" s="87"/>
      <c r="K414" s="169"/>
      <c r="L414" s="87"/>
      <c r="M414" s="165"/>
      <c r="N414" s="169"/>
      <c r="O414" s="210"/>
      <c r="P414" s="170"/>
      <c r="Q414" s="170"/>
      <c r="R414" s="170"/>
      <c r="S414" s="170"/>
      <c r="T414" s="167"/>
      <c r="U414" s="165"/>
      <c r="V414" s="165"/>
      <c r="W414" s="165"/>
      <c r="X414" s="165"/>
    </row>
    <row r="415" spans="1:24" ht="15" customHeight="1" x14ac:dyDescent="0.2">
      <c r="A415" s="22"/>
      <c r="B415" s="22"/>
      <c r="C415" s="87"/>
      <c r="D415" s="168"/>
      <c r="E415" s="87"/>
      <c r="F415" s="87"/>
      <c r="G415" s="87"/>
      <c r="H415" s="87"/>
      <c r="I415" s="87"/>
      <c r="J415" s="87"/>
      <c r="K415" s="169"/>
      <c r="L415" s="87"/>
      <c r="M415" s="165"/>
      <c r="N415" s="169"/>
      <c r="O415" s="210"/>
      <c r="P415" s="170"/>
      <c r="Q415" s="170"/>
      <c r="R415" s="170"/>
      <c r="S415" s="170"/>
      <c r="T415" s="167"/>
      <c r="U415" s="165"/>
      <c r="V415" s="165"/>
      <c r="W415" s="165"/>
      <c r="X415" s="165"/>
    </row>
    <row r="416" spans="1:24" ht="15" customHeight="1" x14ac:dyDescent="0.2">
      <c r="A416" s="22"/>
      <c r="B416" s="22"/>
      <c r="C416" s="87"/>
      <c r="D416" s="168"/>
      <c r="E416" s="87"/>
      <c r="F416" s="87"/>
      <c r="G416" s="87"/>
      <c r="H416" s="87"/>
      <c r="I416" s="87"/>
      <c r="J416" s="87"/>
      <c r="K416" s="169"/>
      <c r="L416" s="87"/>
      <c r="M416" s="165"/>
      <c r="N416" s="169"/>
      <c r="O416" s="210"/>
      <c r="P416" s="170"/>
      <c r="Q416" s="170"/>
      <c r="R416" s="170"/>
      <c r="S416" s="170"/>
      <c r="T416" s="167"/>
      <c r="U416" s="165"/>
      <c r="V416" s="165"/>
      <c r="W416" s="165"/>
      <c r="X416" s="165"/>
    </row>
    <row r="417" spans="1:24" ht="15" customHeight="1" x14ac:dyDescent="0.2">
      <c r="A417" s="22"/>
      <c r="B417" s="22"/>
      <c r="C417" s="87"/>
      <c r="D417" s="168"/>
      <c r="E417" s="87"/>
      <c r="F417" s="87"/>
      <c r="G417" s="87"/>
      <c r="H417" s="87"/>
      <c r="I417" s="87"/>
      <c r="J417" s="87"/>
      <c r="K417" s="169"/>
      <c r="L417" s="87"/>
      <c r="M417" s="165"/>
      <c r="N417" s="169"/>
      <c r="O417" s="210"/>
      <c r="P417" s="170"/>
      <c r="Q417" s="170"/>
      <c r="R417" s="170"/>
      <c r="S417" s="170"/>
      <c r="T417" s="167"/>
      <c r="U417" s="165"/>
      <c r="V417" s="165"/>
      <c r="W417" s="165"/>
      <c r="X417" s="165"/>
    </row>
    <row r="418" spans="1:24" ht="15" customHeight="1" x14ac:dyDescent="0.2">
      <c r="A418" s="22"/>
      <c r="B418" s="22"/>
      <c r="C418" s="87"/>
      <c r="D418" s="168"/>
      <c r="E418" s="87"/>
      <c r="F418" s="87"/>
      <c r="G418" s="87"/>
      <c r="H418" s="87"/>
      <c r="I418" s="87"/>
      <c r="J418" s="87"/>
      <c r="K418" s="169"/>
      <c r="L418" s="87"/>
      <c r="M418" s="165"/>
      <c r="N418" s="169"/>
      <c r="O418" s="210"/>
      <c r="P418" s="170"/>
      <c r="Q418" s="170"/>
      <c r="R418" s="170"/>
      <c r="S418" s="170"/>
      <c r="T418" s="167"/>
      <c r="U418" s="165"/>
      <c r="V418" s="165"/>
      <c r="W418" s="165"/>
      <c r="X418" s="165"/>
    </row>
    <row r="419" spans="1:24" ht="15" customHeight="1" x14ac:dyDescent="0.2">
      <c r="A419" s="22"/>
      <c r="B419" s="22"/>
      <c r="C419" s="87"/>
      <c r="D419" s="168"/>
      <c r="E419" s="87"/>
      <c r="F419" s="87"/>
      <c r="G419" s="87"/>
      <c r="H419" s="87"/>
      <c r="I419" s="87"/>
      <c r="J419" s="87"/>
      <c r="K419" s="169"/>
      <c r="L419" s="87"/>
      <c r="M419" s="165"/>
      <c r="N419" s="169"/>
      <c r="O419" s="210"/>
      <c r="P419" s="170"/>
      <c r="Q419" s="170"/>
      <c r="R419" s="170"/>
      <c r="S419" s="170"/>
      <c r="T419" s="167"/>
      <c r="U419" s="165"/>
      <c r="V419" s="165"/>
      <c r="W419" s="165"/>
      <c r="X419" s="165"/>
    </row>
    <row r="420" spans="1:24" ht="15" customHeight="1" x14ac:dyDescent="0.2">
      <c r="A420" s="22"/>
      <c r="B420" s="22"/>
      <c r="C420" s="87"/>
      <c r="D420" s="168"/>
      <c r="E420" s="87"/>
      <c r="F420" s="87"/>
      <c r="G420" s="87"/>
      <c r="H420" s="87"/>
      <c r="I420" s="87"/>
      <c r="J420" s="87"/>
      <c r="K420" s="169"/>
      <c r="L420" s="87"/>
      <c r="M420" s="165"/>
      <c r="N420" s="169"/>
      <c r="O420" s="210"/>
      <c r="P420" s="170"/>
      <c r="Q420" s="170"/>
      <c r="R420" s="170"/>
      <c r="S420" s="170"/>
      <c r="T420" s="167"/>
      <c r="U420" s="165"/>
      <c r="V420" s="165"/>
      <c r="W420" s="165"/>
      <c r="X420" s="165"/>
    </row>
    <row r="421" spans="1:24" ht="15" customHeight="1" x14ac:dyDescent="0.2">
      <c r="A421" s="22"/>
      <c r="B421" s="22"/>
      <c r="C421" s="87"/>
      <c r="D421" s="168"/>
      <c r="E421" s="87"/>
      <c r="F421" s="87"/>
      <c r="G421" s="87"/>
      <c r="H421" s="87"/>
      <c r="I421" s="87"/>
      <c r="J421" s="87"/>
      <c r="K421" s="169"/>
      <c r="L421" s="87"/>
      <c r="M421" s="165"/>
      <c r="N421" s="169"/>
      <c r="O421" s="210"/>
      <c r="P421" s="170"/>
      <c r="Q421" s="170"/>
      <c r="R421" s="170"/>
      <c r="S421" s="170"/>
      <c r="T421" s="167"/>
      <c r="U421" s="165"/>
      <c r="V421" s="165"/>
      <c r="W421" s="165"/>
      <c r="X421" s="165"/>
    </row>
    <row r="422" spans="1:24" ht="15" customHeight="1" x14ac:dyDescent="0.2">
      <c r="A422" s="22"/>
      <c r="B422" s="22"/>
      <c r="C422" s="87"/>
      <c r="D422" s="168"/>
      <c r="E422" s="87"/>
      <c r="F422" s="87"/>
      <c r="G422" s="87"/>
      <c r="H422" s="87"/>
      <c r="I422" s="87"/>
      <c r="J422" s="87"/>
      <c r="K422" s="169"/>
      <c r="L422" s="87"/>
      <c r="M422" s="165"/>
      <c r="N422" s="169"/>
      <c r="O422" s="210"/>
      <c r="P422" s="170"/>
      <c r="Q422" s="170"/>
      <c r="R422" s="170"/>
      <c r="S422" s="170"/>
      <c r="T422" s="167"/>
      <c r="U422" s="165"/>
      <c r="V422" s="165"/>
      <c r="W422" s="165"/>
      <c r="X422" s="165"/>
    </row>
    <row r="423" spans="1:24" ht="15" customHeight="1" x14ac:dyDescent="0.2">
      <c r="A423" s="22"/>
      <c r="B423" s="22"/>
      <c r="C423" s="87"/>
      <c r="D423" s="168"/>
      <c r="E423" s="87"/>
      <c r="F423" s="87"/>
      <c r="G423" s="87"/>
      <c r="H423" s="87"/>
      <c r="I423" s="87"/>
      <c r="J423" s="87"/>
      <c r="K423" s="169"/>
      <c r="L423" s="87"/>
      <c r="M423" s="165"/>
      <c r="N423" s="169"/>
      <c r="O423" s="210"/>
      <c r="P423" s="170"/>
      <c r="Q423" s="170"/>
      <c r="R423" s="170"/>
      <c r="S423" s="170"/>
      <c r="T423" s="167"/>
      <c r="U423" s="165"/>
      <c r="V423" s="165"/>
      <c r="W423" s="165"/>
      <c r="X423" s="165"/>
    </row>
    <row r="424" spans="1:24" ht="15" customHeight="1" x14ac:dyDescent="0.2">
      <c r="A424" s="22"/>
      <c r="B424" s="22"/>
      <c r="C424" s="87"/>
      <c r="D424" s="168"/>
      <c r="E424" s="87"/>
      <c r="F424" s="87"/>
      <c r="G424" s="87"/>
      <c r="H424" s="87"/>
      <c r="I424" s="87"/>
      <c r="J424" s="87"/>
      <c r="K424" s="169"/>
      <c r="L424" s="87"/>
      <c r="M424" s="165"/>
      <c r="N424" s="169"/>
      <c r="O424" s="210"/>
      <c r="P424" s="170"/>
      <c r="Q424" s="170"/>
      <c r="R424" s="170"/>
      <c r="S424" s="170"/>
      <c r="T424" s="167"/>
      <c r="U424" s="165"/>
      <c r="V424" s="165"/>
      <c r="W424" s="165"/>
      <c r="X424" s="165"/>
    </row>
    <row r="425" spans="1:24" ht="15" customHeight="1" x14ac:dyDescent="0.2">
      <c r="A425" s="22"/>
      <c r="B425" s="22"/>
      <c r="C425" s="87"/>
      <c r="D425" s="168"/>
      <c r="E425" s="87"/>
      <c r="F425" s="87"/>
      <c r="G425" s="87"/>
      <c r="H425" s="87"/>
      <c r="I425" s="87"/>
      <c r="J425" s="87"/>
      <c r="K425" s="169"/>
      <c r="L425" s="87"/>
      <c r="M425" s="165"/>
      <c r="N425" s="169"/>
      <c r="O425" s="210"/>
      <c r="P425" s="170"/>
      <c r="Q425" s="170"/>
      <c r="R425" s="170"/>
      <c r="S425" s="170"/>
      <c r="T425" s="167"/>
      <c r="U425" s="165"/>
      <c r="V425" s="165"/>
      <c r="W425" s="165"/>
      <c r="X425" s="165"/>
    </row>
    <row r="426" spans="1:24" ht="15" customHeight="1" x14ac:dyDescent="0.2">
      <c r="A426" s="22"/>
      <c r="B426" s="22"/>
      <c r="C426" s="87"/>
      <c r="D426" s="168"/>
      <c r="E426" s="87"/>
      <c r="F426" s="87"/>
      <c r="G426" s="87"/>
      <c r="H426" s="87"/>
      <c r="I426" s="87"/>
      <c r="J426" s="87"/>
      <c r="K426" s="169"/>
      <c r="L426" s="87"/>
      <c r="M426" s="165"/>
      <c r="N426" s="169"/>
      <c r="O426" s="210"/>
      <c r="P426" s="170"/>
      <c r="Q426" s="170"/>
      <c r="R426" s="170"/>
      <c r="S426" s="170"/>
      <c r="T426" s="167"/>
      <c r="U426" s="165"/>
      <c r="V426" s="165"/>
      <c r="W426" s="165"/>
      <c r="X426" s="165"/>
    </row>
    <row r="427" spans="1:24" ht="15" customHeight="1" x14ac:dyDescent="0.2">
      <c r="A427" s="22"/>
      <c r="B427" s="22"/>
      <c r="C427" s="87"/>
      <c r="D427" s="168"/>
      <c r="E427" s="87"/>
      <c r="F427" s="87"/>
      <c r="G427" s="87"/>
      <c r="H427" s="87"/>
      <c r="I427" s="87"/>
      <c r="J427" s="87"/>
      <c r="K427" s="169"/>
      <c r="L427" s="87"/>
      <c r="M427" s="165"/>
      <c r="N427" s="169"/>
      <c r="O427" s="210"/>
      <c r="P427" s="170"/>
      <c r="Q427" s="170"/>
      <c r="R427" s="170"/>
      <c r="S427" s="170"/>
      <c r="T427" s="167"/>
      <c r="U427" s="165"/>
      <c r="V427" s="165"/>
      <c r="W427" s="165"/>
      <c r="X427" s="165"/>
    </row>
    <row r="428" spans="1:24" ht="15" customHeight="1" x14ac:dyDescent="0.2">
      <c r="A428" s="22"/>
      <c r="B428" s="22"/>
      <c r="C428" s="87"/>
      <c r="D428" s="168"/>
      <c r="E428" s="87"/>
      <c r="F428" s="87"/>
      <c r="G428" s="87"/>
      <c r="H428" s="87"/>
      <c r="I428" s="87"/>
      <c r="J428" s="87"/>
      <c r="K428" s="169"/>
      <c r="L428" s="87"/>
      <c r="M428" s="165"/>
      <c r="N428" s="169"/>
      <c r="O428" s="210"/>
      <c r="P428" s="170"/>
      <c r="Q428" s="170"/>
      <c r="R428" s="170"/>
      <c r="S428" s="170"/>
      <c r="T428" s="167"/>
      <c r="U428" s="165"/>
      <c r="V428" s="165"/>
      <c r="W428" s="165"/>
      <c r="X428" s="165"/>
    </row>
    <row r="429" spans="1:24" ht="15" customHeight="1" x14ac:dyDescent="0.2">
      <c r="A429" s="22"/>
      <c r="B429" s="22"/>
      <c r="C429" s="87"/>
      <c r="D429" s="168"/>
      <c r="E429" s="87"/>
      <c r="F429" s="87"/>
      <c r="G429" s="87"/>
      <c r="H429" s="87"/>
      <c r="I429" s="87"/>
      <c r="J429" s="87"/>
      <c r="K429" s="169"/>
      <c r="L429" s="87"/>
      <c r="M429" s="165"/>
      <c r="N429" s="169"/>
      <c r="O429" s="210"/>
      <c r="P429" s="170"/>
      <c r="Q429" s="170"/>
      <c r="R429" s="170"/>
      <c r="S429" s="170"/>
      <c r="T429" s="167"/>
      <c r="U429" s="165"/>
      <c r="V429" s="165"/>
      <c r="W429" s="165"/>
      <c r="X429" s="165"/>
    </row>
    <row r="430" spans="1:24" ht="15" customHeight="1" x14ac:dyDescent="0.2">
      <c r="A430" s="22"/>
      <c r="B430" s="22"/>
      <c r="C430" s="87"/>
      <c r="D430" s="168"/>
      <c r="E430" s="87"/>
      <c r="F430" s="87"/>
      <c r="G430" s="87"/>
      <c r="H430" s="87"/>
      <c r="I430" s="87"/>
      <c r="J430" s="87"/>
      <c r="K430" s="169"/>
      <c r="L430" s="87"/>
      <c r="M430" s="165"/>
      <c r="N430" s="169"/>
      <c r="O430" s="210"/>
      <c r="P430" s="170"/>
      <c r="Q430" s="170"/>
      <c r="R430" s="170"/>
      <c r="S430" s="170"/>
      <c r="T430" s="167"/>
      <c r="U430" s="165"/>
      <c r="V430" s="165"/>
      <c r="W430" s="165"/>
      <c r="X430" s="165"/>
    </row>
    <row r="431" spans="1:24" ht="15" customHeight="1" x14ac:dyDescent="0.2">
      <c r="A431" s="22"/>
      <c r="B431" s="22"/>
      <c r="C431" s="87"/>
      <c r="D431" s="168"/>
      <c r="E431" s="87"/>
      <c r="F431" s="87"/>
      <c r="G431" s="87"/>
      <c r="H431" s="87"/>
      <c r="I431" s="87"/>
      <c r="J431" s="87"/>
      <c r="K431" s="169"/>
      <c r="L431" s="87"/>
      <c r="M431" s="165"/>
      <c r="N431" s="169"/>
      <c r="O431" s="210"/>
      <c r="P431" s="170"/>
      <c r="Q431" s="170"/>
      <c r="R431" s="170"/>
      <c r="S431" s="170"/>
      <c r="T431" s="167"/>
      <c r="U431" s="165"/>
      <c r="V431" s="165"/>
      <c r="W431" s="165"/>
      <c r="X431" s="165"/>
    </row>
    <row r="432" spans="1:24" ht="15" customHeight="1" x14ac:dyDescent="0.2">
      <c r="A432" s="22"/>
      <c r="B432" s="22"/>
      <c r="C432" s="87"/>
      <c r="D432" s="168"/>
      <c r="E432" s="87"/>
      <c r="F432" s="87"/>
      <c r="G432" s="87"/>
      <c r="H432" s="87"/>
      <c r="I432" s="87"/>
      <c r="J432" s="87"/>
      <c r="K432" s="169"/>
      <c r="L432" s="87"/>
      <c r="M432" s="165"/>
      <c r="N432" s="169"/>
      <c r="O432" s="210"/>
      <c r="P432" s="170"/>
      <c r="Q432" s="170"/>
      <c r="R432" s="170"/>
      <c r="S432" s="170"/>
      <c r="T432" s="167"/>
      <c r="U432" s="165"/>
      <c r="V432" s="165"/>
      <c r="W432" s="165"/>
      <c r="X432" s="165"/>
    </row>
    <row r="433" spans="1:24" ht="15" customHeight="1" x14ac:dyDescent="0.2">
      <c r="A433" s="22"/>
      <c r="B433" s="22"/>
      <c r="C433" s="87"/>
      <c r="D433" s="168"/>
      <c r="E433" s="87"/>
      <c r="F433" s="87"/>
      <c r="G433" s="87"/>
      <c r="H433" s="87"/>
      <c r="I433" s="87"/>
      <c r="J433" s="87"/>
      <c r="K433" s="169"/>
      <c r="L433" s="87"/>
      <c r="M433" s="165"/>
      <c r="N433" s="169"/>
      <c r="O433" s="210"/>
      <c r="P433" s="170"/>
      <c r="Q433" s="170"/>
      <c r="R433" s="170"/>
      <c r="S433" s="170"/>
      <c r="T433" s="167"/>
      <c r="U433" s="165"/>
      <c r="V433" s="165"/>
      <c r="W433" s="165"/>
      <c r="X433" s="165"/>
    </row>
    <row r="434" spans="1:24" ht="15" customHeight="1" x14ac:dyDescent="0.2">
      <c r="A434" s="22"/>
      <c r="B434" s="22"/>
      <c r="C434" s="87"/>
      <c r="D434" s="168"/>
      <c r="E434" s="87"/>
      <c r="F434" s="87"/>
      <c r="G434" s="87"/>
      <c r="H434" s="87"/>
      <c r="I434" s="87"/>
      <c r="J434" s="87"/>
      <c r="K434" s="169"/>
      <c r="L434" s="87"/>
      <c r="M434" s="165"/>
      <c r="N434" s="169"/>
      <c r="O434" s="210"/>
      <c r="P434" s="170"/>
      <c r="Q434" s="170"/>
      <c r="R434" s="170"/>
      <c r="S434" s="170"/>
      <c r="T434" s="167"/>
      <c r="U434" s="165"/>
      <c r="V434" s="165"/>
      <c r="W434" s="165"/>
      <c r="X434" s="165"/>
    </row>
    <row r="435" spans="1:24" ht="15" customHeight="1" x14ac:dyDescent="0.2">
      <c r="A435" s="22"/>
      <c r="B435" s="22"/>
      <c r="C435" s="87"/>
      <c r="D435" s="168"/>
      <c r="E435" s="87"/>
      <c r="F435" s="87"/>
      <c r="G435" s="87"/>
      <c r="H435" s="87"/>
      <c r="I435" s="87"/>
      <c r="J435" s="87"/>
      <c r="K435" s="169"/>
      <c r="L435" s="87"/>
      <c r="M435" s="165"/>
      <c r="N435" s="169"/>
      <c r="O435" s="210"/>
      <c r="P435" s="170"/>
      <c r="Q435" s="170"/>
      <c r="R435" s="170"/>
      <c r="S435" s="170"/>
      <c r="T435" s="167"/>
      <c r="U435" s="165"/>
      <c r="V435" s="165"/>
      <c r="W435" s="165"/>
      <c r="X435" s="165"/>
    </row>
    <row r="436" spans="1:24" ht="15" customHeight="1" x14ac:dyDescent="0.2">
      <c r="A436" s="22"/>
      <c r="B436" s="22"/>
      <c r="C436" s="87"/>
      <c r="D436" s="168"/>
      <c r="E436" s="87"/>
      <c r="F436" s="87"/>
      <c r="G436" s="87"/>
      <c r="H436" s="87"/>
      <c r="I436" s="87"/>
      <c r="J436" s="87"/>
      <c r="K436" s="169"/>
      <c r="L436" s="87"/>
      <c r="M436" s="165"/>
      <c r="N436" s="169"/>
      <c r="O436" s="210"/>
      <c r="P436" s="170"/>
      <c r="Q436" s="170"/>
      <c r="R436" s="170"/>
      <c r="S436" s="170"/>
      <c r="T436" s="167"/>
      <c r="U436" s="165"/>
      <c r="V436" s="165"/>
      <c r="W436" s="165"/>
      <c r="X436" s="165"/>
    </row>
    <row r="437" spans="1:24" ht="15" customHeight="1" x14ac:dyDescent="0.2">
      <c r="A437" s="22"/>
      <c r="B437" s="22"/>
      <c r="C437" s="87"/>
      <c r="D437" s="168"/>
      <c r="E437" s="87"/>
      <c r="F437" s="87"/>
      <c r="G437" s="87"/>
      <c r="H437" s="87"/>
      <c r="I437" s="87"/>
      <c r="J437" s="87"/>
      <c r="K437" s="169"/>
      <c r="L437" s="87"/>
      <c r="M437" s="165"/>
      <c r="N437" s="169"/>
      <c r="O437" s="210"/>
      <c r="P437" s="170"/>
      <c r="Q437" s="170"/>
      <c r="R437" s="170"/>
      <c r="S437" s="170"/>
      <c r="T437" s="167"/>
      <c r="U437" s="165"/>
      <c r="V437" s="165"/>
      <c r="W437" s="165"/>
      <c r="X437" s="165"/>
    </row>
    <row r="438" spans="1:24" ht="15" customHeight="1" x14ac:dyDescent="0.2">
      <c r="A438" s="22"/>
      <c r="B438" s="22"/>
      <c r="C438" s="87"/>
      <c r="D438" s="168"/>
      <c r="E438" s="87"/>
      <c r="F438" s="87"/>
      <c r="G438" s="87"/>
      <c r="H438" s="87"/>
      <c r="I438" s="87"/>
      <c r="J438" s="87"/>
      <c r="K438" s="169"/>
      <c r="L438" s="87"/>
      <c r="M438" s="165"/>
      <c r="N438" s="169"/>
      <c r="O438" s="210"/>
      <c r="P438" s="170"/>
      <c r="Q438" s="170"/>
      <c r="R438" s="170"/>
      <c r="S438" s="170"/>
      <c r="T438" s="167"/>
      <c r="U438" s="165"/>
      <c r="V438" s="165"/>
      <c r="W438" s="165"/>
      <c r="X438" s="165"/>
    </row>
    <row r="439" spans="1:24" ht="15" customHeight="1" x14ac:dyDescent="0.2">
      <c r="A439" s="22"/>
      <c r="B439" s="22"/>
      <c r="C439" s="87"/>
      <c r="D439" s="168"/>
      <c r="E439" s="87"/>
      <c r="F439" s="87"/>
      <c r="G439" s="87"/>
      <c r="H439" s="87"/>
      <c r="I439" s="87"/>
      <c r="J439" s="87"/>
      <c r="K439" s="169"/>
      <c r="L439" s="87"/>
      <c r="M439" s="165"/>
      <c r="N439" s="169"/>
      <c r="O439" s="210"/>
      <c r="P439" s="170"/>
      <c r="Q439" s="170"/>
      <c r="R439" s="170"/>
      <c r="S439" s="170"/>
      <c r="T439" s="167"/>
      <c r="U439" s="165"/>
      <c r="V439" s="165"/>
      <c r="W439" s="165"/>
      <c r="X439" s="165"/>
    </row>
    <row r="440" spans="1:24" ht="15" customHeight="1" x14ac:dyDescent="0.2">
      <c r="A440" s="22"/>
      <c r="B440" s="22"/>
      <c r="C440" s="87"/>
      <c r="D440" s="168"/>
      <c r="E440" s="87"/>
      <c r="F440" s="87"/>
      <c r="G440" s="87"/>
      <c r="H440" s="87"/>
      <c r="I440" s="87"/>
      <c r="J440" s="87"/>
      <c r="K440" s="169"/>
      <c r="L440" s="87"/>
      <c r="M440" s="165"/>
      <c r="N440" s="169"/>
      <c r="O440" s="210"/>
      <c r="P440" s="170"/>
      <c r="Q440" s="170"/>
      <c r="R440" s="170"/>
      <c r="S440" s="170"/>
      <c r="T440" s="167"/>
      <c r="U440" s="165"/>
      <c r="V440" s="165"/>
      <c r="W440" s="165"/>
      <c r="X440" s="165"/>
    </row>
    <row r="441" spans="1:24" ht="15" customHeight="1" x14ac:dyDescent="0.2">
      <c r="A441" s="22"/>
      <c r="B441" s="22"/>
      <c r="C441" s="87"/>
      <c r="D441" s="168"/>
      <c r="E441" s="87"/>
      <c r="F441" s="87"/>
      <c r="G441" s="87"/>
      <c r="H441" s="87"/>
      <c r="I441" s="87"/>
      <c r="J441" s="87"/>
      <c r="K441" s="169"/>
      <c r="L441" s="87"/>
      <c r="M441" s="165"/>
      <c r="N441" s="169"/>
      <c r="O441" s="210"/>
      <c r="P441" s="170"/>
      <c r="Q441" s="170"/>
      <c r="R441" s="170"/>
      <c r="S441" s="170"/>
      <c r="T441" s="167"/>
      <c r="U441" s="165"/>
      <c r="V441" s="165"/>
      <c r="W441" s="165"/>
      <c r="X441" s="165"/>
    </row>
    <row r="442" spans="1:24" ht="15" customHeight="1" x14ac:dyDescent="0.2">
      <c r="A442" s="22"/>
      <c r="B442" s="22"/>
      <c r="C442" s="87"/>
      <c r="D442" s="168"/>
      <c r="E442" s="87"/>
      <c r="F442" s="87"/>
      <c r="G442" s="87"/>
      <c r="H442" s="87"/>
      <c r="I442" s="87"/>
      <c r="J442" s="87"/>
      <c r="K442" s="169"/>
      <c r="L442" s="87"/>
      <c r="M442" s="165"/>
      <c r="N442" s="169"/>
      <c r="O442" s="210"/>
      <c r="P442" s="170"/>
      <c r="Q442" s="170"/>
      <c r="R442" s="170"/>
      <c r="S442" s="170"/>
      <c r="T442" s="167"/>
      <c r="U442" s="165"/>
      <c r="V442" s="165"/>
      <c r="W442" s="165"/>
      <c r="X442" s="165"/>
    </row>
    <row r="443" spans="1:24" ht="15" customHeight="1" x14ac:dyDescent="0.2">
      <c r="A443" s="22"/>
      <c r="B443" s="22"/>
      <c r="C443" s="87"/>
      <c r="D443" s="168"/>
      <c r="E443" s="87"/>
      <c r="F443" s="87"/>
      <c r="G443" s="87"/>
      <c r="H443" s="87"/>
      <c r="I443" s="87"/>
      <c r="J443" s="87"/>
      <c r="K443" s="169"/>
      <c r="L443" s="87"/>
      <c r="M443" s="165"/>
      <c r="N443" s="169"/>
      <c r="O443" s="210"/>
      <c r="P443" s="170"/>
      <c r="Q443" s="170"/>
      <c r="R443" s="170"/>
      <c r="S443" s="170"/>
      <c r="T443" s="167"/>
      <c r="U443" s="165"/>
      <c r="V443" s="165"/>
      <c r="W443" s="165"/>
      <c r="X443" s="165"/>
    </row>
    <row r="444" spans="1:24" ht="15" customHeight="1" x14ac:dyDescent="0.2">
      <c r="A444" s="22"/>
      <c r="B444" s="22"/>
      <c r="C444" s="87"/>
      <c r="D444" s="168"/>
      <c r="E444" s="87"/>
      <c r="F444" s="87"/>
      <c r="G444" s="87"/>
      <c r="H444" s="87"/>
      <c r="I444" s="87"/>
      <c r="J444" s="87"/>
      <c r="K444" s="169"/>
      <c r="L444" s="87"/>
      <c r="M444" s="165"/>
      <c r="N444" s="169"/>
      <c r="O444" s="210"/>
      <c r="P444" s="170"/>
      <c r="Q444" s="170"/>
      <c r="R444" s="170"/>
      <c r="S444" s="170"/>
      <c r="T444" s="167"/>
      <c r="U444" s="165"/>
      <c r="V444" s="165"/>
      <c r="W444" s="165"/>
      <c r="X444" s="165"/>
    </row>
    <row r="445" spans="1:24" ht="15" customHeight="1" x14ac:dyDescent="0.2">
      <c r="A445" s="22"/>
      <c r="B445" s="22"/>
      <c r="C445" s="87"/>
      <c r="D445" s="168"/>
      <c r="E445" s="87"/>
      <c r="F445" s="87"/>
      <c r="G445" s="87"/>
      <c r="H445" s="87"/>
      <c r="I445" s="87"/>
      <c r="J445" s="87"/>
      <c r="K445" s="169"/>
      <c r="L445" s="87"/>
      <c r="M445" s="165"/>
      <c r="N445" s="169"/>
      <c r="O445" s="210"/>
      <c r="P445" s="170"/>
      <c r="Q445" s="170"/>
      <c r="R445" s="170"/>
      <c r="S445" s="170"/>
      <c r="T445" s="167"/>
      <c r="U445" s="165"/>
      <c r="V445" s="165"/>
      <c r="W445" s="165"/>
      <c r="X445" s="165"/>
    </row>
    <row r="446" spans="1:24" ht="15" customHeight="1" x14ac:dyDescent="0.2">
      <c r="A446" s="22"/>
      <c r="B446" s="22"/>
      <c r="C446" s="87"/>
      <c r="D446" s="168"/>
      <c r="E446" s="87"/>
      <c r="F446" s="87"/>
      <c r="G446" s="87"/>
      <c r="H446" s="87"/>
      <c r="I446" s="87"/>
      <c r="J446" s="87"/>
      <c r="K446" s="169"/>
      <c r="L446" s="87"/>
      <c r="M446" s="165"/>
      <c r="N446" s="169"/>
      <c r="O446" s="210"/>
      <c r="P446" s="170"/>
      <c r="Q446" s="170"/>
      <c r="R446" s="170"/>
      <c r="S446" s="170"/>
      <c r="T446" s="167"/>
      <c r="U446" s="165"/>
      <c r="V446" s="165"/>
      <c r="W446" s="165"/>
      <c r="X446" s="165"/>
    </row>
    <row r="447" spans="1:24" ht="15" customHeight="1" x14ac:dyDescent="0.2">
      <c r="A447" s="22"/>
      <c r="B447" s="22"/>
      <c r="C447" s="87"/>
      <c r="D447" s="168"/>
      <c r="E447" s="87"/>
      <c r="F447" s="87"/>
      <c r="G447" s="87"/>
      <c r="H447" s="87"/>
      <c r="I447" s="87"/>
      <c r="J447" s="87"/>
      <c r="K447" s="169"/>
      <c r="L447" s="87"/>
      <c r="M447" s="165"/>
      <c r="N447" s="169"/>
      <c r="O447" s="210"/>
      <c r="P447" s="170"/>
      <c r="Q447" s="170"/>
      <c r="R447" s="170"/>
      <c r="S447" s="170"/>
      <c r="T447" s="167"/>
      <c r="U447" s="165"/>
      <c r="V447" s="165"/>
      <c r="W447" s="165"/>
      <c r="X447" s="165"/>
    </row>
    <row r="448" spans="1:24" ht="15" customHeight="1" x14ac:dyDescent="0.2">
      <c r="A448" s="22"/>
      <c r="B448" s="22"/>
      <c r="C448" s="87"/>
      <c r="D448" s="168"/>
      <c r="E448" s="87"/>
      <c r="F448" s="87"/>
      <c r="G448" s="87"/>
      <c r="H448" s="87"/>
      <c r="I448" s="87"/>
      <c r="J448" s="87"/>
      <c r="K448" s="169"/>
      <c r="L448" s="87"/>
      <c r="M448" s="165"/>
      <c r="N448" s="169"/>
      <c r="O448" s="210"/>
      <c r="P448" s="170"/>
      <c r="Q448" s="170"/>
      <c r="R448" s="170"/>
      <c r="S448" s="170"/>
      <c r="T448" s="167"/>
      <c r="U448" s="165"/>
      <c r="V448" s="165"/>
      <c r="W448" s="165"/>
      <c r="X448" s="165"/>
    </row>
    <row r="449" spans="1:24" ht="15" customHeight="1" x14ac:dyDescent="0.2">
      <c r="A449" s="22"/>
      <c r="B449" s="22"/>
      <c r="C449" s="87"/>
      <c r="D449" s="168"/>
      <c r="E449" s="87"/>
      <c r="F449" s="87"/>
      <c r="G449" s="87"/>
      <c r="H449" s="87"/>
      <c r="I449" s="87"/>
      <c r="J449" s="87"/>
      <c r="K449" s="169"/>
      <c r="L449" s="87"/>
      <c r="M449" s="165"/>
      <c r="N449" s="169"/>
      <c r="O449" s="210"/>
      <c r="P449" s="170"/>
      <c r="Q449" s="170"/>
      <c r="R449" s="170"/>
      <c r="S449" s="170"/>
      <c r="T449" s="167"/>
      <c r="U449" s="165"/>
      <c r="V449" s="165"/>
      <c r="W449" s="165"/>
      <c r="X449" s="165"/>
    </row>
    <row r="450" spans="1:24" ht="15" customHeight="1" x14ac:dyDescent="0.2">
      <c r="A450" s="22"/>
      <c r="B450" s="22"/>
      <c r="C450" s="87"/>
      <c r="D450" s="168"/>
      <c r="E450" s="87"/>
      <c r="F450" s="87"/>
      <c r="G450" s="87"/>
      <c r="H450" s="87"/>
      <c r="I450" s="87"/>
      <c r="J450" s="87"/>
      <c r="K450" s="169"/>
      <c r="L450" s="87"/>
      <c r="M450" s="165"/>
      <c r="N450" s="169"/>
      <c r="O450" s="210"/>
      <c r="P450" s="170"/>
      <c r="Q450" s="170"/>
      <c r="R450" s="170"/>
      <c r="S450" s="170"/>
      <c r="T450" s="167"/>
      <c r="U450" s="165"/>
      <c r="V450" s="165"/>
      <c r="W450" s="165"/>
      <c r="X450" s="165"/>
    </row>
    <row r="451" spans="1:24" ht="15" customHeight="1" x14ac:dyDescent="0.2">
      <c r="A451" s="22"/>
      <c r="B451" s="22"/>
      <c r="C451" s="87"/>
      <c r="D451" s="168"/>
      <c r="E451" s="87"/>
      <c r="F451" s="87"/>
      <c r="G451" s="87"/>
      <c r="H451" s="87"/>
      <c r="I451" s="87"/>
      <c r="J451" s="87"/>
      <c r="K451" s="169"/>
      <c r="L451" s="87"/>
      <c r="M451" s="165"/>
      <c r="N451" s="169"/>
      <c r="O451" s="210"/>
      <c r="P451" s="170"/>
      <c r="Q451" s="170"/>
      <c r="R451" s="170"/>
      <c r="S451" s="170"/>
      <c r="T451" s="167"/>
      <c r="U451" s="165"/>
      <c r="V451" s="165"/>
      <c r="W451" s="165"/>
      <c r="X451" s="165"/>
    </row>
    <row r="452" spans="1:24" ht="15" customHeight="1" x14ac:dyDescent="0.2">
      <c r="A452" s="22"/>
      <c r="B452" s="22"/>
      <c r="C452" s="87"/>
      <c r="D452" s="168"/>
      <c r="E452" s="87"/>
      <c r="F452" s="87"/>
      <c r="G452" s="87"/>
      <c r="H452" s="87"/>
      <c r="I452" s="87"/>
      <c r="J452" s="87"/>
      <c r="K452" s="169"/>
      <c r="L452" s="87"/>
      <c r="M452" s="165"/>
      <c r="N452" s="169"/>
      <c r="O452" s="210"/>
      <c r="P452" s="170"/>
      <c r="Q452" s="170"/>
      <c r="R452" s="170"/>
      <c r="S452" s="170"/>
      <c r="T452" s="167"/>
      <c r="U452" s="165"/>
      <c r="V452" s="165"/>
      <c r="W452" s="165"/>
      <c r="X452" s="165"/>
    </row>
    <row r="453" spans="1:24" ht="15" customHeight="1" x14ac:dyDescent="0.2">
      <c r="A453" s="22"/>
      <c r="B453" s="22"/>
      <c r="C453" s="87"/>
      <c r="D453" s="168"/>
      <c r="E453" s="87"/>
      <c r="F453" s="87"/>
      <c r="G453" s="87"/>
      <c r="H453" s="87"/>
      <c r="I453" s="87"/>
      <c r="J453" s="87"/>
      <c r="K453" s="169"/>
      <c r="L453" s="87"/>
      <c r="M453" s="165"/>
      <c r="N453" s="169"/>
      <c r="O453" s="210"/>
      <c r="P453" s="170"/>
      <c r="Q453" s="170"/>
      <c r="R453" s="170"/>
      <c r="S453" s="170"/>
      <c r="T453" s="167"/>
      <c r="U453" s="165"/>
      <c r="V453" s="165"/>
      <c r="W453" s="165"/>
      <c r="X453" s="165"/>
    </row>
    <row r="454" spans="1:24" ht="15" customHeight="1" x14ac:dyDescent="0.2">
      <c r="A454" s="22"/>
      <c r="B454" s="22"/>
      <c r="C454" s="87"/>
      <c r="D454" s="168"/>
      <c r="E454" s="87"/>
      <c r="F454" s="87"/>
      <c r="G454" s="87"/>
      <c r="H454" s="87"/>
      <c r="I454" s="87"/>
      <c r="J454" s="87"/>
      <c r="K454" s="169"/>
      <c r="L454" s="87"/>
      <c r="M454" s="165"/>
      <c r="N454" s="169"/>
      <c r="O454" s="210"/>
      <c r="P454" s="170"/>
      <c r="Q454" s="170"/>
      <c r="R454" s="170"/>
      <c r="S454" s="170"/>
      <c r="T454" s="167"/>
      <c r="U454" s="165"/>
      <c r="V454" s="165"/>
      <c r="W454" s="165"/>
      <c r="X454" s="165"/>
    </row>
    <row r="455" spans="1:24" ht="15" customHeight="1" x14ac:dyDescent="0.2">
      <c r="A455" s="22"/>
      <c r="B455" s="22"/>
      <c r="C455" s="87"/>
      <c r="D455" s="168"/>
      <c r="E455" s="87"/>
      <c r="F455" s="87"/>
      <c r="G455" s="87"/>
      <c r="H455" s="87"/>
      <c r="I455" s="87"/>
      <c r="J455" s="87"/>
      <c r="K455" s="169"/>
      <c r="L455" s="87"/>
      <c r="M455" s="165"/>
      <c r="N455" s="169"/>
      <c r="O455" s="210"/>
      <c r="P455" s="170"/>
      <c r="Q455" s="170"/>
      <c r="R455" s="170"/>
      <c r="S455" s="170"/>
      <c r="T455" s="167"/>
      <c r="U455" s="165"/>
      <c r="V455" s="165"/>
      <c r="W455" s="165"/>
      <c r="X455" s="165"/>
    </row>
    <row r="456" spans="1:24" ht="15" customHeight="1" x14ac:dyDescent="0.2">
      <c r="A456" s="22"/>
      <c r="B456" s="22"/>
      <c r="C456" s="87"/>
      <c r="D456" s="168"/>
      <c r="E456" s="87"/>
      <c r="F456" s="87"/>
      <c r="G456" s="87"/>
      <c r="H456" s="87"/>
      <c r="I456" s="87"/>
      <c r="J456" s="87"/>
      <c r="K456" s="169"/>
      <c r="L456" s="87"/>
      <c r="M456" s="165"/>
      <c r="N456" s="169"/>
      <c r="O456" s="210"/>
      <c r="P456" s="170"/>
      <c r="Q456" s="170"/>
      <c r="R456" s="170"/>
      <c r="S456" s="170"/>
      <c r="T456" s="167"/>
      <c r="U456" s="165"/>
      <c r="V456" s="165"/>
      <c r="W456" s="165"/>
      <c r="X456" s="165"/>
    </row>
    <row r="457" spans="1:24" ht="15" customHeight="1" x14ac:dyDescent="0.2">
      <c r="A457" s="22"/>
      <c r="B457" s="22"/>
      <c r="C457" s="87"/>
      <c r="D457" s="168"/>
      <c r="E457" s="87"/>
      <c r="F457" s="87"/>
      <c r="G457" s="87"/>
      <c r="H457" s="87"/>
      <c r="I457" s="87"/>
      <c r="J457" s="87"/>
      <c r="K457" s="169"/>
      <c r="L457" s="87"/>
      <c r="M457" s="165"/>
      <c r="N457" s="169"/>
      <c r="O457" s="210"/>
      <c r="P457" s="170"/>
      <c r="Q457" s="170"/>
      <c r="R457" s="170"/>
      <c r="S457" s="170"/>
      <c r="T457" s="167"/>
      <c r="U457" s="165"/>
      <c r="V457" s="165"/>
      <c r="W457" s="165"/>
      <c r="X457" s="165"/>
    </row>
    <row r="458" spans="1:24" ht="15" customHeight="1" x14ac:dyDescent="0.2">
      <c r="A458" s="22"/>
      <c r="B458" s="22"/>
      <c r="C458" s="87"/>
      <c r="D458" s="168"/>
      <c r="E458" s="87"/>
      <c r="F458" s="87"/>
      <c r="G458" s="87"/>
      <c r="H458" s="87"/>
      <c r="I458" s="87"/>
      <c r="J458" s="87"/>
      <c r="K458" s="169"/>
      <c r="L458" s="87"/>
      <c r="M458" s="165"/>
      <c r="N458" s="169"/>
      <c r="O458" s="210"/>
      <c r="P458" s="170"/>
      <c r="Q458" s="170"/>
      <c r="R458" s="170"/>
      <c r="S458" s="170"/>
      <c r="T458" s="167"/>
      <c r="U458" s="165"/>
      <c r="V458" s="165"/>
      <c r="W458" s="165"/>
      <c r="X458" s="165"/>
    </row>
    <row r="459" spans="1:24" ht="15" customHeight="1" x14ac:dyDescent="0.2">
      <c r="A459" s="22"/>
      <c r="B459" s="22"/>
      <c r="C459" s="87"/>
      <c r="D459" s="168"/>
      <c r="E459" s="87"/>
      <c r="F459" s="87"/>
      <c r="G459" s="87"/>
      <c r="H459" s="87"/>
      <c r="I459" s="87"/>
      <c r="J459" s="87"/>
      <c r="K459" s="169"/>
      <c r="L459" s="87"/>
      <c r="M459" s="165"/>
      <c r="N459" s="169"/>
      <c r="O459" s="210"/>
      <c r="P459" s="170"/>
      <c r="Q459" s="170"/>
      <c r="R459" s="170"/>
      <c r="S459" s="170"/>
      <c r="T459" s="167"/>
      <c r="U459" s="165"/>
      <c r="V459" s="165"/>
      <c r="W459" s="165"/>
      <c r="X459" s="165"/>
    </row>
    <row r="460" spans="1:24" ht="15" customHeight="1" x14ac:dyDescent="0.2">
      <c r="A460" s="22"/>
      <c r="B460" s="22"/>
      <c r="C460" s="87"/>
      <c r="D460" s="168"/>
      <c r="E460" s="87"/>
      <c r="F460" s="87"/>
      <c r="G460" s="87"/>
      <c r="H460" s="87"/>
      <c r="I460" s="87"/>
      <c r="J460" s="87"/>
      <c r="K460" s="169"/>
      <c r="L460" s="87"/>
      <c r="M460" s="165"/>
      <c r="N460" s="169"/>
      <c r="O460" s="210"/>
      <c r="P460" s="170"/>
      <c r="Q460" s="170"/>
      <c r="R460" s="170"/>
      <c r="S460" s="170"/>
      <c r="T460" s="167"/>
      <c r="U460" s="165"/>
      <c r="V460" s="165"/>
      <c r="W460" s="165"/>
      <c r="X460" s="165"/>
    </row>
    <row r="461" spans="1:24" ht="15" customHeight="1" x14ac:dyDescent="0.2">
      <c r="A461" s="22"/>
      <c r="B461" s="22"/>
      <c r="C461" s="87"/>
      <c r="D461" s="168"/>
      <c r="E461" s="87"/>
      <c r="F461" s="87"/>
      <c r="G461" s="87"/>
      <c r="H461" s="87"/>
      <c r="I461" s="87"/>
      <c r="J461" s="87"/>
      <c r="K461" s="169"/>
      <c r="L461" s="87"/>
      <c r="M461" s="165"/>
      <c r="N461" s="169"/>
      <c r="O461" s="210"/>
      <c r="P461" s="170"/>
      <c r="Q461" s="170"/>
      <c r="R461" s="170"/>
      <c r="S461" s="170"/>
      <c r="T461" s="167"/>
      <c r="U461" s="165"/>
      <c r="V461" s="165"/>
      <c r="W461" s="165"/>
      <c r="X461" s="165"/>
    </row>
    <row r="462" spans="1:24" ht="15" customHeight="1" x14ac:dyDescent="0.2">
      <c r="A462" s="22"/>
      <c r="B462" s="22"/>
      <c r="C462" s="87"/>
      <c r="D462" s="168"/>
      <c r="E462" s="87"/>
      <c r="F462" s="87"/>
      <c r="G462" s="87"/>
      <c r="H462" s="87"/>
      <c r="I462" s="87"/>
      <c r="J462" s="87"/>
      <c r="K462" s="169"/>
      <c r="L462" s="87"/>
      <c r="M462" s="165"/>
      <c r="N462" s="169"/>
      <c r="O462" s="210"/>
      <c r="P462" s="170"/>
      <c r="Q462" s="170"/>
      <c r="R462" s="170"/>
      <c r="S462" s="170"/>
      <c r="T462" s="167"/>
      <c r="U462" s="165"/>
      <c r="V462" s="165"/>
      <c r="W462" s="165"/>
      <c r="X462" s="165"/>
    </row>
    <row r="463" spans="1:24" ht="15" customHeight="1" x14ac:dyDescent="0.2">
      <c r="A463" s="22"/>
      <c r="B463" s="22"/>
      <c r="C463" s="87"/>
      <c r="D463" s="168"/>
      <c r="E463" s="87"/>
      <c r="F463" s="87"/>
      <c r="G463" s="87"/>
      <c r="H463" s="87"/>
      <c r="I463" s="87"/>
      <c r="J463" s="87"/>
      <c r="K463" s="169"/>
      <c r="L463" s="87"/>
      <c r="M463" s="165"/>
      <c r="N463" s="169"/>
      <c r="O463" s="210"/>
      <c r="P463" s="170"/>
      <c r="Q463" s="170"/>
      <c r="R463" s="170"/>
      <c r="S463" s="170"/>
      <c r="T463" s="167"/>
      <c r="U463" s="165"/>
      <c r="V463" s="165"/>
      <c r="W463" s="165"/>
      <c r="X463" s="165"/>
    </row>
    <row r="464" spans="1:24" ht="15" customHeight="1" x14ac:dyDescent="0.2">
      <c r="A464" s="22"/>
      <c r="B464" s="22"/>
      <c r="C464" s="87"/>
      <c r="D464" s="168"/>
      <c r="E464" s="87"/>
      <c r="F464" s="87"/>
      <c r="G464" s="87"/>
      <c r="H464" s="87"/>
      <c r="I464" s="87"/>
      <c r="J464" s="87"/>
      <c r="K464" s="169"/>
      <c r="L464" s="87"/>
      <c r="M464" s="165"/>
      <c r="N464" s="169"/>
      <c r="O464" s="210"/>
      <c r="P464" s="170"/>
      <c r="Q464" s="170"/>
      <c r="R464" s="170"/>
      <c r="S464" s="170"/>
      <c r="T464" s="167"/>
      <c r="U464" s="165"/>
      <c r="V464" s="165"/>
      <c r="W464" s="165"/>
      <c r="X464" s="165"/>
    </row>
    <row r="465" spans="1:24" ht="15" customHeight="1" x14ac:dyDescent="0.2">
      <c r="A465" s="22"/>
      <c r="B465" s="22"/>
      <c r="C465" s="87"/>
      <c r="D465" s="168"/>
      <c r="E465" s="87"/>
      <c r="F465" s="87"/>
      <c r="G465" s="87"/>
      <c r="H465" s="87"/>
      <c r="I465" s="87"/>
      <c r="J465" s="87"/>
      <c r="K465" s="169"/>
      <c r="L465" s="87"/>
      <c r="M465" s="165"/>
      <c r="N465" s="169"/>
      <c r="O465" s="210"/>
      <c r="P465" s="170"/>
      <c r="Q465" s="170"/>
      <c r="R465" s="170"/>
      <c r="S465" s="170"/>
      <c r="T465" s="167"/>
      <c r="U465" s="165"/>
      <c r="V465" s="165"/>
      <c r="W465" s="165"/>
      <c r="X465" s="165"/>
    </row>
    <row r="466" spans="1:24" ht="15" customHeight="1" x14ac:dyDescent="0.2">
      <c r="A466" s="22"/>
      <c r="B466" s="22"/>
      <c r="C466" s="87"/>
      <c r="D466" s="168"/>
      <c r="E466" s="87"/>
      <c r="F466" s="87"/>
      <c r="G466" s="87"/>
      <c r="H466" s="87"/>
      <c r="I466" s="87"/>
      <c r="J466" s="87"/>
      <c r="K466" s="169"/>
      <c r="L466" s="87"/>
      <c r="M466" s="165"/>
      <c r="N466" s="169"/>
      <c r="O466" s="210"/>
      <c r="P466" s="170"/>
      <c r="Q466" s="170"/>
      <c r="R466" s="170"/>
      <c r="S466" s="170"/>
      <c r="T466" s="167"/>
      <c r="U466" s="165"/>
      <c r="V466" s="165"/>
      <c r="W466" s="165"/>
      <c r="X466" s="165"/>
    </row>
    <row r="467" spans="1:24" ht="15" customHeight="1" x14ac:dyDescent="0.2">
      <c r="A467" s="22"/>
      <c r="B467" s="22"/>
      <c r="C467" s="87"/>
      <c r="D467" s="168"/>
      <c r="E467" s="87"/>
      <c r="F467" s="87"/>
      <c r="G467" s="87"/>
      <c r="H467" s="87"/>
      <c r="I467" s="87"/>
      <c r="J467" s="87"/>
      <c r="K467" s="169"/>
      <c r="L467" s="87"/>
      <c r="M467" s="165"/>
      <c r="N467" s="169"/>
      <c r="O467" s="210"/>
      <c r="P467" s="170"/>
      <c r="Q467" s="170"/>
      <c r="R467" s="170"/>
      <c r="S467" s="170"/>
      <c r="T467" s="167"/>
      <c r="U467" s="165"/>
      <c r="V467" s="165"/>
      <c r="W467" s="165"/>
      <c r="X467" s="165"/>
    </row>
    <row r="468" spans="1:24" ht="15" customHeight="1" x14ac:dyDescent="0.2">
      <c r="A468" s="22"/>
      <c r="B468" s="22"/>
      <c r="C468" s="87"/>
      <c r="D468" s="168"/>
      <c r="E468" s="87"/>
      <c r="F468" s="87"/>
      <c r="G468" s="87"/>
      <c r="H468" s="87"/>
      <c r="I468" s="87"/>
      <c r="J468" s="87"/>
      <c r="K468" s="169"/>
      <c r="L468" s="87"/>
      <c r="M468" s="165"/>
      <c r="N468" s="169"/>
      <c r="O468" s="210"/>
      <c r="P468" s="170"/>
      <c r="Q468" s="170"/>
      <c r="R468" s="170"/>
      <c r="S468" s="170"/>
      <c r="T468" s="167"/>
      <c r="U468" s="165"/>
      <c r="V468" s="165"/>
      <c r="W468" s="165"/>
      <c r="X468" s="165"/>
    </row>
    <row r="469" spans="1:24" ht="15" customHeight="1" x14ac:dyDescent="0.2">
      <c r="A469" s="22"/>
      <c r="B469" s="22"/>
      <c r="C469" s="87"/>
      <c r="D469" s="168"/>
      <c r="E469" s="87"/>
      <c r="F469" s="87"/>
      <c r="G469" s="87"/>
      <c r="H469" s="87"/>
      <c r="I469" s="87"/>
      <c r="J469" s="87"/>
      <c r="K469" s="169"/>
      <c r="L469" s="87"/>
      <c r="M469" s="165"/>
      <c r="N469" s="169"/>
      <c r="O469" s="210"/>
      <c r="P469" s="170"/>
      <c r="Q469" s="170"/>
      <c r="R469" s="170"/>
      <c r="S469" s="170"/>
      <c r="T469" s="167"/>
      <c r="U469" s="165"/>
      <c r="V469" s="165"/>
      <c r="W469" s="165"/>
      <c r="X469" s="165"/>
    </row>
    <row r="470" spans="1:24" ht="15" customHeight="1" x14ac:dyDescent="0.2">
      <c r="A470" s="22"/>
      <c r="B470" s="22"/>
      <c r="C470" s="87"/>
      <c r="D470" s="168"/>
      <c r="E470" s="87"/>
      <c r="F470" s="87"/>
      <c r="G470" s="87"/>
      <c r="H470" s="87"/>
      <c r="I470" s="87"/>
      <c r="J470" s="87"/>
      <c r="K470" s="169"/>
      <c r="L470" s="87"/>
      <c r="M470" s="165"/>
      <c r="N470" s="169"/>
      <c r="O470" s="210"/>
      <c r="P470" s="170"/>
      <c r="Q470" s="170"/>
      <c r="R470" s="170"/>
      <c r="S470" s="170"/>
      <c r="T470" s="167"/>
      <c r="U470" s="165"/>
      <c r="V470" s="165"/>
      <c r="W470" s="165"/>
      <c r="X470" s="165"/>
    </row>
    <row r="471" spans="1:24" ht="15" customHeight="1" x14ac:dyDescent="0.2">
      <c r="A471" s="22"/>
      <c r="B471" s="22"/>
      <c r="C471" s="87"/>
      <c r="D471" s="168"/>
      <c r="E471" s="87"/>
      <c r="F471" s="87"/>
      <c r="G471" s="87"/>
      <c r="H471" s="87"/>
      <c r="I471" s="87"/>
      <c r="J471" s="87"/>
      <c r="K471" s="169"/>
      <c r="L471" s="87"/>
      <c r="M471" s="165"/>
      <c r="N471" s="169"/>
      <c r="O471" s="210"/>
      <c r="P471" s="170"/>
      <c r="Q471" s="170"/>
      <c r="R471" s="170"/>
      <c r="S471" s="170"/>
      <c r="T471" s="167"/>
      <c r="U471" s="165"/>
      <c r="V471" s="165"/>
      <c r="W471" s="165"/>
      <c r="X471" s="165"/>
    </row>
    <row r="472" spans="1:24" ht="15" customHeight="1" x14ac:dyDescent="0.2">
      <c r="A472" s="22"/>
      <c r="B472" s="22"/>
      <c r="C472" s="87"/>
      <c r="D472" s="168"/>
      <c r="E472" s="87"/>
      <c r="F472" s="87"/>
      <c r="G472" s="87"/>
      <c r="H472" s="87"/>
      <c r="I472" s="87"/>
      <c r="J472" s="87"/>
      <c r="K472" s="169"/>
      <c r="L472" s="87"/>
      <c r="M472" s="165"/>
      <c r="N472" s="169"/>
      <c r="O472" s="210"/>
      <c r="P472" s="170"/>
      <c r="Q472" s="170"/>
      <c r="R472" s="170"/>
      <c r="S472" s="170"/>
      <c r="T472" s="167"/>
      <c r="U472" s="165"/>
      <c r="V472" s="165"/>
      <c r="W472" s="165"/>
      <c r="X472" s="165"/>
    </row>
    <row r="473" spans="1:24" ht="15" customHeight="1" x14ac:dyDescent="0.2">
      <c r="A473" s="22"/>
      <c r="B473" s="22"/>
      <c r="C473" s="87"/>
      <c r="D473" s="168"/>
      <c r="E473" s="87"/>
      <c r="F473" s="87"/>
      <c r="G473" s="87"/>
      <c r="H473" s="87"/>
      <c r="I473" s="87"/>
      <c r="J473" s="87"/>
      <c r="K473" s="169"/>
      <c r="L473" s="87"/>
      <c r="M473" s="165"/>
      <c r="N473" s="169"/>
      <c r="O473" s="210"/>
      <c r="P473" s="170"/>
      <c r="Q473" s="170"/>
      <c r="R473" s="170"/>
      <c r="S473" s="170"/>
      <c r="T473" s="167"/>
      <c r="U473" s="165"/>
      <c r="V473" s="165"/>
      <c r="W473" s="165"/>
      <c r="X473" s="165"/>
    </row>
    <row r="474" spans="1:24" ht="15" customHeight="1" x14ac:dyDescent="0.2">
      <c r="A474" s="22"/>
      <c r="B474" s="22"/>
      <c r="C474" s="87"/>
      <c r="D474" s="168"/>
      <c r="E474" s="87"/>
      <c r="F474" s="87"/>
      <c r="G474" s="87"/>
      <c r="H474" s="87"/>
      <c r="I474" s="87"/>
      <c r="J474" s="87"/>
      <c r="K474" s="169"/>
      <c r="L474" s="87"/>
      <c r="M474" s="165"/>
      <c r="N474" s="169"/>
      <c r="O474" s="210"/>
      <c r="P474" s="170"/>
      <c r="Q474" s="170"/>
      <c r="R474" s="170"/>
      <c r="S474" s="170"/>
      <c r="T474" s="167"/>
      <c r="U474" s="165"/>
      <c r="V474" s="165"/>
      <c r="W474" s="165"/>
      <c r="X474" s="165"/>
    </row>
    <row r="475" spans="1:24" ht="15" customHeight="1" x14ac:dyDescent="0.2">
      <c r="A475" s="22"/>
      <c r="B475" s="22"/>
      <c r="C475" s="87"/>
      <c r="D475" s="168"/>
      <c r="E475" s="87"/>
      <c r="F475" s="87"/>
      <c r="G475" s="87"/>
      <c r="H475" s="87"/>
      <c r="I475" s="87"/>
      <c r="J475" s="87"/>
      <c r="K475" s="169"/>
      <c r="L475" s="87"/>
      <c r="M475" s="165"/>
      <c r="N475" s="169"/>
      <c r="O475" s="210"/>
      <c r="P475" s="170"/>
      <c r="Q475" s="170"/>
      <c r="R475" s="170"/>
      <c r="S475" s="170"/>
      <c r="T475" s="167"/>
      <c r="U475" s="165"/>
      <c r="V475" s="165"/>
      <c r="W475" s="165"/>
      <c r="X475" s="165"/>
    </row>
    <row r="476" spans="1:24" ht="15" customHeight="1" x14ac:dyDescent="0.2">
      <c r="A476" s="22"/>
      <c r="B476" s="22"/>
      <c r="C476" s="87"/>
      <c r="D476" s="168"/>
      <c r="E476" s="87"/>
      <c r="F476" s="87"/>
      <c r="G476" s="87"/>
      <c r="H476" s="87"/>
      <c r="I476" s="87"/>
      <c r="J476" s="87"/>
      <c r="K476" s="169"/>
      <c r="L476" s="87"/>
      <c r="M476" s="165"/>
      <c r="N476" s="169"/>
      <c r="O476" s="210"/>
      <c r="P476" s="170"/>
      <c r="Q476" s="170"/>
      <c r="R476" s="170"/>
      <c r="S476" s="170"/>
      <c r="T476" s="167"/>
      <c r="U476" s="165"/>
      <c r="V476" s="165"/>
      <c r="W476" s="165"/>
      <c r="X476" s="165"/>
    </row>
    <row r="477" spans="1:24" ht="15" customHeight="1" x14ac:dyDescent="0.2">
      <c r="A477" s="22"/>
      <c r="B477" s="22"/>
      <c r="C477" s="87"/>
      <c r="D477" s="168"/>
      <c r="E477" s="87"/>
      <c r="F477" s="87"/>
      <c r="G477" s="87"/>
      <c r="H477" s="87"/>
      <c r="I477" s="87"/>
      <c r="J477" s="87"/>
      <c r="K477" s="169"/>
      <c r="L477" s="87"/>
      <c r="M477" s="165"/>
      <c r="N477" s="169"/>
      <c r="O477" s="210"/>
      <c r="P477" s="170"/>
      <c r="Q477" s="170"/>
      <c r="R477" s="170"/>
      <c r="S477" s="170"/>
      <c r="T477" s="167"/>
      <c r="U477" s="165"/>
      <c r="V477" s="165"/>
      <c r="W477" s="165"/>
      <c r="X477" s="165"/>
    </row>
    <row r="478" spans="1:24" ht="15" customHeight="1" x14ac:dyDescent="0.2">
      <c r="A478" s="22"/>
      <c r="B478" s="22"/>
      <c r="C478" s="87"/>
      <c r="D478" s="168"/>
      <c r="E478" s="87"/>
      <c r="F478" s="87"/>
      <c r="G478" s="87"/>
      <c r="H478" s="87"/>
      <c r="I478" s="87"/>
      <c r="J478" s="87"/>
      <c r="K478" s="169"/>
      <c r="L478" s="87"/>
      <c r="M478" s="165"/>
      <c r="N478" s="169"/>
      <c r="O478" s="210"/>
      <c r="P478" s="170"/>
      <c r="Q478" s="170"/>
      <c r="R478" s="170"/>
      <c r="S478" s="170"/>
      <c r="T478" s="167"/>
      <c r="U478" s="165"/>
      <c r="V478" s="165"/>
      <c r="W478" s="165"/>
      <c r="X478" s="165"/>
    </row>
    <row r="479" spans="1:24" ht="15" customHeight="1" x14ac:dyDescent="0.2">
      <c r="A479" s="22"/>
      <c r="B479" s="22"/>
      <c r="C479" s="87"/>
      <c r="D479" s="168"/>
      <c r="E479" s="87"/>
      <c r="F479" s="87"/>
      <c r="G479" s="87"/>
      <c r="H479" s="87"/>
      <c r="I479" s="87"/>
      <c r="J479" s="87"/>
      <c r="K479" s="169"/>
      <c r="L479" s="87"/>
      <c r="M479" s="165"/>
      <c r="N479" s="169"/>
      <c r="O479" s="210"/>
      <c r="P479" s="170"/>
      <c r="Q479" s="170"/>
      <c r="R479" s="170"/>
      <c r="S479" s="170"/>
      <c r="T479" s="167"/>
      <c r="U479" s="165"/>
      <c r="V479" s="165"/>
      <c r="W479" s="165"/>
      <c r="X479" s="165"/>
    </row>
    <row r="480" spans="1:24" ht="15" customHeight="1" x14ac:dyDescent="0.2">
      <c r="A480" s="22"/>
      <c r="B480" s="22"/>
      <c r="C480" s="87"/>
      <c r="D480" s="168"/>
      <c r="E480" s="87"/>
      <c r="F480" s="87"/>
      <c r="G480" s="87"/>
      <c r="H480" s="87"/>
      <c r="I480" s="87"/>
      <c r="J480" s="87"/>
      <c r="K480" s="169"/>
      <c r="L480" s="87"/>
      <c r="M480" s="165"/>
      <c r="N480" s="169"/>
      <c r="O480" s="210"/>
      <c r="P480" s="170"/>
      <c r="Q480" s="170"/>
      <c r="R480" s="170"/>
      <c r="S480" s="170"/>
      <c r="T480" s="167"/>
      <c r="U480" s="165"/>
      <c r="V480" s="165"/>
      <c r="W480" s="165"/>
      <c r="X480" s="165"/>
    </row>
    <row r="481" spans="1:24" ht="15" customHeight="1" x14ac:dyDescent="0.2">
      <c r="A481" s="22"/>
      <c r="B481" s="22"/>
      <c r="C481" s="87"/>
      <c r="D481" s="168"/>
      <c r="E481" s="87"/>
      <c r="F481" s="87"/>
      <c r="G481" s="87"/>
      <c r="H481" s="87"/>
      <c r="I481" s="87"/>
      <c r="J481" s="87"/>
      <c r="K481" s="169"/>
      <c r="L481" s="87"/>
      <c r="M481" s="165"/>
      <c r="N481" s="169"/>
      <c r="O481" s="210"/>
      <c r="P481" s="170"/>
      <c r="Q481" s="170"/>
      <c r="R481" s="170"/>
      <c r="S481" s="170"/>
      <c r="T481" s="167"/>
      <c r="U481" s="165"/>
      <c r="V481" s="165"/>
      <c r="W481" s="165"/>
      <c r="X481" s="165"/>
    </row>
    <row r="482" spans="1:24" ht="15" customHeight="1" x14ac:dyDescent="0.2">
      <c r="A482" s="22"/>
      <c r="B482" s="22"/>
      <c r="C482" s="87"/>
      <c r="D482" s="168"/>
      <c r="E482" s="87"/>
      <c r="F482" s="87"/>
      <c r="G482" s="87"/>
      <c r="H482" s="87"/>
      <c r="I482" s="87"/>
      <c r="J482" s="87"/>
      <c r="K482" s="169"/>
      <c r="L482" s="87"/>
      <c r="M482" s="165"/>
      <c r="N482" s="169"/>
      <c r="O482" s="210"/>
      <c r="P482" s="170"/>
      <c r="Q482" s="170"/>
      <c r="R482" s="170"/>
      <c r="S482" s="170"/>
      <c r="T482" s="167"/>
      <c r="U482" s="165"/>
      <c r="V482" s="165"/>
      <c r="W482" s="165"/>
      <c r="X482" s="165"/>
    </row>
    <row r="483" spans="1:24" ht="15" customHeight="1" x14ac:dyDescent="0.2">
      <c r="A483" s="22"/>
      <c r="B483" s="22"/>
      <c r="C483" s="87"/>
      <c r="D483" s="168"/>
      <c r="E483" s="87"/>
      <c r="F483" s="87"/>
      <c r="G483" s="87"/>
      <c r="H483" s="87"/>
      <c r="I483" s="87"/>
      <c r="J483" s="87"/>
      <c r="K483" s="169"/>
      <c r="L483" s="87"/>
      <c r="M483" s="165"/>
      <c r="N483" s="169"/>
      <c r="O483" s="210"/>
      <c r="P483" s="170"/>
      <c r="Q483" s="170"/>
      <c r="R483" s="170"/>
      <c r="S483" s="170"/>
      <c r="T483" s="167"/>
      <c r="U483" s="165"/>
      <c r="V483" s="165"/>
      <c r="W483" s="165"/>
      <c r="X483" s="165"/>
    </row>
    <row r="484" spans="1:24" ht="15" customHeight="1" x14ac:dyDescent="0.2">
      <c r="A484" s="22"/>
      <c r="B484" s="22"/>
      <c r="C484" s="87"/>
      <c r="D484" s="168"/>
      <c r="E484" s="87"/>
      <c r="F484" s="87"/>
      <c r="G484" s="87"/>
      <c r="H484" s="87"/>
      <c r="I484" s="87"/>
      <c r="J484" s="87"/>
      <c r="K484" s="169"/>
      <c r="L484" s="87"/>
      <c r="M484" s="165"/>
      <c r="N484" s="169"/>
      <c r="O484" s="210"/>
      <c r="P484" s="170"/>
      <c r="Q484" s="170"/>
      <c r="R484" s="170"/>
      <c r="S484" s="170"/>
      <c r="T484" s="167"/>
      <c r="U484" s="165"/>
      <c r="V484" s="165"/>
      <c r="W484" s="165"/>
      <c r="X484" s="165"/>
    </row>
    <row r="485" spans="1:24" ht="15" customHeight="1" x14ac:dyDescent="0.2">
      <c r="A485" s="22"/>
      <c r="B485" s="22"/>
      <c r="C485" s="87"/>
      <c r="D485" s="168"/>
      <c r="E485" s="87"/>
      <c r="F485" s="87"/>
      <c r="G485" s="87"/>
      <c r="H485" s="87"/>
      <c r="I485" s="87"/>
      <c r="J485" s="87"/>
      <c r="K485" s="169"/>
      <c r="L485" s="87"/>
      <c r="M485" s="165"/>
      <c r="N485" s="169"/>
      <c r="O485" s="210"/>
      <c r="P485" s="170"/>
      <c r="Q485" s="170"/>
      <c r="R485" s="170"/>
      <c r="S485" s="170"/>
      <c r="T485" s="167"/>
      <c r="U485" s="165"/>
      <c r="V485" s="165"/>
      <c r="W485" s="165"/>
      <c r="X485" s="165"/>
    </row>
    <row r="486" spans="1:24" ht="15" customHeight="1" x14ac:dyDescent="0.2">
      <c r="A486" s="22"/>
      <c r="B486" s="22"/>
      <c r="C486" s="87"/>
      <c r="D486" s="168"/>
      <c r="E486" s="87"/>
      <c r="F486" s="87"/>
      <c r="G486" s="87"/>
      <c r="H486" s="87"/>
      <c r="I486" s="87"/>
      <c r="J486" s="87"/>
      <c r="K486" s="169"/>
      <c r="L486" s="87"/>
      <c r="M486" s="165"/>
      <c r="N486" s="169"/>
      <c r="O486" s="210"/>
      <c r="P486" s="170"/>
      <c r="Q486" s="170"/>
      <c r="R486" s="170"/>
      <c r="S486" s="170"/>
      <c r="T486" s="167"/>
      <c r="U486" s="165"/>
      <c r="V486" s="165"/>
      <c r="W486" s="165"/>
      <c r="X486" s="165"/>
    </row>
    <row r="487" spans="1:24" ht="15" customHeight="1" x14ac:dyDescent="0.2">
      <c r="A487" s="22"/>
      <c r="B487" s="22"/>
      <c r="C487" s="87"/>
      <c r="D487" s="168"/>
      <c r="E487" s="87"/>
      <c r="F487" s="87"/>
      <c r="G487" s="87"/>
      <c r="H487" s="87"/>
      <c r="I487" s="87"/>
      <c r="J487" s="87"/>
      <c r="K487" s="169"/>
      <c r="L487" s="87"/>
      <c r="M487" s="165"/>
      <c r="N487" s="169"/>
      <c r="O487" s="210"/>
      <c r="P487" s="170"/>
      <c r="Q487" s="170"/>
      <c r="R487" s="170"/>
      <c r="S487" s="170"/>
      <c r="T487" s="167"/>
      <c r="U487" s="165"/>
      <c r="V487" s="165"/>
      <c r="W487" s="165"/>
      <c r="X487" s="165"/>
    </row>
    <row r="488" spans="1:24" ht="15" customHeight="1" x14ac:dyDescent="0.2">
      <c r="A488" s="22"/>
      <c r="B488" s="22"/>
      <c r="C488" s="87"/>
      <c r="D488" s="168"/>
      <c r="E488" s="87"/>
      <c r="F488" s="87"/>
      <c r="G488" s="87"/>
      <c r="H488" s="87"/>
      <c r="I488" s="87"/>
      <c r="J488" s="87"/>
      <c r="K488" s="169"/>
      <c r="L488" s="87"/>
      <c r="M488" s="165"/>
      <c r="N488" s="169"/>
      <c r="O488" s="210"/>
      <c r="P488" s="170"/>
      <c r="Q488" s="170"/>
      <c r="R488" s="170"/>
      <c r="S488" s="170"/>
      <c r="T488" s="167"/>
      <c r="U488" s="165"/>
      <c r="V488" s="165"/>
      <c r="W488" s="165"/>
      <c r="X488" s="165"/>
    </row>
    <row r="489" spans="1:24" ht="15" customHeight="1" x14ac:dyDescent="0.2">
      <c r="A489" s="22"/>
      <c r="B489" s="22"/>
      <c r="C489" s="87"/>
      <c r="D489" s="168"/>
      <c r="E489" s="87"/>
      <c r="F489" s="87"/>
      <c r="G489" s="87"/>
      <c r="H489" s="87"/>
      <c r="I489" s="87"/>
      <c r="J489" s="87"/>
      <c r="K489" s="169"/>
      <c r="L489" s="87"/>
      <c r="M489" s="165"/>
      <c r="N489" s="169"/>
      <c r="O489" s="210"/>
      <c r="P489" s="170"/>
      <c r="Q489" s="170"/>
      <c r="R489" s="170"/>
      <c r="S489" s="170"/>
      <c r="T489" s="167"/>
      <c r="U489" s="165"/>
      <c r="V489" s="165"/>
      <c r="W489" s="165"/>
      <c r="X489" s="165"/>
    </row>
    <row r="490" spans="1:24" ht="15" customHeight="1" x14ac:dyDescent="0.2">
      <c r="A490" s="22"/>
      <c r="B490" s="22"/>
      <c r="C490" s="87"/>
      <c r="D490" s="168"/>
      <c r="E490" s="87"/>
      <c r="F490" s="87"/>
      <c r="G490" s="87"/>
      <c r="H490" s="87"/>
      <c r="I490" s="87"/>
      <c r="J490" s="87"/>
      <c r="K490" s="169"/>
      <c r="L490" s="87"/>
      <c r="M490" s="165"/>
      <c r="N490" s="169"/>
      <c r="O490" s="210"/>
      <c r="P490" s="170"/>
      <c r="Q490" s="170"/>
      <c r="R490" s="170"/>
      <c r="S490" s="170"/>
      <c r="T490" s="167"/>
      <c r="U490" s="165"/>
      <c r="V490" s="165"/>
      <c r="W490" s="165"/>
      <c r="X490" s="165"/>
    </row>
    <row r="491" spans="1:24" ht="15" customHeight="1" x14ac:dyDescent="0.2">
      <c r="A491" s="22"/>
      <c r="B491" s="22"/>
      <c r="C491" s="87"/>
      <c r="D491" s="168"/>
      <c r="E491" s="87"/>
      <c r="F491" s="87"/>
      <c r="G491" s="87"/>
      <c r="H491" s="87"/>
      <c r="I491" s="87"/>
      <c r="J491" s="87"/>
      <c r="K491" s="169"/>
      <c r="L491" s="87"/>
      <c r="M491" s="165"/>
      <c r="N491" s="169"/>
      <c r="O491" s="210"/>
      <c r="P491" s="170"/>
      <c r="Q491" s="170"/>
      <c r="R491" s="170"/>
      <c r="S491" s="170"/>
      <c r="T491" s="167"/>
      <c r="U491" s="165"/>
      <c r="V491" s="165"/>
      <c r="W491" s="165"/>
      <c r="X491" s="165"/>
    </row>
    <row r="492" spans="1:24" ht="15" customHeight="1" x14ac:dyDescent="0.2">
      <c r="A492" s="22"/>
      <c r="B492" s="22"/>
      <c r="C492" s="87"/>
      <c r="D492" s="168"/>
      <c r="E492" s="87"/>
      <c r="F492" s="87"/>
      <c r="G492" s="87"/>
      <c r="H492" s="87"/>
      <c r="I492" s="87"/>
      <c r="J492" s="87"/>
      <c r="K492" s="169"/>
      <c r="L492" s="87"/>
      <c r="M492" s="165"/>
      <c r="N492" s="169"/>
      <c r="O492" s="210"/>
      <c r="P492" s="170"/>
      <c r="Q492" s="170"/>
      <c r="R492" s="170"/>
      <c r="S492" s="170"/>
      <c r="T492" s="167"/>
      <c r="U492" s="165"/>
      <c r="V492" s="165"/>
      <c r="W492" s="165"/>
      <c r="X492" s="165"/>
    </row>
    <row r="493" spans="1:24" ht="15" customHeight="1" x14ac:dyDescent="0.2">
      <c r="A493" s="22"/>
      <c r="B493" s="22"/>
      <c r="C493" s="87"/>
      <c r="D493" s="168"/>
      <c r="E493" s="87"/>
      <c r="F493" s="87"/>
      <c r="G493" s="87"/>
      <c r="H493" s="87"/>
      <c r="I493" s="87"/>
      <c r="J493" s="87"/>
      <c r="K493" s="169"/>
      <c r="L493" s="87"/>
      <c r="M493" s="165"/>
      <c r="N493" s="169"/>
      <c r="O493" s="210"/>
      <c r="P493" s="170"/>
      <c r="Q493" s="170"/>
      <c r="R493" s="170"/>
      <c r="S493" s="170"/>
      <c r="T493" s="167"/>
      <c r="U493" s="165"/>
      <c r="V493" s="165"/>
      <c r="W493" s="165"/>
      <c r="X493" s="165"/>
    </row>
    <row r="494" spans="1:24" ht="15" customHeight="1" x14ac:dyDescent="0.2">
      <c r="A494" s="22"/>
      <c r="B494" s="22"/>
      <c r="C494" s="87"/>
      <c r="D494" s="168"/>
      <c r="E494" s="87"/>
      <c r="F494" s="87"/>
      <c r="G494" s="87"/>
      <c r="H494" s="87"/>
      <c r="I494" s="87"/>
      <c r="J494" s="87"/>
      <c r="K494" s="169"/>
      <c r="L494" s="87"/>
      <c r="M494" s="165"/>
      <c r="N494" s="169"/>
      <c r="O494" s="210"/>
      <c r="P494" s="170"/>
      <c r="Q494" s="170"/>
      <c r="R494" s="170"/>
      <c r="S494" s="170"/>
      <c r="T494" s="167"/>
      <c r="U494" s="165"/>
      <c r="V494" s="165"/>
      <c r="W494" s="165"/>
      <c r="X494" s="165"/>
    </row>
    <row r="495" spans="1:24" ht="15" customHeight="1" x14ac:dyDescent="0.2">
      <c r="A495" s="22"/>
      <c r="B495" s="22"/>
      <c r="C495" s="87"/>
      <c r="D495" s="168"/>
      <c r="E495" s="87"/>
      <c r="F495" s="87"/>
      <c r="G495" s="87"/>
      <c r="H495" s="87"/>
      <c r="I495" s="87"/>
      <c r="J495" s="87"/>
      <c r="K495" s="169"/>
      <c r="L495" s="87"/>
      <c r="M495" s="165"/>
      <c r="N495" s="169"/>
      <c r="O495" s="210"/>
      <c r="P495" s="170"/>
      <c r="Q495" s="170"/>
      <c r="R495" s="170"/>
      <c r="S495" s="170"/>
      <c r="T495" s="167"/>
      <c r="U495" s="165"/>
      <c r="V495" s="165"/>
      <c r="W495" s="165"/>
      <c r="X495" s="165"/>
    </row>
    <row r="496" spans="1:24" ht="15" customHeight="1" x14ac:dyDescent="0.2">
      <c r="A496" s="22"/>
      <c r="B496" s="22"/>
      <c r="C496" s="87"/>
      <c r="D496" s="168"/>
      <c r="E496" s="87"/>
      <c r="F496" s="87"/>
      <c r="G496" s="87"/>
      <c r="H496" s="87"/>
      <c r="I496" s="87"/>
      <c r="J496" s="87"/>
      <c r="K496" s="169"/>
      <c r="L496" s="87"/>
      <c r="M496" s="165"/>
      <c r="N496" s="169"/>
      <c r="O496" s="210"/>
      <c r="P496" s="170"/>
      <c r="Q496" s="170"/>
      <c r="R496" s="170"/>
      <c r="S496" s="170"/>
      <c r="T496" s="167"/>
      <c r="U496" s="165"/>
      <c r="V496" s="165"/>
      <c r="W496" s="165"/>
      <c r="X496" s="165"/>
    </row>
    <row r="497" spans="1:24" ht="15" customHeight="1" x14ac:dyDescent="0.2">
      <c r="A497" s="22"/>
      <c r="B497" s="22"/>
      <c r="C497" s="87"/>
      <c r="D497" s="168"/>
      <c r="E497" s="87"/>
      <c r="F497" s="87"/>
      <c r="G497" s="87"/>
      <c r="H497" s="87"/>
      <c r="I497" s="87"/>
      <c r="J497" s="87"/>
      <c r="K497" s="169"/>
      <c r="L497" s="87"/>
      <c r="M497" s="165"/>
      <c r="N497" s="169"/>
      <c r="O497" s="210"/>
      <c r="P497" s="170"/>
      <c r="Q497" s="170"/>
      <c r="R497" s="170"/>
      <c r="S497" s="170"/>
      <c r="T497" s="167"/>
      <c r="U497" s="165"/>
      <c r="V497" s="165"/>
      <c r="W497" s="165"/>
      <c r="X497" s="165"/>
    </row>
    <row r="498" spans="1:24" ht="15" customHeight="1" x14ac:dyDescent="0.2">
      <c r="A498" s="22"/>
      <c r="B498" s="22"/>
      <c r="C498" s="87"/>
      <c r="D498" s="168"/>
      <c r="E498" s="87"/>
      <c r="F498" s="87"/>
      <c r="G498" s="87"/>
      <c r="H498" s="87"/>
      <c r="I498" s="87"/>
      <c r="J498" s="87"/>
      <c r="K498" s="169"/>
      <c r="L498" s="87"/>
      <c r="M498" s="165"/>
      <c r="N498" s="169"/>
      <c r="O498" s="210"/>
      <c r="P498" s="170"/>
      <c r="Q498" s="170"/>
      <c r="R498" s="170"/>
      <c r="S498" s="170"/>
      <c r="T498" s="167"/>
      <c r="U498" s="165"/>
      <c r="V498" s="165"/>
      <c r="W498" s="165"/>
      <c r="X498" s="165"/>
    </row>
    <row r="499" spans="1:24" ht="15" customHeight="1" x14ac:dyDescent="0.2">
      <c r="A499" s="22"/>
      <c r="B499" s="22"/>
      <c r="C499" s="87"/>
      <c r="D499" s="168"/>
      <c r="E499" s="87"/>
      <c r="F499" s="87"/>
      <c r="G499" s="87"/>
      <c r="H499" s="87"/>
      <c r="I499" s="87"/>
      <c r="J499" s="87"/>
      <c r="K499" s="169"/>
      <c r="L499" s="87"/>
      <c r="M499" s="165"/>
      <c r="N499" s="169"/>
      <c r="O499" s="210"/>
      <c r="P499" s="170"/>
      <c r="Q499" s="170"/>
      <c r="R499" s="170"/>
      <c r="S499" s="170"/>
      <c r="T499" s="167"/>
      <c r="U499" s="165"/>
      <c r="V499" s="165"/>
      <c r="W499" s="165"/>
      <c r="X499" s="165"/>
    </row>
    <row r="500" spans="1:24" ht="15" customHeight="1" x14ac:dyDescent="0.2">
      <c r="A500" s="22"/>
      <c r="B500" s="22"/>
      <c r="C500" s="87"/>
      <c r="D500" s="168"/>
      <c r="E500" s="87"/>
      <c r="F500" s="87"/>
      <c r="G500" s="87"/>
      <c r="H500" s="87"/>
      <c r="I500" s="87"/>
      <c r="J500" s="87"/>
      <c r="K500" s="169"/>
      <c r="L500" s="87"/>
      <c r="M500" s="165"/>
      <c r="N500" s="169"/>
      <c r="O500" s="210"/>
      <c r="P500" s="170"/>
      <c r="Q500" s="170"/>
      <c r="R500" s="170"/>
      <c r="S500" s="170"/>
      <c r="T500" s="167"/>
      <c r="U500" s="165"/>
      <c r="V500" s="165"/>
      <c r="W500" s="165"/>
      <c r="X500" s="165"/>
    </row>
    <row r="501" spans="1:24" ht="15" customHeight="1" x14ac:dyDescent="0.2">
      <c r="A501" s="22"/>
      <c r="B501" s="22"/>
      <c r="C501" s="87"/>
      <c r="D501" s="168"/>
      <c r="E501" s="87"/>
      <c r="F501" s="87"/>
      <c r="G501" s="87"/>
      <c r="H501" s="87"/>
      <c r="I501" s="87"/>
      <c r="J501" s="87"/>
      <c r="K501" s="169"/>
      <c r="L501" s="87"/>
      <c r="M501" s="165"/>
      <c r="N501" s="169"/>
      <c r="O501" s="210"/>
      <c r="P501" s="170"/>
      <c r="Q501" s="170"/>
      <c r="R501" s="170"/>
      <c r="S501" s="170"/>
      <c r="T501" s="167"/>
      <c r="U501" s="165"/>
      <c r="V501" s="165"/>
      <c r="W501" s="165"/>
      <c r="X501" s="165"/>
    </row>
    <row r="502" spans="1:24" ht="15" customHeight="1" x14ac:dyDescent="0.2">
      <c r="A502" s="22"/>
      <c r="B502" s="22"/>
      <c r="C502" s="87"/>
      <c r="D502" s="168"/>
      <c r="E502" s="87"/>
      <c r="F502" s="87"/>
      <c r="G502" s="87"/>
      <c r="H502" s="87"/>
      <c r="I502" s="87"/>
      <c r="J502" s="87"/>
      <c r="K502" s="169"/>
      <c r="L502" s="87"/>
      <c r="M502" s="165"/>
      <c r="N502" s="169"/>
      <c r="O502" s="210"/>
      <c r="P502" s="170"/>
      <c r="Q502" s="170"/>
      <c r="R502" s="170"/>
      <c r="S502" s="170"/>
      <c r="T502" s="167"/>
      <c r="U502" s="165"/>
      <c r="V502" s="165"/>
      <c r="W502" s="165"/>
      <c r="X502" s="165"/>
    </row>
    <row r="503" spans="1:24" ht="15" customHeight="1" x14ac:dyDescent="0.2">
      <c r="A503" s="22"/>
      <c r="B503" s="22"/>
      <c r="C503" s="87"/>
      <c r="D503" s="168"/>
      <c r="E503" s="87"/>
      <c r="F503" s="87"/>
      <c r="G503" s="87"/>
      <c r="H503" s="87"/>
      <c r="I503" s="87"/>
      <c r="J503" s="87"/>
      <c r="K503" s="169"/>
      <c r="L503" s="87"/>
      <c r="M503" s="165"/>
      <c r="N503" s="169"/>
      <c r="O503" s="210"/>
      <c r="P503" s="170"/>
      <c r="Q503" s="170"/>
      <c r="R503" s="170"/>
      <c r="S503" s="170"/>
      <c r="T503" s="167"/>
      <c r="U503" s="165"/>
      <c r="V503" s="165"/>
      <c r="W503" s="165"/>
      <c r="X503" s="165"/>
    </row>
    <row r="504" spans="1:24" ht="15" customHeight="1" x14ac:dyDescent="0.2">
      <c r="A504" s="22"/>
      <c r="B504" s="22"/>
      <c r="C504" s="87"/>
      <c r="D504" s="168"/>
      <c r="E504" s="87"/>
      <c r="F504" s="87"/>
      <c r="G504" s="87"/>
      <c r="H504" s="87"/>
      <c r="I504" s="87"/>
      <c r="J504" s="87"/>
      <c r="K504" s="169"/>
      <c r="L504" s="87"/>
      <c r="M504" s="165"/>
      <c r="N504" s="169"/>
      <c r="O504" s="210"/>
      <c r="P504" s="170"/>
      <c r="Q504" s="170"/>
      <c r="R504" s="170"/>
      <c r="S504" s="170"/>
      <c r="T504" s="167"/>
      <c r="U504" s="165"/>
      <c r="V504" s="165"/>
      <c r="W504" s="165"/>
      <c r="X504" s="165"/>
    </row>
    <row r="505" spans="1:24" ht="15" customHeight="1" x14ac:dyDescent="0.2">
      <c r="A505" s="22"/>
      <c r="B505" s="22"/>
      <c r="C505" s="87"/>
      <c r="D505" s="168"/>
      <c r="E505" s="87"/>
      <c r="F505" s="87"/>
      <c r="G505" s="87"/>
      <c r="H505" s="87"/>
      <c r="I505" s="87"/>
      <c r="J505" s="87"/>
      <c r="K505" s="169"/>
      <c r="L505" s="87"/>
      <c r="M505" s="165"/>
      <c r="N505" s="169"/>
      <c r="O505" s="210"/>
      <c r="P505" s="170"/>
      <c r="Q505" s="170"/>
      <c r="R505" s="170"/>
      <c r="S505" s="170"/>
      <c r="T505" s="167"/>
      <c r="U505" s="165"/>
      <c r="V505" s="165"/>
      <c r="W505" s="165"/>
      <c r="X505" s="165"/>
    </row>
    <row r="506" spans="1:24" ht="15" customHeight="1" x14ac:dyDescent="0.2">
      <c r="A506" s="22"/>
      <c r="B506" s="22"/>
      <c r="C506" s="87"/>
      <c r="D506" s="168"/>
      <c r="E506" s="87"/>
      <c r="F506" s="87"/>
      <c r="G506" s="87"/>
      <c r="H506" s="87"/>
      <c r="I506" s="87"/>
      <c r="J506" s="87"/>
      <c r="K506" s="169"/>
      <c r="L506" s="87"/>
      <c r="M506" s="165"/>
      <c r="N506" s="169"/>
      <c r="O506" s="210"/>
      <c r="P506" s="170"/>
      <c r="Q506" s="170"/>
      <c r="R506" s="170"/>
      <c r="S506" s="170"/>
      <c r="T506" s="167"/>
      <c r="U506" s="165"/>
      <c r="V506" s="165"/>
      <c r="W506" s="165"/>
      <c r="X506" s="165"/>
    </row>
    <row r="507" spans="1:24" ht="15" customHeight="1" x14ac:dyDescent="0.2">
      <c r="A507" s="22"/>
      <c r="B507" s="22"/>
      <c r="C507" s="87"/>
      <c r="D507" s="168"/>
      <c r="E507" s="87"/>
      <c r="F507" s="87"/>
      <c r="G507" s="87"/>
      <c r="H507" s="87"/>
      <c r="I507" s="87"/>
      <c r="J507" s="87"/>
      <c r="K507" s="169"/>
      <c r="L507" s="87"/>
      <c r="M507" s="165"/>
      <c r="N507" s="169"/>
      <c r="O507" s="210"/>
      <c r="P507" s="170"/>
      <c r="Q507" s="170"/>
      <c r="R507" s="170"/>
      <c r="S507" s="170"/>
      <c r="T507" s="167"/>
      <c r="U507" s="165"/>
      <c r="V507" s="165"/>
      <c r="W507" s="165"/>
      <c r="X507" s="165"/>
    </row>
    <row r="508" spans="1:24" ht="15" customHeight="1" x14ac:dyDescent="0.2">
      <c r="A508" s="22"/>
      <c r="B508" s="22"/>
      <c r="C508" s="87"/>
      <c r="D508" s="168"/>
      <c r="E508" s="87"/>
      <c r="F508" s="87"/>
      <c r="G508" s="87"/>
      <c r="H508" s="87"/>
      <c r="I508" s="87"/>
      <c r="J508" s="87"/>
      <c r="K508" s="169"/>
      <c r="L508" s="87"/>
      <c r="M508" s="165"/>
      <c r="N508" s="169"/>
      <c r="O508" s="210"/>
      <c r="P508" s="170"/>
      <c r="Q508" s="170"/>
      <c r="R508" s="170"/>
      <c r="S508" s="170"/>
      <c r="T508" s="167"/>
      <c r="U508" s="165"/>
      <c r="V508" s="165"/>
      <c r="W508" s="165"/>
      <c r="X508" s="165"/>
    </row>
    <row r="509" spans="1:24" ht="15" customHeight="1" x14ac:dyDescent="0.2">
      <c r="A509" s="22"/>
      <c r="B509" s="22"/>
      <c r="C509" s="87"/>
      <c r="D509" s="168"/>
      <c r="E509" s="87"/>
      <c r="F509" s="87"/>
      <c r="G509" s="87"/>
      <c r="H509" s="87"/>
      <c r="I509" s="87"/>
      <c r="J509" s="87"/>
      <c r="K509" s="169"/>
      <c r="L509" s="87"/>
      <c r="M509" s="165"/>
      <c r="N509" s="169"/>
      <c r="O509" s="210"/>
      <c r="P509" s="170"/>
      <c r="Q509" s="170"/>
      <c r="R509" s="170"/>
      <c r="S509" s="170"/>
      <c r="T509" s="167"/>
      <c r="U509" s="165"/>
      <c r="V509" s="165"/>
      <c r="W509" s="165"/>
      <c r="X509" s="165"/>
    </row>
    <row r="510" spans="1:24" ht="15" customHeight="1" x14ac:dyDescent="0.2">
      <c r="A510" s="22"/>
      <c r="B510" s="22"/>
      <c r="C510" s="87"/>
      <c r="D510" s="168"/>
      <c r="E510" s="87"/>
      <c r="F510" s="87"/>
      <c r="G510" s="87"/>
      <c r="H510" s="87"/>
      <c r="I510" s="87"/>
      <c r="J510" s="87"/>
      <c r="K510" s="169"/>
      <c r="L510" s="87"/>
      <c r="M510" s="165"/>
      <c r="N510" s="169"/>
      <c r="O510" s="210"/>
      <c r="P510" s="170"/>
      <c r="Q510" s="170"/>
      <c r="R510" s="170"/>
      <c r="S510" s="170"/>
      <c r="T510" s="167"/>
      <c r="U510" s="165"/>
      <c r="V510" s="165"/>
      <c r="W510" s="165"/>
      <c r="X510" s="165"/>
    </row>
    <row r="511" spans="1:24" ht="15" customHeight="1" x14ac:dyDescent="0.2">
      <c r="A511" s="22"/>
      <c r="B511" s="22"/>
      <c r="C511" s="87"/>
      <c r="D511" s="168"/>
      <c r="E511" s="87"/>
      <c r="F511" s="87"/>
      <c r="G511" s="87"/>
      <c r="H511" s="87"/>
      <c r="I511" s="87"/>
      <c r="J511" s="87"/>
      <c r="K511" s="169"/>
      <c r="L511" s="87"/>
      <c r="M511" s="165"/>
      <c r="N511" s="169"/>
      <c r="O511" s="210"/>
      <c r="P511" s="170"/>
      <c r="Q511" s="170"/>
      <c r="R511" s="170"/>
      <c r="S511" s="170"/>
      <c r="T511" s="167"/>
      <c r="U511" s="165"/>
      <c r="V511" s="165"/>
      <c r="W511" s="165"/>
      <c r="X511" s="165"/>
    </row>
    <row r="512" spans="1:24" ht="15" customHeight="1" x14ac:dyDescent="0.2">
      <c r="A512" s="22"/>
      <c r="B512" s="22"/>
      <c r="C512" s="87"/>
      <c r="D512" s="168"/>
      <c r="E512" s="87"/>
      <c r="F512" s="87"/>
      <c r="G512" s="87"/>
      <c r="H512" s="87"/>
      <c r="I512" s="87"/>
      <c r="J512" s="87"/>
      <c r="K512" s="169"/>
      <c r="L512" s="87"/>
      <c r="M512" s="165"/>
      <c r="N512" s="169"/>
      <c r="O512" s="210"/>
      <c r="P512" s="170"/>
      <c r="Q512" s="170"/>
      <c r="R512" s="170"/>
      <c r="S512" s="170"/>
      <c r="T512" s="167"/>
      <c r="U512" s="165"/>
      <c r="V512" s="165"/>
      <c r="W512" s="165"/>
      <c r="X512" s="165"/>
    </row>
    <row r="513" spans="1:24" ht="15" customHeight="1" x14ac:dyDescent="0.2">
      <c r="A513" s="22"/>
      <c r="B513" s="22"/>
      <c r="C513" s="87"/>
      <c r="D513" s="168"/>
      <c r="E513" s="87"/>
      <c r="F513" s="87"/>
      <c r="G513" s="87"/>
      <c r="H513" s="87"/>
      <c r="I513" s="87"/>
      <c r="J513" s="87"/>
      <c r="K513" s="169"/>
      <c r="L513" s="87"/>
      <c r="M513" s="165"/>
      <c r="N513" s="169"/>
      <c r="O513" s="210"/>
      <c r="P513" s="170"/>
      <c r="Q513" s="170"/>
      <c r="R513" s="170"/>
      <c r="S513" s="170"/>
      <c r="T513" s="167"/>
      <c r="U513" s="165"/>
      <c r="V513" s="165"/>
      <c r="W513" s="165"/>
      <c r="X513" s="165"/>
    </row>
    <row r="514" spans="1:24" ht="15" customHeight="1" x14ac:dyDescent="0.2">
      <c r="A514" s="22"/>
      <c r="B514" s="22"/>
      <c r="C514" s="87"/>
      <c r="D514" s="168"/>
      <c r="E514" s="87"/>
      <c r="F514" s="87"/>
      <c r="G514" s="87"/>
      <c r="H514" s="87"/>
      <c r="I514" s="87"/>
      <c r="J514" s="87"/>
      <c r="K514" s="169"/>
      <c r="L514" s="87"/>
      <c r="M514" s="165"/>
      <c r="N514" s="169"/>
      <c r="O514" s="210"/>
      <c r="P514" s="170"/>
      <c r="Q514" s="170"/>
      <c r="R514" s="170"/>
      <c r="S514" s="170"/>
      <c r="T514" s="167"/>
      <c r="U514" s="165"/>
      <c r="V514" s="165"/>
      <c r="W514" s="165"/>
      <c r="X514" s="165"/>
    </row>
    <row r="515" spans="1:24" ht="15" customHeight="1" x14ac:dyDescent="0.2">
      <c r="A515" s="22"/>
      <c r="B515" s="22"/>
      <c r="C515" s="87"/>
      <c r="D515" s="168"/>
      <c r="E515" s="87"/>
      <c r="F515" s="87"/>
      <c r="G515" s="87"/>
      <c r="H515" s="87"/>
      <c r="I515" s="87"/>
      <c r="J515" s="87"/>
      <c r="K515" s="169"/>
      <c r="L515" s="87"/>
      <c r="M515" s="165"/>
      <c r="N515" s="169"/>
      <c r="O515" s="210"/>
      <c r="P515" s="170"/>
      <c r="Q515" s="170"/>
      <c r="R515" s="170"/>
      <c r="S515" s="170"/>
      <c r="T515" s="167"/>
      <c r="U515" s="165"/>
      <c r="V515" s="165"/>
      <c r="W515" s="165"/>
      <c r="X515" s="165"/>
    </row>
    <row r="516" spans="1:24" ht="15" customHeight="1" x14ac:dyDescent="0.2">
      <c r="A516" s="22"/>
      <c r="B516" s="22"/>
      <c r="C516" s="87"/>
      <c r="D516" s="168"/>
      <c r="E516" s="87"/>
      <c r="F516" s="87"/>
      <c r="G516" s="87"/>
      <c r="H516" s="87"/>
      <c r="I516" s="87"/>
      <c r="J516" s="87"/>
      <c r="K516" s="169"/>
      <c r="L516" s="87"/>
      <c r="M516" s="165"/>
      <c r="N516" s="169"/>
      <c r="O516" s="210"/>
      <c r="P516" s="170"/>
      <c r="Q516" s="170"/>
      <c r="R516" s="170"/>
      <c r="S516" s="170"/>
      <c r="T516" s="167"/>
      <c r="U516" s="165"/>
      <c r="V516" s="165"/>
      <c r="W516" s="165"/>
      <c r="X516" s="165"/>
    </row>
    <row r="517" spans="1:24" ht="15" customHeight="1" x14ac:dyDescent="0.2">
      <c r="A517" s="22"/>
      <c r="B517" s="22"/>
      <c r="C517" s="87"/>
      <c r="D517" s="168"/>
      <c r="E517" s="87"/>
      <c r="F517" s="87"/>
      <c r="G517" s="87"/>
      <c r="H517" s="87"/>
      <c r="I517" s="87"/>
      <c r="J517" s="87"/>
      <c r="K517" s="169"/>
      <c r="L517" s="87"/>
      <c r="M517" s="165"/>
      <c r="N517" s="169"/>
      <c r="O517" s="210"/>
      <c r="P517" s="170"/>
      <c r="Q517" s="170"/>
      <c r="R517" s="170"/>
      <c r="S517" s="170"/>
      <c r="T517" s="167"/>
      <c r="U517" s="165"/>
      <c r="V517" s="165"/>
      <c r="W517" s="165"/>
      <c r="X517" s="165"/>
    </row>
    <row r="518" spans="1:24" ht="15" customHeight="1" x14ac:dyDescent="0.2">
      <c r="A518" s="22"/>
      <c r="B518" s="22"/>
      <c r="C518" s="87"/>
      <c r="D518" s="168"/>
      <c r="E518" s="87"/>
      <c r="F518" s="87"/>
      <c r="G518" s="87"/>
      <c r="H518" s="87"/>
      <c r="I518" s="87"/>
      <c r="J518" s="87"/>
      <c r="K518" s="169"/>
      <c r="L518" s="87"/>
      <c r="M518" s="165"/>
      <c r="N518" s="169"/>
      <c r="O518" s="210"/>
      <c r="P518" s="170"/>
      <c r="Q518" s="170"/>
      <c r="R518" s="170"/>
      <c r="S518" s="170"/>
      <c r="T518" s="167"/>
      <c r="U518" s="165"/>
      <c r="V518" s="165"/>
      <c r="W518" s="165"/>
      <c r="X518" s="165"/>
    </row>
    <row r="519" spans="1:24" ht="15" customHeight="1" x14ac:dyDescent="0.2">
      <c r="A519" s="22"/>
      <c r="B519" s="22"/>
      <c r="C519" s="87"/>
      <c r="D519" s="168"/>
      <c r="E519" s="87"/>
      <c r="F519" s="87"/>
      <c r="G519" s="87"/>
      <c r="H519" s="87"/>
      <c r="I519" s="87"/>
      <c r="J519" s="87"/>
      <c r="K519" s="169"/>
      <c r="L519" s="87"/>
      <c r="M519" s="165"/>
      <c r="N519" s="169"/>
      <c r="O519" s="210"/>
      <c r="P519" s="170"/>
      <c r="Q519" s="170"/>
      <c r="R519" s="170"/>
      <c r="S519" s="170"/>
      <c r="T519" s="167"/>
      <c r="U519" s="165"/>
      <c r="V519" s="165"/>
      <c r="W519" s="165"/>
      <c r="X519" s="165"/>
    </row>
    <row r="520" spans="1:24" ht="15" customHeight="1" x14ac:dyDescent="0.2">
      <c r="A520" s="22"/>
      <c r="B520" s="22"/>
      <c r="C520" s="87"/>
      <c r="D520" s="168"/>
      <c r="E520" s="87"/>
      <c r="F520" s="87"/>
      <c r="G520" s="87"/>
      <c r="H520" s="87"/>
      <c r="I520" s="87"/>
      <c r="J520" s="87"/>
      <c r="K520" s="169"/>
      <c r="L520" s="87"/>
      <c r="M520" s="165"/>
      <c r="N520" s="169"/>
      <c r="O520" s="210"/>
      <c r="P520" s="170"/>
      <c r="Q520" s="170"/>
      <c r="R520" s="170"/>
      <c r="S520" s="170"/>
      <c r="T520" s="167"/>
      <c r="U520" s="165"/>
      <c r="V520" s="165"/>
      <c r="W520" s="165"/>
      <c r="X520" s="165"/>
    </row>
    <row r="521" spans="1:24" ht="15" customHeight="1" x14ac:dyDescent="0.2">
      <c r="A521" s="22"/>
      <c r="B521" s="22"/>
      <c r="C521" s="87"/>
      <c r="D521" s="168"/>
      <c r="E521" s="87"/>
      <c r="F521" s="87"/>
      <c r="G521" s="87"/>
      <c r="H521" s="87"/>
      <c r="I521" s="87"/>
      <c r="J521" s="87"/>
      <c r="K521" s="169"/>
      <c r="L521" s="87"/>
      <c r="M521" s="165"/>
      <c r="N521" s="169"/>
      <c r="O521" s="210"/>
      <c r="P521" s="170"/>
      <c r="Q521" s="170"/>
      <c r="R521" s="170"/>
      <c r="S521" s="170"/>
      <c r="T521" s="167"/>
      <c r="U521" s="165"/>
      <c r="V521" s="165"/>
      <c r="W521" s="165"/>
      <c r="X521" s="165"/>
    </row>
    <row r="522" spans="1:24" ht="15" customHeight="1" x14ac:dyDescent="0.2">
      <c r="A522" s="22"/>
      <c r="B522" s="22"/>
      <c r="C522" s="87"/>
      <c r="D522" s="168"/>
      <c r="E522" s="87"/>
      <c r="F522" s="87"/>
      <c r="G522" s="87"/>
      <c r="H522" s="87"/>
      <c r="I522" s="87"/>
      <c r="J522" s="87"/>
      <c r="K522" s="169"/>
      <c r="L522" s="87"/>
      <c r="M522" s="165"/>
      <c r="N522" s="169"/>
      <c r="O522" s="210"/>
      <c r="P522" s="170"/>
      <c r="Q522" s="170"/>
      <c r="R522" s="170"/>
      <c r="S522" s="170"/>
      <c r="T522" s="167"/>
      <c r="U522" s="165"/>
      <c r="V522" s="165"/>
      <c r="W522" s="165"/>
      <c r="X522" s="165"/>
    </row>
    <row r="523" spans="1:24" ht="15" customHeight="1" x14ac:dyDescent="0.2">
      <c r="A523" s="22"/>
      <c r="B523" s="22"/>
      <c r="C523" s="87"/>
      <c r="D523" s="168"/>
      <c r="E523" s="87"/>
      <c r="F523" s="87"/>
      <c r="G523" s="87"/>
      <c r="H523" s="87"/>
      <c r="I523" s="87"/>
      <c r="J523" s="87"/>
      <c r="K523" s="169"/>
      <c r="L523" s="87"/>
      <c r="M523" s="165"/>
      <c r="N523" s="169"/>
      <c r="O523" s="210"/>
      <c r="P523" s="170"/>
      <c r="Q523" s="170"/>
      <c r="R523" s="170"/>
      <c r="S523" s="170"/>
      <c r="T523" s="167"/>
      <c r="U523" s="165"/>
      <c r="V523" s="165"/>
      <c r="W523" s="165"/>
      <c r="X523" s="165"/>
    </row>
    <row r="524" spans="1:24" ht="15" customHeight="1" x14ac:dyDescent="0.2">
      <c r="A524" s="22"/>
      <c r="B524" s="22"/>
      <c r="C524" s="87"/>
      <c r="D524" s="168"/>
      <c r="E524" s="87"/>
      <c r="F524" s="87"/>
      <c r="G524" s="87"/>
      <c r="H524" s="87"/>
      <c r="I524" s="87"/>
      <c r="J524" s="87"/>
      <c r="K524" s="169"/>
      <c r="L524" s="87"/>
      <c r="M524" s="165"/>
      <c r="N524" s="169"/>
      <c r="O524" s="210"/>
      <c r="P524" s="170"/>
      <c r="Q524" s="170"/>
      <c r="R524" s="170"/>
      <c r="S524" s="170"/>
      <c r="T524" s="167"/>
      <c r="U524" s="165"/>
      <c r="V524" s="165"/>
      <c r="W524" s="165"/>
      <c r="X524" s="165"/>
    </row>
    <row r="525" spans="1:24" ht="15" customHeight="1" x14ac:dyDescent="0.2">
      <c r="A525" s="22"/>
      <c r="B525" s="22"/>
      <c r="C525" s="87"/>
      <c r="D525" s="168"/>
      <c r="E525" s="87"/>
      <c r="F525" s="87"/>
      <c r="G525" s="87"/>
      <c r="H525" s="87"/>
      <c r="I525" s="87"/>
      <c r="J525" s="87"/>
      <c r="K525" s="169"/>
      <c r="L525" s="87"/>
      <c r="M525" s="165"/>
      <c r="N525" s="169"/>
      <c r="O525" s="210"/>
      <c r="P525" s="170"/>
      <c r="Q525" s="170"/>
      <c r="R525" s="170"/>
      <c r="S525" s="170"/>
      <c r="T525" s="167"/>
      <c r="U525" s="165"/>
      <c r="V525" s="165"/>
      <c r="W525" s="165"/>
      <c r="X525" s="165"/>
    </row>
    <row r="526" spans="1:24" ht="15" customHeight="1" x14ac:dyDescent="0.2">
      <c r="A526" s="22"/>
      <c r="B526" s="22"/>
      <c r="C526" s="87"/>
      <c r="D526" s="168"/>
      <c r="E526" s="87"/>
      <c r="F526" s="87"/>
      <c r="G526" s="87"/>
      <c r="H526" s="87"/>
      <c r="I526" s="87"/>
      <c r="J526" s="87"/>
      <c r="K526" s="169"/>
      <c r="L526" s="87"/>
      <c r="M526" s="165"/>
      <c r="N526" s="169"/>
      <c r="O526" s="210"/>
      <c r="P526" s="170"/>
      <c r="Q526" s="170"/>
      <c r="R526" s="170"/>
      <c r="S526" s="170"/>
      <c r="T526" s="167"/>
      <c r="U526" s="165"/>
      <c r="V526" s="165"/>
      <c r="W526" s="165"/>
      <c r="X526" s="165"/>
    </row>
    <row r="527" spans="1:24" ht="15" customHeight="1" x14ac:dyDescent="0.2">
      <c r="A527" s="22"/>
      <c r="B527" s="22"/>
      <c r="C527" s="87"/>
      <c r="D527" s="168"/>
      <c r="E527" s="87"/>
      <c r="F527" s="87"/>
      <c r="G527" s="87"/>
      <c r="H527" s="87"/>
      <c r="I527" s="87"/>
      <c r="J527" s="87"/>
      <c r="K527" s="169"/>
      <c r="L527" s="87"/>
      <c r="M527" s="165"/>
      <c r="N527" s="169"/>
      <c r="O527" s="210"/>
      <c r="P527" s="170"/>
      <c r="Q527" s="170"/>
      <c r="R527" s="170"/>
      <c r="S527" s="170"/>
      <c r="T527" s="167"/>
      <c r="U527" s="165"/>
      <c r="V527" s="165"/>
      <c r="W527" s="165"/>
      <c r="X527" s="165"/>
    </row>
    <row r="528" spans="1:24" ht="15" customHeight="1" x14ac:dyDescent="0.2">
      <c r="A528" s="22"/>
      <c r="B528" s="22"/>
      <c r="C528" s="87"/>
      <c r="D528" s="168"/>
      <c r="E528" s="87"/>
      <c r="F528" s="87"/>
      <c r="G528" s="87"/>
      <c r="H528" s="87"/>
      <c r="I528" s="87"/>
      <c r="J528" s="87"/>
      <c r="K528" s="169"/>
      <c r="L528" s="87"/>
      <c r="M528" s="165"/>
      <c r="N528" s="169"/>
      <c r="O528" s="210"/>
      <c r="P528" s="170"/>
      <c r="Q528" s="170"/>
      <c r="R528" s="170"/>
      <c r="S528" s="170"/>
      <c r="T528" s="167"/>
      <c r="U528" s="165"/>
      <c r="V528" s="165"/>
      <c r="W528" s="165"/>
      <c r="X528" s="165"/>
    </row>
    <row r="529" spans="1:24" ht="15" customHeight="1" x14ac:dyDescent="0.2">
      <c r="A529" s="22"/>
      <c r="B529" s="22"/>
      <c r="C529" s="87"/>
      <c r="D529" s="168"/>
      <c r="E529" s="87"/>
      <c r="F529" s="87"/>
      <c r="G529" s="87"/>
      <c r="H529" s="87"/>
      <c r="I529" s="87"/>
      <c r="J529" s="87"/>
      <c r="K529" s="169"/>
      <c r="L529" s="87"/>
      <c r="M529" s="165"/>
      <c r="N529" s="169"/>
      <c r="O529" s="210"/>
      <c r="P529" s="170"/>
      <c r="Q529" s="170"/>
      <c r="R529" s="170"/>
      <c r="S529" s="170"/>
      <c r="T529" s="167"/>
      <c r="U529" s="165"/>
      <c r="V529" s="165"/>
      <c r="W529" s="165"/>
      <c r="X529" s="165"/>
    </row>
    <row r="530" spans="1:24" ht="15" customHeight="1" x14ac:dyDescent="0.2">
      <c r="A530" s="22"/>
      <c r="B530" s="22"/>
      <c r="C530" s="87"/>
      <c r="D530" s="168"/>
      <c r="E530" s="87"/>
      <c r="F530" s="87"/>
      <c r="G530" s="87"/>
      <c r="H530" s="87"/>
      <c r="I530" s="87"/>
      <c r="J530" s="87"/>
      <c r="K530" s="169"/>
      <c r="L530" s="87"/>
      <c r="M530" s="165"/>
      <c r="N530" s="169"/>
      <c r="O530" s="210"/>
      <c r="P530" s="170"/>
      <c r="Q530" s="170"/>
      <c r="R530" s="170"/>
      <c r="S530" s="170"/>
      <c r="T530" s="167"/>
      <c r="U530" s="165"/>
      <c r="V530" s="165"/>
      <c r="W530" s="165"/>
      <c r="X530" s="165"/>
    </row>
    <row r="531" spans="1:24" ht="15" customHeight="1" x14ac:dyDescent="0.2">
      <c r="A531" s="22"/>
      <c r="B531" s="22"/>
      <c r="C531" s="87"/>
      <c r="D531" s="168"/>
      <c r="E531" s="87"/>
      <c r="F531" s="87"/>
      <c r="G531" s="87"/>
      <c r="H531" s="87"/>
      <c r="I531" s="87"/>
      <c r="J531" s="87"/>
      <c r="K531" s="169"/>
      <c r="L531" s="87"/>
      <c r="M531" s="165"/>
      <c r="N531" s="169"/>
      <c r="O531" s="210"/>
      <c r="P531" s="170"/>
      <c r="Q531" s="170"/>
      <c r="R531" s="170"/>
      <c r="S531" s="170"/>
      <c r="T531" s="167"/>
      <c r="U531" s="165"/>
      <c r="V531" s="165"/>
      <c r="W531" s="165"/>
      <c r="X531" s="165"/>
    </row>
    <row r="532" spans="1:24" ht="15" customHeight="1" x14ac:dyDescent="0.2">
      <c r="A532" s="22"/>
      <c r="B532" s="22"/>
      <c r="C532" s="87"/>
      <c r="D532" s="168"/>
      <c r="E532" s="87"/>
      <c r="F532" s="87"/>
      <c r="G532" s="87"/>
      <c r="H532" s="87"/>
      <c r="I532" s="87"/>
      <c r="J532" s="87"/>
      <c r="K532" s="169"/>
      <c r="L532" s="87"/>
      <c r="M532" s="165"/>
      <c r="N532" s="169"/>
      <c r="O532" s="210"/>
      <c r="P532" s="170"/>
      <c r="Q532" s="170"/>
      <c r="R532" s="170"/>
      <c r="S532" s="170"/>
      <c r="T532" s="167"/>
      <c r="U532" s="165"/>
      <c r="V532" s="165"/>
      <c r="W532" s="165"/>
      <c r="X532" s="165"/>
    </row>
    <row r="533" spans="1:24" ht="15" customHeight="1" x14ac:dyDescent="0.2">
      <c r="A533" s="22"/>
      <c r="B533" s="22"/>
      <c r="C533" s="87"/>
      <c r="D533" s="168"/>
      <c r="E533" s="87"/>
      <c r="F533" s="87"/>
      <c r="G533" s="87"/>
      <c r="H533" s="87"/>
      <c r="I533" s="87"/>
      <c r="J533" s="87"/>
      <c r="K533" s="169"/>
      <c r="L533" s="87"/>
      <c r="M533" s="165"/>
      <c r="N533" s="169"/>
      <c r="O533" s="210"/>
      <c r="P533" s="170"/>
      <c r="Q533" s="170"/>
      <c r="R533" s="170"/>
      <c r="S533" s="170"/>
      <c r="T533" s="167"/>
      <c r="U533" s="165"/>
      <c r="V533" s="165"/>
      <c r="W533" s="165"/>
      <c r="X533" s="165"/>
    </row>
    <row r="534" spans="1:24" ht="15" customHeight="1" x14ac:dyDescent="0.2">
      <c r="A534" s="22"/>
      <c r="B534" s="22"/>
      <c r="C534" s="87"/>
      <c r="D534" s="168"/>
      <c r="E534" s="87"/>
      <c r="F534" s="87"/>
      <c r="G534" s="87"/>
      <c r="H534" s="87"/>
      <c r="I534" s="87"/>
      <c r="J534" s="87"/>
      <c r="K534" s="169"/>
      <c r="L534" s="87"/>
      <c r="M534" s="165"/>
      <c r="N534" s="169"/>
      <c r="O534" s="210"/>
      <c r="P534" s="170"/>
      <c r="Q534" s="170"/>
      <c r="R534" s="170"/>
      <c r="S534" s="170"/>
      <c r="T534" s="167"/>
      <c r="U534" s="165"/>
      <c r="V534" s="165"/>
      <c r="W534" s="165"/>
      <c r="X534" s="165"/>
    </row>
    <row r="535" spans="1:24" ht="15" customHeight="1" x14ac:dyDescent="0.2">
      <c r="A535" s="22"/>
      <c r="B535" s="22"/>
      <c r="C535" s="87"/>
      <c r="D535" s="168"/>
      <c r="E535" s="87"/>
      <c r="F535" s="87"/>
      <c r="G535" s="87"/>
      <c r="H535" s="87"/>
      <c r="I535" s="87"/>
      <c r="J535" s="87"/>
      <c r="K535" s="169"/>
      <c r="L535" s="87"/>
      <c r="M535" s="165"/>
      <c r="N535" s="169"/>
      <c r="O535" s="210"/>
      <c r="P535" s="170"/>
      <c r="Q535" s="170"/>
      <c r="R535" s="170"/>
      <c r="S535" s="170"/>
      <c r="T535" s="167"/>
      <c r="U535" s="165"/>
      <c r="V535" s="165"/>
      <c r="W535" s="165"/>
      <c r="X535" s="165"/>
    </row>
    <row r="536" spans="1:24" ht="15" customHeight="1" x14ac:dyDescent="0.2">
      <c r="A536" s="22"/>
      <c r="B536" s="22"/>
      <c r="C536" s="87"/>
      <c r="D536" s="168"/>
      <c r="E536" s="87"/>
      <c r="F536" s="87"/>
      <c r="G536" s="87"/>
      <c r="H536" s="87"/>
      <c r="I536" s="87"/>
      <c r="J536" s="87"/>
      <c r="K536" s="169"/>
      <c r="L536" s="87"/>
      <c r="M536" s="165"/>
      <c r="N536" s="169"/>
      <c r="O536" s="210"/>
      <c r="P536" s="170"/>
      <c r="Q536" s="170"/>
      <c r="R536" s="170"/>
      <c r="S536" s="170"/>
      <c r="T536" s="167"/>
      <c r="U536" s="165"/>
      <c r="V536" s="165"/>
      <c r="W536" s="165"/>
      <c r="X536" s="165"/>
    </row>
    <row r="537" spans="1:24" ht="15" customHeight="1" x14ac:dyDescent="0.2">
      <c r="A537" s="22"/>
      <c r="B537" s="22"/>
      <c r="C537" s="87"/>
      <c r="D537" s="168"/>
      <c r="E537" s="87"/>
      <c r="F537" s="87"/>
      <c r="G537" s="87"/>
      <c r="H537" s="87"/>
      <c r="I537" s="87"/>
      <c r="J537" s="87"/>
      <c r="K537" s="169"/>
      <c r="L537" s="87"/>
      <c r="M537" s="165"/>
      <c r="N537" s="169"/>
      <c r="O537" s="210"/>
      <c r="P537" s="170"/>
      <c r="Q537" s="170"/>
      <c r="R537" s="170"/>
      <c r="S537" s="170"/>
      <c r="T537" s="167"/>
      <c r="U537" s="165"/>
      <c r="V537" s="165"/>
      <c r="W537" s="165"/>
      <c r="X537" s="165"/>
    </row>
    <row r="538" spans="1:24" ht="15" customHeight="1" x14ac:dyDescent="0.2">
      <c r="A538" s="22"/>
      <c r="B538" s="22"/>
      <c r="C538" s="87"/>
      <c r="D538" s="168"/>
      <c r="E538" s="87"/>
      <c r="F538" s="87"/>
      <c r="G538" s="87"/>
      <c r="H538" s="87"/>
      <c r="I538" s="87"/>
      <c r="J538" s="87"/>
      <c r="K538" s="169"/>
      <c r="L538" s="87"/>
      <c r="M538" s="165"/>
      <c r="N538" s="169"/>
      <c r="O538" s="210"/>
      <c r="P538" s="170"/>
      <c r="Q538" s="170"/>
      <c r="R538" s="170"/>
      <c r="S538" s="170"/>
      <c r="T538" s="167"/>
      <c r="U538" s="165"/>
      <c r="V538" s="165"/>
      <c r="W538" s="165"/>
      <c r="X538" s="165"/>
    </row>
    <row r="539" spans="1:24" ht="15" customHeight="1" x14ac:dyDescent="0.2">
      <c r="A539" s="22"/>
      <c r="B539" s="22"/>
      <c r="C539" s="87"/>
      <c r="D539" s="168"/>
      <c r="E539" s="87"/>
      <c r="F539" s="87"/>
      <c r="G539" s="87"/>
      <c r="H539" s="87"/>
      <c r="I539" s="87"/>
      <c r="J539" s="87"/>
      <c r="K539" s="169"/>
      <c r="L539" s="87"/>
      <c r="M539" s="165"/>
      <c r="N539" s="169"/>
      <c r="O539" s="210"/>
      <c r="P539" s="170"/>
      <c r="Q539" s="170"/>
      <c r="R539" s="170"/>
      <c r="S539" s="170"/>
      <c r="T539" s="167"/>
      <c r="U539" s="165"/>
      <c r="V539" s="165"/>
      <c r="W539" s="165"/>
      <c r="X539" s="165"/>
    </row>
    <row r="540" spans="1:24" ht="15" customHeight="1" x14ac:dyDescent="0.2">
      <c r="A540" s="22"/>
      <c r="B540" s="22"/>
      <c r="C540" s="87"/>
      <c r="D540" s="168"/>
      <c r="E540" s="87"/>
      <c r="F540" s="87"/>
      <c r="G540" s="87"/>
      <c r="H540" s="87"/>
      <c r="I540" s="87"/>
      <c r="J540" s="87"/>
      <c r="K540" s="169"/>
      <c r="L540" s="87"/>
      <c r="M540" s="165"/>
      <c r="N540" s="169"/>
      <c r="O540" s="210"/>
      <c r="P540" s="170"/>
      <c r="Q540" s="170"/>
      <c r="R540" s="170"/>
      <c r="S540" s="170"/>
      <c r="T540" s="167"/>
      <c r="U540" s="165"/>
      <c r="V540" s="165"/>
      <c r="W540" s="165"/>
      <c r="X540" s="165"/>
    </row>
    <row r="541" spans="1:24" ht="15" customHeight="1" x14ac:dyDescent="0.2">
      <c r="A541" s="22"/>
      <c r="B541" s="22"/>
      <c r="C541" s="87"/>
      <c r="D541" s="168"/>
      <c r="E541" s="87"/>
      <c r="F541" s="87"/>
      <c r="G541" s="87"/>
      <c r="H541" s="87"/>
      <c r="I541" s="87"/>
      <c r="J541" s="87"/>
      <c r="K541" s="169"/>
      <c r="L541" s="87"/>
      <c r="M541" s="165"/>
      <c r="N541" s="169"/>
      <c r="O541" s="210"/>
      <c r="P541" s="170"/>
      <c r="Q541" s="170"/>
      <c r="R541" s="170"/>
      <c r="S541" s="170"/>
      <c r="T541" s="167"/>
      <c r="U541" s="165"/>
      <c r="V541" s="165"/>
      <c r="W541" s="165"/>
      <c r="X541" s="165"/>
    </row>
    <row r="542" spans="1:24" ht="15" customHeight="1" x14ac:dyDescent="0.2">
      <c r="A542" s="22"/>
      <c r="B542" s="22"/>
      <c r="C542" s="87"/>
      <c r="D542" s="168"/>
      <c r="E542" s="87"/>
      <c r="F542" s="87"/>
      <c r="G542" s="87"/>
      <c r="H542" s="87"/>
      <c r="I542" s="87"/>
      <c r="J542" s="87"/>
      <c r="K542" s="169"/>
      <c r="L542" s="87"/>
      <c r="M542" s="165"/>
      <c r="N542" s="169"/>
      <c r="O542" s="210"/>
      <c r="P542" s="170"/>
      <c r="Q542" s="170"/>
      <c r="R542" s="170"/>
      <c r="S542" s="170"/>
      <c r="T542" s="167"/>
      <c r="U542" s="165"/>
      <c r="V542" s="165"/>
      <c r="W542" s="165"/>
      <c r="X542" s="165"/>
    </row>
    <row r="543" spans="1:24" ht="15" customHeight="1" x14ac:dyDescent="0.2">
      <c r="A543" s="22"/>
      <c r="B543" s="22"/>
      <c r="C543" s="87"/>
      <c r="D543" s="168"/>
      <c r="E543" s="87"/>
      <c r="F543" s="87"/>
      <c r="G543" s="87"/>
      <c r="H543" s="87"/>
      <c r="I543" s="87"/>
      <c r="J543" s="87"/>
      <c r="K543" s="169"/>
      <c r="L543" s="87"/>
      <c r="M543" s="165"/>
      <c r="N543" s="169"/>
      <c r="O543" s="210"/>
      <c r="P543" s="170"/>
      <c r="Q543" s="170"/>
      <c r="R543" s="170"/>
      <c r="S543" s="170"/>
      <c r="T543" s="167"/>
      <c r="U543" s="165"/>
      <c r="V543" s="165"/>
      <c r="W543" s="165"/>
      <c r="X543" s="165"/>
    </row>
    <row r="544" spans="1:24" ht="15" customHeight="1" x14ac:dyDescent="0.2">
      <c r="A544" s="22"/>
      <c r="B544" s="22"/>
      <c r="C544" s="87"/>
      <c r="D544" s="168"/>
      <c r="E544" s="87"/>
      <c r="F544" s="87"/>
      <c r="G544" s="87"/>
      <c r="H544" s="87"/>
      <c r="I544" s="87"/>
      <c r="J544" s="87"/>
      <c r="K544" s="169"/>
      <c r="L544" s="87"/>
      <c r="M544" s="165"/>
      <c r="N544" s="169"/>
      <c r="O544" s="210"/>
      <c r="P544" s="170"/>
      <c r="Q544" s="170"/>
      <c r="R544" s="170"/>
      <c r="S544" s="170"/>
      <c r="T544" s="167"/>
      <c r="U544" s="165"/>
      <c r="V544" s="165"/>
      <c r="W544" s="165"/>
      <c r="X544" s="165"/>
    </row>
    <row r="545" spans="1:24" ht="15" customHeight="1" x14ac:dyDescent="0.2">
      <c r="A545" s="22"/>
      <c r="B545" s="22"/>
      <c r="C545" s="87"/>
      <c r="D545" s="168"/>
      <c r="E545" s="87"/>
      <c r="F545" s="87"/>
      <c r="G545" s="87"/>
      <c r="H545" s="87"/>
      <c r="I545" s="87"/>
      <c r="J545" s="87"/>
      <c r="K545" s="169"/>
      <c r="L545" s="87"/>
      <c r="M545" s="165"/>
      <c r="N545" s="169"/>
      <c r="O545" s="210"/>
      <c r="P545" s="170"/>
      <c r="Q545" s="170"/>
      <c r="R545" s="170"/>
      <c r="S545" s="170"/>
      <c r="T545" s="167"/>
      <c r="U545" s="165"/>
      <c r="V545" s="165"/>
      <c r="W545" s="165"/>
      <c r="X545" s="165"/>
    </row>
    <row r="546" spans="1:24" ht="15" customHeight="1" x14ac:dyDescent="0.2">
      <c r="A546" s="22"/>
      <c r="B546" s="22"/>
      <c r="C546" s="87"/>
      <c r="D546" s="168"/>
      <c r="E546" s="87"/>
      <c r="F546" s="87"/>
      <c r="G546" s="87"/>
      <c r="H546" s="87"/>
      <c r="I546" s="87"/>
      <c r="J546" s="87"/>
      <c r="K546" s="169"/>
      <c r="L546" s="87"/>
      <c r="M546" s="165"/>
      <c r="N546" s="169"/>
      <c r="O546" s="210"/>
      <c r="P546" s="170"/>
      <c r="Q546" s="170"/>
      <c r="R546" s="170"/>
      <c r="S546" s="170"/>
      <c r="T546" s="167"/>
      <c r="U546" s="165"/>
      <c r="V546" s="165"/>
      <c r="W546" s="165"/>
      <c r="X546" s="165"/>
    </row>
    <row r="547" spans="1:24" ht="15" customHeight="1" x14ac:dyDescent="0.2">
      <c r="A547" s="22"/>
      <c r="B547" s="22"/>
      <c r="C547" s="87"/>
      <c r="D547" s="168"/>
      <c r="E547" s="87"/>
      <c r="F547" s="87"/>
      <c r="G547" s="87"/>
      <c r="H547" s="87"/>
      <c r="I547" s="87"/>
      <c r="J547" s="87"/>
      <c r="K547" s="169"/>
      <c r="L547" s="87"/>
      <c r="M547" s="165"/>
      <c r="N547" s="169"/>
      <c r="O547" s="210"/>
      <c r="P547" s="170"/>
      <c r="Q547" s="170"/>
      <c r="R547" s="170"/>
      <c r="S547" s="170"/>
      <c r="T547" s="167"/>
      <c r="U547" s="165"/>
      <c r="V547" s="165"/>
      <c r="W547" s="165"/>
      <c r="X547" s="165"/>
    </row>
    <row r="548" spans="1:24" ht="15" customHeight="1" x14ac:dyDescent="0.2">
      <c r="A548" s="22"/>
      <c r="B548" s="22"/>
      <c r="C548" s="87"/>
      <c r="D548" s="168"/>
      <c r="E548" s="87"/>
      <c r="F548" s="87"/>
      <c r="G548" s="87"/>
      <c r="H548" s="87"/>
      <c r="I548" s="87"/>
      <c r="J548" s="87"/>
      <c r="K548" s="169"/>
      <c r="L548" s="87"/>
      <c r="M548" s="165"/>
      <c r="N548" s="169"/>
      <c r="O548" s="210"/>
      <c r="P548" s="170"/>
      <c r="Q548" s="170"/>
      <c r="R548" s="170"/>
      <c r="S548" s="170"/>
      <c r="T548" s="167"/>
      <c r="U548" s="165"/>
      <c r="V548" s="165"/>
      <c r="W548" s="165"/>
      <c r="X548" s="165"/>
    </row>
    <row r="549" spans="1:24" ht="15" customHeight="1" x14ac:dyDescent="0.2">
      <c r="A549" s="22"/>
      <c r="B549" s="22"/>
      <c r="C549" s="87"/>
      <c r="D549" s="168"/>
      <c r="E549" s="87"/>
      <c r="F549" s="87"/>
      <c r="G549" s="87"/>
      <c r="H549" s="87"/>
      <c r="I549" s="87"/>
      <c r="J549" s="87"/>
      <c r="K549" s="169"/>
      <c r="L549" s="87"/>
      <c r="M549" s="165"/>
      <c r="N549" s="169"/>
      <c r="O549" s="210"/>
      <c r="P549" s="170"/>
      <c r="Q549" s="170"/>
      <c r="R549" s="170"/>
      <c r="S549" s="170"/>
      <c r="T549" s="167"/>
      <c r="U549" s="165"/>
      <c r="V549" s="165"/>
      <c r="W549" s="165"/>
      <c r="X549" s="165"/>
    </row>
    <row r="550" spans="1:24" ht="15" customHeight="1" x14ac:dyDescent="0.2">
      <c r="A550" s="22"/>
      <c r="B550" s="22"/>
      <c r="C550" s="87"/>
      <c r="D550" s="168"/>
      <c r="E550" s="87"/>
      <c r="F550" s="87"/>
      <c r="G550" s="87"/>
      <c r="H550" s="87"/>
      <c r="I550" s="87"/>
      <c r="J550" s="87"/>
      <c r="K550" s="169"/>
      <c r="L550" s="87"/>
      <c r="M550" s="165"/>
      <c r="N550" s="169"/>
      <c r="O550" s="210"/>
      <c r="P550" s="170"/>
      <c r="Q550" s="170"/>
      <c r="R550" s="170"/>
      <c r="S550" s="170"/>
      <c r="T550" s="167"/>
      <c r="U550" s="165"/>
      <c r="V550" s="165"/>
      <c r="W550" s="165"/>
      <c r="X550" s="165"/>
    </row>
    <row r="551" spans="1:24" ht="15" customHeight="1" x14ac:dyDescent="0.2">
      <c r="A551" s="22"/>
      <c r="B551" s="22"/>
      <c r="C551" s="87"/>
      <c r="D551" s="168"/>
      <c r="E551" s="87"/>
      <c r="F551" s="87"/>
      <c r="G551" s="87"/>
      <c r="H551" s="87"/>
      <c r="I551" s="87"/>
      <c r="J551" s="87"/>
      <c r="K551" s="169"/>
      <c r="L551" s="87"/>
      <c r="M551" s="165"/>
      <c r="N551" s="169"/>
      <c r="O551" s="210"/>
      <c r="P551" s="170"/>
      <c r="Q551" s="170"/>
      <c r="R551" s="170"/>
      <c r="S551" s="170"/>
      <c r="T551" s="167"/>
      <c r="U551" s="165"/>
      <c r="V551" s="165"/>
      <c r="W551" s="165"/>
      <c r="X551" s="165"/>
    </row>
    <row r="552" spans="1:24" ht="15" customHeight="1" x14ac:dyDescent="0.2">
      <c r="A552" s="22"/>
      <c r="B552" s="22"/>
      <c r="C552" s="87"/>
      <c r="D552" s="168"/>
      <c r="E552" s="87"/>
      <c r="F552" s="87"/>
      <c r="G552" s="87"/>
      <c r="H552" s="87"/>
      <c r="I552" s="87"/>
      <c r="J552" s="87"/>
      <c r="K552" s="169"/>
      <c r="L552" s="87"/>
      <c r="M552" s="165"/>
      <c r="N552" s="169"/>
      <c r="O552" s="210"/>
      <c r="P552" s="170"/>
      <c r="Q552" s="170"/>
      <c r="R552" s="170"/>
      <c r="S552" s="170"/>
      <c r="T552" s="167"/>
      <c r="U552" s="165"/>
      <c r="V552" s="165"/>
      <c r="W552" s="165"/>
      <c r="X552" s="165"/>
    </row>
    <row r="553" spans="1:24" ht="15" customHeight="1" x14ac:dyDescent="0.2">
      <c r="A553" s="22"/>
      <c r="B553" s="22"/>
      <c r="C553" s="87"/>
      <c r="D553" s="168"/>
      <c r="E553" s="87"/>
      <c r="F553" s="87"/>
      <c r="G553" s="87"/>
      <c r="H553" s="87"/>
      <c r="I553" s="87"/>
      <c r="J553" s="87"/>
      <c r="K553" s="169"/>
      <c r="L553" s="87"/>
      <c r="M553" s="165"/>
      <c r="N553" s="169"/>
      <c r="O553" s="210"/>
      <c r="P553" s="170"/>
      <c r="Q553" s="170"/>
      <c r="R553" s="170"/>
      <c r="S553" s="170"/>
      <c r="T553" s="167"/>
      <c r="U553" s="165"/>
      <c r="V553" s="165"/>
      <c r="W553" s="165"/>
      <c r="X553" s="165"/>
    </row>
    <row r="554" spans="1:24" ht="15" customHeight="1" x14ac:dyDescent="0.2">
      <c r="A554" s="22"/>
      <c r="B554" s="22"/>
      <c r="C554" s="87"/>
      <c r="D554" s="168"/>
      <c r="E554" s="87"/>
      <c r="F554" s="87"/>
      <c r="G554" s="87"/>
      <c r="H554" s="87"/>
      <c r="I554" s="87"/>
      <c r="J554" s="87"/>
      <c r="K554" s="169"/>
      <c r="L554" s="87"/>
      <c r="M554" s="165"/>
      <c r="N554" s="169"/>
      <c r="O554" s="210"/>
      <c r="P554" s="170"/>
      <c r="Q554" s="170"/>
      <c r="R554" s="170"/>
      <c r="S554" s="170"/>
      <c r="T554" s="167"/>
      <c r="U554" s="165"/>
      <c r="V554" s="165"/>
      <c r="W554" s="165"/>
      <c r="X554" s="165"/>
    </row>
    <row r="555" spans="1:24" ht="15" customHeight="1" x14ac:dyDescent="0.2">
      <c r="A555" s="22"/>
      <c r="B555" s="22"/>
      <c r="C555" s="87"/>
      <c r="D555" s="168"/>
      <c r="E555" s="87"/>
      <c r="F555" s="87"/>
      <c r="G555" s="87"/>
      <c r="H555" s="87"/>
      <c r="I555" s="87"/>
      <c r="J555" s="87"/>
      <c r="K555" s="169"/>
      <c r="L555" s="87"/>
      <c r="M555" s="165"/>
      <c r="N555" s="169"/>
      <c r="O555" s="210"/>
      <c r="P555" s="170"/>
      <c r="Q555" s="170"/>
      <c r="R555" s="170"/>
      <c r="S555" s="170"/>
      <c r="T555" s="167"/>
      <c r="U555" s="165"/>
      <c r="V555" s="165"/>
      <c r="W555" s="165"/>
      <c r="X555" s="165"/>
    </row>
    <row r="556" spans="1:24" ht="15" customHeight="1" x14ac:dyDescent="0.2">
      <c r="A556" s="22"/>
      <c r="B556" s="22"/>
      <c r="C556" s="87"/>
      <c r="D556" s="168"/>
      <c r="E556" s="87"/>
      <c r="F556" s="87"/>
      <c r="G556" s="87"/>
      <c r="H556" s="87"/>
      <c r="I556" s="87"/>
      <c r="J556" s="87"/>
      <c r="K556" s="169"/>
      <c r="L556" s="87"/>
      <c r="M556" s="165"/>
      <c r="N556" s="169"/>
      <c r="O556" s="210"/>
      <c r="P556" s="170"/>
      <c r="Q556" s="170"/>
      <c r="R556" s="170"/>
      <c r="S556" s="170"/>
      <c r="T556" s="167"/>
      <c r="U556" s="165"/>
      <c r="V556" s="165"/>
      <c r="W556" s="165"/>
      <c r="X556" s="165"/>
    </row>
    <row r="557" spans="1:24" ht="15" customHeight="1" x14ac:dyDescent="0.2">
      <c r="A557" s="22"/>
      <c r="B557" s="22"/>
      <c r="C557" s="87"/>
      <c r="D557" s="168"/>
      <c r="E557" s="87"/>
      <c r="F557" s="87"/>
      <c r="G557" s="87"/>
      <c r="H557" s="87"/>
      <c r="I557" s="87"/>
      <c r="J557" s="87"/>
      <c r="K557" s="169"/>
      <c r="L557" s="87"/>
      <c r="M557" s="165"/>
      <c r="N557" s="169"/>
      <c r="O557" s="210"/>
      <c r="P557" s="170"/>
      <c r="Q557" s="170"/>
      <c r="R557" s="170"/>
      <c r="S557" s="170"/>
      <c r="T557" s="167"/>
      <c r="U557" s="165"/>
      <c r="V557" s="165"/>
      <c r="W557" s="165"/>
      <c r="X557" s="165"/>
    </row>
    <row r="558" spans="1:24" ht="15" customHeight="1" x14ac:dyDescent="0.2">
      <c r="A558" s="22"/>
      <c r="B558" s="22"/>
      <c r="C558" s="87"/>
      <c r="D558" s="168"/>
      <c r="E558" s="87"/>
      <c r="F558" s="87"/>
      <c r="G558" s="87"/>
      <c r="H558" s="87"/>
      <c r="I558" s="87"/>
      <c r="J558" s="87"/>
      <c r="K558" s="169"/>
      <c r="L558" s="87"/>
      <c r="M558" s="165"/>
      <c r="N558" s="169"/>
      <c r="O558" s="210"/>
      <c r="P558" s="170"/>
      <c r="Q558" s="170"/>
      <c r="R558" s="170"/>
      <c r="S558" s="170"/>
      <c r="T558" s="167"/>
      <c r="U558" s="165"/>
      <c r="V558" s="165"/>
      <c r="W558" s="165"/>
      <c r="X558" s="165"/>
    </row>
    <row r="559" spans="1:24" ht="15" customHeight="1" x14ac:dyDescent="0.2">
      <c r="A559" s="22"/>
      <c r="B559" s="22"/>
      <c r="C559" s="87"/>
      <c r="D559" s="168"/>
      <c r="E559" s="87"/>
      <c r="F559" s="87"/>
      <c r="G559" s="87"/>
      <c r="H559" s="87"/>
      <c r="I559" s="87"/>
      <c r="J559" s="87"/>
      <c r="K559" s="169"/>
      <c r="L559" s="87"/>
      <c r="M559" s="165"/>
      <c r="N559" s="169"/>
      <c r="O559" s="210"/>
      <c r="P559" s="170"/>
      <c r="Q559" s="170"/>
      <c r="R559" s="170"/>
      <c r="S559" s="170"/>
      <c r="T559" s="167"/>
      <c r="U559" s="165"/>
      <c r="V559" s="165"/>
      <c r="W559" s="165"/>
      <c r="X559" s="165"/>
    </row>
    <row r="560" spans="1:24" ht="15" customHeight="1" x14ac:dyDescent="0.2">
      <c r="A560" s="22"/>
      <c r="B560" s="22"/>
      <c r="C560" s="87"/>
      <c r="D560" s="168"/>
      <c r="E560" s="87"/>
      <c r="F560" s="87"/>
      <c r="G560" s="87"/>
      <c r="H560" s="87"/>
      <c r="I560" s="87"/>
      <c r="J560" s="87"/>
      <c r="K560" s="169"/>
      <c r="L560" s="87"/>
      <c r="M560" s="165"/>
      <c r="N560" s="169"/>
      <c r="O560" s="210"/>
      <c r="P560" s="170"/>
      <c r="Q560" s="170"/>
      <c r="R560" s="170"/>
      <c r="S560" s="170"/>
      <c r="T560" s="167"/>
      <c r="U560" s="165"/>
      <c r="V560" s="165"/>
      <c r="W560" s="165"/>
      <c r="X560" s="165"/>
    </row>
    <row r="561" spans="1:24" ht="15" customHeight="1" x14ac:dyDescent="0.2">
      <c r="A561" s="22"/>
      <c r="B561" s="22"/>
      <c r="C561" s="87"/>
      <c r="D561" s="168"/>
      <c r="E561" s="87"/>
      <c r="F561" s="87"/>
      <c r="G561" s="87"/>
      <c r="H561" s="87"/>
      <c r="I561" s="87"/>
      <c r="J561" s="87"/>
      <c r="K561" s="169"/>
      <c r="L561" s="87"/>
      <c r="M561" s="165"/>
      <c r="N561" s="169"/>
      <c r="O561" s="210"/>
      <c r="P561" s="170"/>
      <c r="Q561" s="170"/>
      <c r="R561" s="170"/>
      <c r="S561" s="170"/>
      <c r="T561" s="167"/>
      <c r="U561" s="165"/>
      <c r="V561" s="165"/>
      <c r="W561" s="165"/>
      <c r="X561" s="165"/>
    </row>
    <row r="562" spans="1:24" ht="15" customHeight="1" x14ac:dyDescent="0.2">
      <c r="A562" s="22"/>
      <c r="B562" s="22"/>
      <c r="C562" s="87"/>
      <c r="D562" s="168"/>
      <c r="E562" s="87"/>
      <c r="F562" s="87"/>
      <c r="G562" s="87"/>
      <c r="H562" s="87"/>
      <c r="I562" s="87"/>
      <c r="J562" s="87"/>
      <c r="K562" s="169"/>
      <c r="L562" s="87"/>
      <c r="M562" s="165"/>
      <c r="N562" s="169"/>
      <c r="O562" s="210"/>
      <c r="P562" s="170"/>
      <c r="Q562" s="170"/>
      <c r="R562" s="170"/>
      <c r="S562" s="170"/>
      <c r="T562" s="167"/>
      <c r="U562" s="165"/>
      <c r="V562" s="165"/>
      <c r="W562" s="165"/>
      <c r="X562" s="165"/>
    </row>
    <row r="563" spans="1:24" ht="15" customHeight="1" x14ac:dyDescent="0.2">
      <c r="A563" s="22"/>
      <c r="B563" s="22"/>
      <c r="C563" s="87"/>
      <c r="D563" s="168"/>
      <c r="E563" s="87"/>
      <c r="F563" s="87"/>
      <c r="G563" s="87"/>
      <c r="H563" s="87"/>
      <c r="I563" s="87"/>
      <c r="J563" s="87"/>
      <c r="K563" s="169"/>
      <c r="L563" s="87"/>
      <c r="M563" s="165"/>
      <c r="N563" s="169"/>
      <c r="O563" s="210"/>
      <c r="P563" s="170"/>
      <c r="Q563" s="170"/>
      <c r="R563" s="170"/>
      <c r="S563" s="170"/>
      <c r="T563" s="167"/>
      <c r="U563" s="165"/>
      <c r="V563" s="165"/>
      <c r="W563" s="165"/>
      <c r="X563" s="165"/>
    </row>
    <row r="564" spans="1:24" ht="15" customHeight="1" x14ac:dyDescent="0.2">
      <c r="A564" s="22"/>
      <c r="B564" s="22"/>
      <c r="C564" s="87"/>
      <c r="D564" s="168"/>
      <c r="E564" s="87"/>
      <c r="F564" s="87"/>
      <c r="G564" s="87"/>
      <c r="H564" s="87"/>
      <c r="I564" s="87"/>
      <c r="J564" s="87"/>
      <c r="K564" s="169"/>
      <c r="L564" s="87"/>
      <c r="M564" s="165"/>
      <c r="N564" s="169"/>
      <c r="O564" s="210"/>
      <c r="P564" s="170"/>
      <c r="Q564" s="170"/>
      <c r="R564" s="170"/>
      <c r="S564" s="170"/>
      <c r="T564" s="167"/>
      <c r="U564" s="165"/>
      <c r="V564" s="165"/>
      <c r="W564" s="165"/>
      <c r="X564" s="165"/>
    </row>
    <row r="565" spans="1:24" ht="15" customHeight="1" x14ac:dyDescent="0.2">
      <c r="A565" s="22"/>
      <c r="B565" s="22"/>
      <c r="C565" s="87"/>
      <c r="D565" s="168"/>
      <c r="E565" s="87"/>
      <c r="F565" s="87"/>
      <c r="G565" s="87"/>
      <c r="H565" s="87"/>
      <c r="I565" s="87"/>
      <c r="J565" s="87"/>
      <c r="K565" s="169"/>
      <c r="L565" s="87"/>
      <c r="M565" s="165"/>
      <c r="N565" s="169"/>
      <c r="O565" s="210"/>
      <c r="P565" s="170"/>
      <c r="Q565" s="170"/>
      <c r="R565" s="170"/>
      <c r="S565" s="170"/>
      <c r="T565" s="167"/>
      <c r="U565" s="165"/>
      <c r="V565" s="165"/>
      <c r="W565" s="165"/>
      <c r="X565" s="165"/>
    </row>
    <row r="566" spans="1:24" ht="15" customHeight="1" x14ac:dyDescent="0.2">
      <c r="A566" s="22"/>
      <c r="B566" s="22"/>
      <c r="C566" s="87"/>
      <c r="D566" s="168"/>
      <c r="E566" s="87"/>
      <c r="F566" s="87"/>
      <c r="G566" s="87"/>
      <c r="H566" s="87"/>
      <c r="I566" s="87"/>
      <c r="J566" s="87"/>
      <c r="K566" s="169"/>
      <c r="L566" s="87"/>
      <c r="M566" s="165"/>
      <c r="N566" s="169"/>
      <c r="O566" s="210"/>
      <c r="P566" s="170"/>
      <c r="Q566" s="170"/>
      <c r="R566" s="170"/>
      <c r="S566" s="170"/>
      <c r="T566" s="167"/>
      <c r="U566" s="165"/>
      <c r="V566" s="165"/>
      <c r="W566" s="165"/>
      <c r="X566" s="165"/>
    </row>
    <row r="567" spans="1:24" ht="15" customHeight="1" x14ac:dyDescent="0.2">
      <c r="A567" s="22"/>
      <c r="B567" s="22"/>
      <c r="C567" s="87"/>
      <c r="D567" s="168"/>
      <c r="E567" s="87"/>
      <c r="F567" s="87"/>
      <c r="G567" s="87"/>
      <c r="H567" s="87"/>
      <c r="I567" s="87"/>
      <c r="J567" s="87"/>
      <c r="K567" s="169"/>
      <c r="L567" s="87"/>
      <c r="M567" s="165"/>
      <c r="N567" s="169"/>
      <c r="O567" s="210"/>
      <c r="P567" s="170"/>
      <c r="Q567" s="170"/>
      <c r="R567" s="170"/>
      <c r="S567" s="170"/>
      <c r="T567" s="167"/>
      <c r="U567" s="165"/>
      <c r="V567" s="165"/>
      <c r="W567" s="165"/>
      <c r="X567" s="165"/>
    </row>
    <row r="568" spans="1:24" ht="15" customHeight="1" x14ac:dyDescent="0.2">
      <c r="A568" s="22"/>
      <c r="B568" s="22"/>
      <c r="C568" s="87"/>
      <c r="D568" s="168"/>
      <c r="E568" s="87"/>
      <c r="F568" s="87"/>
      <c r="G568" s="87"/>
      <c r="H568" s="87"/>
      <c r="I568" s="87"/>
      <c r="J568" s="87"/>
      <c r="K568" s="169"/>
      <c r="L568" s="87"/>
      <c r="M568" s="165"/>
      <c r="N568" s="169"/>
      <c r="O568" s="210"/>
      <c r="P568" s="170"/>
      <c r="Q568" s="170"/>
      <c r="R568" s="170"/>
      <c r="S568" s="170"/>
      <c r="T568" s="167"/>
      <c r="U568" s="165"/>
      <c r="V568" s="165"/>
      <c r="W568" s="165"/>
      <c r="X568" s="165"/>
    </row>
    <row r="569" spans="1:24" ht="15" customHeight="1" x14ac:dyDescent="0.2">
      <c r="A569" s="22"/>
      <c r="B569" s="22"/>
      <c r="C569" s="87"/>
      <c r="D569" s="168"/>
      <c r="E569" s="87"/>
      <c r="F569" s="87"/>
      <c r="G569" s="87"/>
      <c r="H569" s="87"/>
      <c r="I569" s="87"/>
      <c r="J569" s="87"/>
      <c r="K569" s="169"/>
      <c r="L569" s="87"/>
      <c r="M569" s="165"/>
      <c r="N569" s="169"/>
      <c r="O569" s="210"/>
      <c r="P569" s="170"/>
      <c r="Q569" s="170"/>
      <c r="R569" s="170"/>
      <c r="S569" s="170"/>
      <c r="T569" s="167"/>
      <c r="U569" s="165"/>
      <c r="V569" s="165"/>
      <c r="W569" s="165"/>
      <c r="X569" s="165"/>
    </row>
    <row r="570" spans="1:24" ht="15" customHeight="1" x14ac:dyDescent="0.2">
      <c r="A570" s="22"/>
      <c r="B570" s="22"/>
      <c r="C570" s="87"/>
      <c r="D570" s="168"/>
      <c r="E570" s="87"/>
      <c r="F570" s="87"/>
      <c r="G570" s="87"/>
      <c r="H570" s="87"/>
      <c r="I570" s="87"/>
      <c r="J570" s="87"/>
      <c r="K570" s="169"/>
      <c r="L570" s="87"/>
      <c r="M570" s="165"/>
      <c r="N570" s="169"/>
      <c r="O570" s="210"/>
      <c r="P570" s="170"/>
      <c r="Q570" s="170"/>
      <c r="R570" s="170"/>
      <c r="S570" s="170"/>
      <c r="T570" s="167"/>
      <c r="U570" s="165"/>
      <c r="V570" s="165"/>
      <c r="W570" s="165"/>
      <c r="X570" s="165"/>
    </row>
    <row r="571" spans="1:24" ht="15" customHeight="1" x14ac:dyDescent="0.2">
      <c r="A571" s="22"/>
      <c r="B571" s="22"/>
      <c r="C571" s="87"/>
      <c r="D571" s="168"/>
      <c r="E571" s="87"/>
      <c r="F571" s="87"/>
      <c r="G571" s="87"/>
      <c r="H571" s="87"/>
      <c r="I571" s="87"/>
      <c r="J571" s="87"/>
      <c r="K571" s="169"/>
      <c r="L571" s="87"/>
      <c r="M571" s="165"/>
      <c r="N571" s="169"/>
      <c r="O571" s="210"/>
      <c r="P571" s="170"/>
      <c r="Q571" s="170"/>
      <c r="R571" s="170"/>
      <c r="S571" s="170"/>
      <c r="T571" s="167"/>
      <c r="U571" s="165"/>
      <c r="V571" s="165"/>
      <c r="W571" s="165"/>
      <c r="X571" s="165"/>
    </row>
    <row r="572" spans="1:24" ht="15" customHeight="1" x14ac:dyDescent="0.2">
      <c r="A572" s="22"/>
      <c r="B572" s="22"/>
      <c r="C572" s="87"/>
      <c r="D572" s="168"/>
      <c r="E572" s="87"/>
      <c r="F572" s="87"/>
      <c r="G572" s="87"/>
      <c r="H572" s="87"/>
      <c r="I572" s="87"/>
      <c r="J572" s="87"/>
      <c r="K572" s="169"/>
      <c r="L572" s="87"/>
      <c r="M572" s="165"/>
      <c r="N572" s="169"/>
      <c r="O572" s="210"/>
      <c r="P572" s="170"/>
      <c r="Q572" s="170"/>
      <c r="R572" s="170"/>
      <c r="S572" s="170"/>
      <c r="T572" s="167"/>
      <c r="U572" s="165"/>
      <c r="V572" s="165"/>
      <c r="W572" s="165"/>
      <c r="X572" s="165"/>
    </row>
    <row r="573" spans="1:24" ht="15" customHeight="1" x14ac:dyDescent="0.2">
      <c r="A573" s="22"/>
      <c r="B573" s="22"/>
      <c r="C573" s="87"/>
      <c r="D573" s="168"/>
      <c r="E573" s="87"/>
      <c r="F573" s="87"/>
      <c r="G573" s="87"/>
      <c r="H573" s="87"/>
      <c r="I573" s="87"/>
      <c r="J573" s="87"/>
      <c r="K573" s="169"/>
      <c r="L573" s="87"/>
      <c r="M573" s="165"/>
      <c r="N573" s="169"/>
      <c r="O573" s="210"/>
      <c r="P573" s="170"/>
      <c r="Q573" s="170"/>
      <c r="R573" s="170"/>
      <c r="S573" s="170"/>
      <c r="T573" s="167"/>
      <c r="U573" s="165"/>
      <c r="V573" s="165"/>
      <c r="W573" s="165"/>
      <c r="X573" s="165"/>
    </row>
    <row r="574" spans="1:24" ht="15" customHeight="1" x14ac:dyDescent="0.2">
      <c r="A574" s="22"/>
      <c r="B574" s="22"/>
      <c r="C574" s="87"/>
      <c r="D574" s="168"/>
      <c r="E574" s="87"/>
      <c r="F574" s="87"/>
      <c r="G574" s="87"/>
      <c r="H574" s="87"/>
      <c r="I574" s="87"/>
      <c r="J574" s="87"/>
      <c r="K574" s="169"/>
      <c r="L574" s="87"/>
      <c r="M574" s="165"/>
      <c r="N574" s="169"/>
      <c r="O574" s="210"/>
      <c r="P574" s="170"/>
      <c r="Q574" s="170"/>
      <c r="R574" s="170"/>
      <c r="S574" s="170"/>
      <c r="T574" s="167"/>
      <c r="U574" s="165"/>
      <c r="V574" s="165"/>
      <c r="W574" s="165"/>
      <c r="X574" s="165"/>
    </row>
    <row r="575" spans="1:24" ht="15" customHeight="1" x14ac:dyDescent="0.2">
      <c r="A575" s="22"/>
      <c r="B575" s="22"/>
      <c r="C575" s="87"/>
      <c r="D575" s="168"/>
      <c r="E575" s="87"/>
      <c r="F575" s="87"/>
      <c r="G575" s="87"/>
      <c r="H575" s="87"/>
      <c r="I575" s="87"/>
      <c r="J575" s="87"/>
      <c r="K575" s="169"/>
      <c r="L575" s="87"/>
      <c r="M575" s="165"/>
      <c r="N575" s="169"/>
      <c r="O575" s="210"/>
      <c r="P575" s="170"/>
      <c r="Q575" s="170"/>
      <c r="R575" s="170"/>
      <c r="S575" s="170"/>
      <c r="T575" s="167"/>
      <c r="U575" s="165"/>
      <c r="V575" s="165"/>
      <c r="W575" s="165"/>
      <c r="X575" s="165"/>
    </row>
    <row r="576" spans="1:24" ht="15" customHeight="1" x14ac:dyDescent="0.2">
      <c r="A576" s="22"/>
      <c r="B576" s="22"/>
      <c r="C576" s="87"/>
      <c r="D576" s="168"/>
      <c r="E576" s="87"/>
      <c r="F576" s="87"/>
      <c r="G576" s="87"/>
      <c r="H576" s="87"/>
      <c r="I576" s="87"/>
      <c r="J576" s="87"/>
      <c r="K576" s="169"/>
      <c r="L576" s="87"/>
      <c r="M576" s="165"/>
      <c r="N576" s="169"/>
      <c r="O576" s="210"/>
      <c r="P576" s="170"/>
      <c r="Q576" s="170"/>
      <c r="R576" s="170"/>
      <c r="S576" s="170"/>
      <c r="T576" s="167"/>
      <c r="U576" s="165"/>
      <c r="V576" s="165"/>
      <c r="W576" s="165"/>
      <c r="X576" s="165"/>
    </row>
    <row r="577" spans="1:24" ht="15" customHeight="1" x14ac:dyDescent="0.2">
      <c r="A577" s="22"/>
      <c r="B577" s="22"/>
      <c r="C577" s="87"/>
      <c r="D577" s="168"/>
      <c r="E577" s="87"/>
      <c r="F577" s="87"/>
      <c r="G577" s="87"/>
      <c r="H577" s="87"/>
      <c r="I577" s="87"/>
      <c r="J577" s="87"/>
      <c r="K577" s="169"/>
      <c r="L577" s="87"/>
      <c r="M577" s="165"/>
      <c r="N577" s="169"/>
      <c r="O577" s="210"/>
      <c r="P577" s="170"/>
      <c r="Q577" s="170"/>
      <c r="R577" s="170"/>
      <c r="S577" s="170"/>
      <c r="T577" s="167"/>
      <c r="U577" s="165"/>
      <c r="V577" s="165"/>
      <c r="W577" s="165"/>
      <c r="X577" s="165"/>
    </row>
    <row r="578" spans="1:24" ht="15" customHeight="1" x14ac:dyDescent="0.2">
      <c r="A578" s="22"/>
      <c r="B578" s="22"/>
      <c r="C578" s="87"/>
      <c r="D578" s="168"/>
      <c r="E578" s="87"/>
      <c r="F578" s="87"/>
      <c r="G578" s="87"/>
      <c r="H578" s="87"/>
      <c r="I578" s="87"/>
      <c r="J578" s="87"/>
      <c r="K578" s="169"/>
      <c r="L578" s="87"/>
      <c r="M578" s="165"/>
      <c r="N578" s="169"/>
      <c r="O578" s="210"/>
      <c r="P578" s="170"/>
      <c r="Q578" s="170"/>
      <c r="R578" s="170"/>
      <c r="S578" s="170"/>
      <c r="T578" s="167"/>
      <c r="U578" s="165"/>
      <c r="V578" s="165"/>
      <c r="W578" s="165"/>
      <c r="X578" s="165"/>
    </row>
    <row r="579" spans="1:24" ht="15" customHeight="1" x14ac:dyDescent="0.2">
      <c r="A579" s="22"/>
      <c r="B579" s="22"/>
      <c r="C579" s="87"/>
      <c r="D579" s="168"/>
      <c r="E579" s="87"/>
      <c r="F579" s="87"/>
      <c r="G579" s="87"/>
      <c r="H579" s="87"/>
      <c r="I579" s="87"/>
      <c r="J579" s="87"/>
      <c r="K579" s="169"/>
      <c r="L579" s="87"/>
      <c r="M579" s="165"/>
      <c r="N579" s="169"/>
      <c r="O579" s="210"/>
      <c r="P579" s="170"/>
      <c r="Q579" s="170"/>
      <c r="R579" s="170"/>
      <c r="S579" s="170"/>
      <c r="T579" s="167"/>
      <c r="U579" s="165"/>
      <c r="V579" s="165"/>
      <c r="W579" s="165"/>
      <c r="X579" s="165"/>
    </row>
    <row r="580" spans="1:24" ht="15" customHeight="1" x14ac:dyDescent="0.2">
      <c r="A580" s="22"/>
      <c r="B580" s="22"/>
      <c r="C580" s="87"/>
      <c r="D580" s="168"/>
      <c r="E580" s="87"/>
      <c r="F580" s="87"/>
      <c r="G580" s="87"/>
      <c r="H580" s="87"/>
      <c r="I580" s="87"/>
      <c r="J580" s="87"/>
      <c r="K580" s="169"/>
      <c r="L580" s="87"/>
      <c r="M580" s="165"/>
      <c r="N580" s="169"/>
      <c r="O580" s="210"/>
      <c r="P580" s="170"/>
      <c r="Q580" s="170"/>
      <c r="R580" s="170"/>
      <c r="S580" s="170"/>
      <c r="T580" s="167"/>
      <c r="U580" s="165"/>
      <c r="V580" s="165"/>
      <c r="W580" s="165"/>
      <c r="X580" s="165"/>
    </row>
    <row r="581" spans="1:24" ht="15" customHeight="1" x14ac:dyDescent="0.2">
      <c r="A581" s="22"/>
      <c r="B581" s="22"/>
      <c r="C581" s="87"/>
      <c r="D581" s="168"/>
      <c r="E581" s="87"/>
      <c r="F581" s="87"/>
      <c r="G581" s="87"/>
      <c r="H581" s="87"/>
      <c r="I581" s="87"/>
      <c r="J581" s="87"/>
      <c r="K581" s="169"/>
      <c r="L581" s="87"/>
      <c r="M581" s="165"/>
      <c r="N581" s="169"/>
      <c r="O581" s="210"/>
      <c r="P581" s="170"/>
      <c r="Q581" s="170"/>
      <c r="R581" s="170"/>
      <c r="S581" s="170"/>
      <c r="T581" s="167"/>
      <c r="U581" s="165"/>
      <c r="V581" s="165"/>
      <c r="W581" s="165"/>
      <c r="X581" s="165"/>
    </row>
    <row r="582" spans="1:24" ht="15" customHeight="1" x14ac:dyDescent="0.2">
      <c r="A582" s="22"/>
      <c r="B582" s="22"/>
      <c r="C582" s="87"/>
      <c r="D582" s="168"/>
      <c r="E582" s="87"/>
      <c r="F582" s="87"/>
      <c r="G582" s="87"/>
      <c r="H582" s="87"/>
      <c r="I582" s="87"/>
      <c r="J582" s="87"/>
      <c r="K582" s="169"/>
      <c r="L582" s="87"/>
      <c r="M582" s="165"/>
      <c r="N582" s="169"/>
      <c r="O582" s="210"/>
      <c r="P582" s="170"/>
      <c r="Q582" s="170"/>
      <c r="R582" s="170"/>
      <c r="S582" s="170"/>
      <c r="T582" s="167"/>
      <c r="U582" s="165"/>
      <c r="V582" s="165"/>
      <c r="W582" s="165"/>
      <c r="X582" s="165"/>
    </row>
    <row r="583" spans="1:24" ht="15" customHeight="1" x14ac:dyDescent="0.2">
      <c r="A583" s="22"/>
      <c r="B583" s="22"/>
      <c r="C583" s="87"/>
      <c r="D583" s="168"/>
      <c r="E583" s="87"/>
      <c r="F583" s="87"/>
      <c r="G583" s="87"/>
      <c r="H583" s="87"/>
      <c r="I583" s="87"/>
      <c r="J583" s="87"/>
      <c r="K583" s="169"/>
      <c r="L583" s="87"/>
      <c r="M583" s="165"/>
      <c r="N583" s="169"/>
      <c r="O583" s="210"/>
      <c r="P583" s="170"/>
      <c r="Q583" s="170"/>
      <c r="R583" s="170"/>
      <c r="S583" s="170"/>
      <c r="T583" s="167"/>
      <c r="U583" s="165"/>
      <c r="V583" s="165"/>
      <c r="W583" s="165"/>
      <c r="X583" s="165"/>
    </row>
    <row r="584" spans="1:24" ht="15" customHeight="1" x14ac:dyDescent="0.2">
      <c r="A584" s="22"/>
      <c r="B584" s="22"/>
      <c r="C584" s="87"/>
      <c r="D584" s="168"/>
      <c r="E584" s="87"/>
      <c r="F584" s="87"/>
      <c r="G584" s="87"/>
      <c r="H584" s="87"/>
      <c r="I584" s="87"/>
      <c r="J584" s="87"/>
      <c r="K584" s="169"/>
      <c r="L584" s="87"/>
      <c r="M584" s="165"/>
      <c r="N584" s="169"/>
      <c r="O584" s="210"/>
      <c r="P584" s="170"/>
      <c r="Q584" s="170"/>
      <c r="R584" s="170"/>
      <c r="S584" s="170"/>
      <c r="T584" s="167"/>
      <c r="U584" s="165"/>
      <c r="V584" s="165"/>
      <c r="W584" s="165"/>
      <c r="X584" s="165"/>
    </row>
    <row r="585" spans="1:24" ht="15" customHeight="1" x14ac:dyDescent="0.2">
      <c r="A585" s="22"/>
      <c r="B585" s="22"/>
      <c r="C585" s="87"/>
      <c r="D585" s="168"/>
      <c r="E585" s="87"/>
      <c r="F585" s="87"/>
      <c r="G585" s="87"/>
      <c r="H585" s="87"/>
      <c r="I585" s="87"/>
      <c r="J585" s="87"/>
      <c r="K585" s="169"/>
      <c r="L585" s="87"/>
      <c r="M585" s="165"/>
      <c r="N585" s="169"/>
      <c r="O585" s="210"/>
      <c r="P585" s="170"/>
      <c r="Q585" s="170"/>
      <c r="R585" s="170"/>
      <c r="S585" s="170"/>
      <c r="T585" s="167"/>
      <c r="U585" s="165"/>
      <c r="V585" s="165"/>
      <c r="W585" s="165"/>
      <c r="X585" s="165"/>
    </row>
    <row r="586" spans="1:24" ht="15" customHeight="1" x14ac:dyDescent="0.2">
      <c r="A586" s="22"/>
      <c r="B586" s="22"/>
      <c r="C586" s="87"/>
      <c r="D586" s="168"/>
      <c r="E586" s="87"/>
      <c r="F586" s="87"/>
      <c r="G586" s="87"/>
      <c r="H586" s="87"/>
      <c r="I586" s="87"/>
      <c r="J586" s="87"/>
      <c r="K586" s="169"/>
      <c r="L586" s="87"/>
      <c r="M586" s="165"/>
      <c r="N586" s="169"/>
      <c r="O586" s="210"/>
      <c r="P586" s="170"/>
      <c r="Q586" s="170"/>
      <c r="R586" s="170"/>
      <c r="S586" s="170"/>
      <c r="T586" s="167"/>
      <c r="U586" s="165"/>
      <c r="V586" s="165"/>
      <c r="W586" s="165"/>
      <c r="X586" s="165"/>
    </row>
    <row r="587" spans="1:24" ht="15" customHeight="1" x14ac:dyDescent="0.2">
      <c r="A587" s="22"/>
      <c r="B587" s="22"/>
      <c r="C587" s="87"/>
      <c r="D587" s="168"/>
      <c r="E587" s="87"/>
      <c r="F587" s="87"/>
      <c r="G587" s="87"/>
      <c r="H587" s="87"/>
      <c r="I587" s="87"/>
      <c r="J587" s="87"/>
      <c r="K587" s="169"/>
      <c r="L587" s="87"/>
      <c r="M587" s="165"/>
      <c r="N587" s="169"/>
      <c r="O587" s="210"/>
      <c r="P587" s="170"/>
      <c r="Q587" s="170"/>
      <c r="R587" s="170"/>
      <c r="S587" s="170"/>
      <c r="T587" s="167"/>
      <c r="U587" s="165"/>
      <c r="V587" s="165"/>
      <c r="W587" s="165"/>
      <c r="X587" s="165"/>
    </row>
    <row r="588" spans="1:24" ht="15" customHeight="1" x14ac:dyDescent="0.2">
      <c r="A588" s="22"/>
      <c r="B588" s="22"/>
      <c r="C588" s="87"/>
      <c r="D588" s="168"/>
      <c r="E588" s="87"/>
      <c r="F588" s="87"/>
      <c r="G588" s="87"/>
      <c r="H588" s="87"/>
      <c r="I588" s="87"/>
      <c r="J588" s="87"/>
      <c r="K588" s="169"/>
      <c r="L588" s="87"/>
      <c r="M588" s="165"/>
      <c r="N588" s="169"/>
      <c r="O588" s="210"/>
      <c r="P588" s="170"/>
      <c r="Q588" s="170"/>
      <c r="R588" s="170"/>
      <c r="S588" s="170"/>
      <c r="T588" s="167"/>
      <c r="U588" s="165"/>
      <c r="V588" s="165"/>
      <c r="W588" s="165"/>
      <c r="X588" s="165"/>
    </row>
    <row r="589" spans="1:24" ht="15" customHeight="1" x14ac:dyDescent="0.2">
      <c r="A589" s="22"/>
      <c r="B589" s="22"/>
      <c r="C589" s="87"/>
      <c r="D589" s="168"/>
      <c r="E589" s="87"/>
      <c r="F589" s="87"/>
      <c r="G589" s="87"/>
      <c r="H589" s="87"/>
      <c r="I589" s="87"/>
      <c r="J589" s="87"/>
      <c r="K589" s="169"/>
      <c r="L589" s="87"/>
      <c r="M589" s="165"/>
      <c r="N589" s="169"/>
      <c r="O589" s="210"/>
      <c r="P589" s="170"/>
      <c r="Q589" s="170"/>
      <c r="R589" s="170"/>
      <c r="S589" s="170"/>
      <c r="T589" s="167"/>
      <c r="U589" s="165"/>
      <c r="V589" s="165"/>
      <c r="W589" s="165"/>
      <c r="X589" s="165"/>
    </row>
    <row r="590" spans="1:24" ht="15" customHeight="1" x14ac:dyDescent="0.2">
      <c r="A590" s="22"/>
      <c r="B590" s="22"/>
      <c r="C590" s="87"/>
      <c r="D590" s="168"/>
      <c r="E590" s="87"/>
      <c r="F590" s="87"/>
      <c r="G590" s="87"/>
      <c r="H590" s="87"/>
      <c r="I590" s="87"/>
      <c r="J590" s="87"/>
      <c r="K590" s="169"/>
      <c r="L590" s="87"/>
      <c r="M590" s="165"/>
      <c r="N590" s="169"/>
      <c r="O590" s="210"/>
      <c r="P590" s="170"/>
      <c r="Q590" s="170"/>
      <c r="R590" s="170"/>
      <c r="S590" s="170"/>
      <c r="T590" s="167"/>
      <c r="U590" s="165"/>
      <c r="V590" s="165"/>
      <c r="W590" s="165"/>
      <c r="X590" s="165"/>
    </row>
    <row r="591" spans="1:24" ht="15" customHeight="1" x14ac:dyDescent="0.2">
      <c r="A591" s="22"/>
      <c r="B591" s="22"/>
      <c r="C591" s="87"/>
      <c r="D591" s="168"/>
      <c r="E591" s="87"/>
      <c r="F591" s="87"/>
      <c r="G591" s="87"/>
      <c r="H591" s="87"/>
      <c r="I591" s="87"/>
      <c r="J591" s="87"/>
      <c r="K591" s="169"/>
      <c r="L591" s="87"/>
      <c r="M591" s="165"/>
      <c r="N591" s="169"/>
      <c r="O591" s="210"/>
      <c r="P591" s="170"/>
      <c r="Q591" s="170"/>
      <c r="R591" s="170"/>
      <c r="S591" s="170"/>
      <c r="T591" s="167"/>
      <c r="U591" s="165"/>
      <c r="V591" s="165"/>
      <c r="W591" s="165"/>
      <c r="X591" s="165"/>
    </row>
    <row r="592" spans="1:24" ht="15" customHeight="1" x14ac:dyDescent="0.2">
      <c r="A592" s="22"/>
      <c r="B592" s="22"/>
      <c r="C592" s="87"/>
      <c r="D592" s="168"/>
      <c r="E592" s="87"/>
      <c r="F592" s="87"/>
      <c r="G592" s="87"/>
      <c r="H592" s="87"/>
      <c r="I592" s="87"/>
      <c r="J592" s="87"/>
      <c r="K592" s="169"/>
      <c r="L592" s="87"/>
      <c r="M592" s="165"/>
      <c r="N592" s="169"/>
      <c r="O592" s="210"/>
      <c r="P592" s="170"/>
      <c r="Q592" s="170"/>
      <c r="R592" s="170"/>
      <c r="S592" s="170"/>
      <c r="T592" s="167"/>
      <c r="U592" s="165"/>
      <c r="V592" s="165"/>
      <c r="W592" s="165"/>
      <c r="X592" s="165"/>
    </row>
    <row r="593" spans="1:24" ht="15" customHeight="1" x14ac:dyDescent="0.2">
      <c r="A593" s="22"/>
      <c r="B593" s="22"/>
      <c r="C593" s="87"/>
      <c r="D593" s="168"/>
      <c r="E593" s="87"/>
      <c r="F593" s="87"/>
      <c r="G593" s="87"/>
      <c r="H593" s="87"/>
      <c r="I593" s="87"/>
      <c r="J593" s="87"/>
      <c r="K593" s="169"/>
      <c r="L593" s="87"/>
      <c r="M593" s="165"/>
      <c r="N593" s="169"/>
      <c r="O593" s="210"/>
      <c r="P593" s="170"/>
      <c r="Q593" s="170"/>
      <c r="R593" s="170"/>
      <c r="S593" s="170"/>
      <c r="T593" s="167"/>
      <c r="U593" s="165"/>
      <c r="V593" s="165"/>
      <c r="W593" s="165"/>
      <c r="X593" s="165"/>
    </row>
    <row r="594" spans="1:24" ht="15" customHeight="1" x14ac:dyDescent="0.2">
      <c r="A594" s="22"/>
      <c r="B594" s="22"/>
      <c r="C594" s="87"/>
      <c r="D594" s="168"/>
      <c r="E594" s="87"/>
      <c r="F594" s="87"/>
      <c r="G594" s="87"/>
      <c r="H594" s="87"/>
      <c r="I594" s="87"/>
      <c r="J594" s="87"/>
      <c r="K594" s="169"/>
      <c r="L594" s="87"/>
      <c r="M594" s="165"/>
      <c r="N594" s="169"/>
      <c r="O594" s="210"/>
      <c r="P594" s="170"/>
      <c r="Q594" s="170"/>
      <c r="R594" s="170"/>
      <c r="S594" s="170"/>
      <c r="T594" s="167"/>
      <c r="U594" s="165"/>
      <c r="V594" s="165"/>
      <c r="W594" s="165"/>
      <c r="X594" s="165"/>
    </row>
    <row r="595" spans="1:24" ht="15" customHeight="1" x14ac:dyDescent="0.2">
      <c r="A595" s="22"/>
      <c r="B595" s="22"/>
      <c r="C595" s="87"/>
      <c r="D595" s="168"/>
      <c r="E595" s="87"/>
      <c r="F595" s="87"/>
      <c r="G595" s="87"/>
      <c r="H595" s="87"/>
      <c r="I595" s="87"/>
      <c r="J595" s="87"/>
      <c r="K595" s="169"/>
      <c r="L595" s="87"/>
      <c r="M595" s="165"/>
      <c r="N595" s="169"/>
      <c r="O595" s="210"/>
      <c r="P595" s="170"/>
      <c r="Q595" s="170"/>
      <c r="R595" s="170"/>
      <c r="S595" s="170"/>
      <c r="T595" s="167"/>
      <c r="U595" s="165"/>
      <c r="V595" s="165"/>
      <c r="W595" s="165"/>
      <c r="X595" s="165"/>
    </row>
    <row r="596" spans="1:24" ht="15" customHeight="1" x14ac:dyDescent="0.2">
      <c r="A596" s="22"/>
      <c r="B596" s="22"/>
      <c r="C596" s="87"/>
      <c r="D596" s="168"/>
      <c r="E596" s="87"/>
      <c r="F596" s="87"/>
      <c r="G596" s="87"/>
      <c r="H596" s="87"/>
      <c r="I596" s="87"/>
      <c r="J596" s="87"/>
      <c r="K596" s="169"/>
      <c r="L596" s="87"/>
      <c r="M596" s="165"/>
      <c r="N596" s="169"/>
      <c r="O596" s="210"/>
      <c r="P596" s="170"/>
      <c r="Q596" s="170"/>
      <c r="R596" s="170"/>
      <c r="S596" s="170"/>
      <c r="T596" s="167"/>
      <c r="U596" s="165"/>
      <c r="V596" s="165"/>
      <c r="W596" s="165"/>
      <c r="X596" s="165"/>
    </row>
    <row r="597" spans="1:24" ht="15" customHeight="1" x14ac:dyDescent="0.2">
      <c r="A597" s="22"/>
      <c r="B597" s="22"/>
      <c r="C597" s="87"/>
      <c r="D597" s="168"/>
      <c r="E597" s="87"/>
      <c r="F597" s="87"/>
      <c r="G597" s="87"/>
      <c r="H597" s="87"/>
      <c r="I597" s="87"/>
      <c r="J597" s="87"/>
      <c r="K597" s="169"/>
      <c r="L597" s="87"/>
      <c r="M597" s="165"/>
      <c r="N597" s="169"/>
      <c r="O597" s="210"/>
      <c r="P597" s="170"/>
      <c r="Q597" s="170"/>
      <c r="R597" s="170"/>
      <c r="S597" s="170"/>
      <c r="T597" s="167"/>
      <c r="U597" s="165"/>
      <c r="V597" s="165"/>
      <c r="W597" s="165"/>
      <c r="X597" s="165"/>
    </row>
    <row r="598" spans="1:24" ht="15" customHeight="1" x14ac:dyDescent="0.2">
      <c r="A598" s="22"/>
      <c r="B598" s="22"/>
      <c r="C598" s="87"/>
      <c r="D598" s="168"/>
      <c r="E598" s="87"/>
      <c r="F598" s="87"/>
      <c r="G598" s="87"/>
      <c r="H598" s="87"/>
      <c r="I598" s="87"/>
      <c r="J598" s="87"/>
      <c r="K598" s="169"/>
      <c r="L598" s="87"/>
      <c r="M598" s="165"/>
      <c r="N598" s="169"/>
      <c r="O598" s="210"/>
      <c r="P598" s="170"/>
      <c r="Q598" s="170"/>
      <c r="R598" s="170"/>
      <c r="S598" s="170"/>
      <c r="T598" s="167"/>
      <c r="U598" s="165"/>
      <c r="V598" s="165"/>
      <c r="W598" s="165"/>
      <c r="X598" s="165"/>
    </row>
    <row r="599" spans="1:24" ht="15" customHeight="1" x14ac:dyDescent="0.2">
      <c r="A599" s="22"/>
      <c r="B599" s="22"/>
      <c r="C599" s="87"/>
      <c r="D599" s="168"/>
      <c r="E599" s="87"/>
      <c r="F599" s="87"/>
      <c r="G599" s="87"/>
      <c r="H599" s="87"/>
      <c r="I599" s="87"/>
      <c r="J599" s="87"/>
      <c r="K599" s="169"/>
      <c r="L599" s="87"/>
      <c r="M599" s="165"/>
      <c r="N599" s="169"/>
      <c r="O599" s="210"/>
      <c r="P599" s="170"/>
      <c r="Q599" s="170"/>
      <c r="R599" s="170"/>
      <c r="S599" s="170"/>
      <c r="T599" s="167"/>
      <c r="U599" s="165"/>
      <c r="V599" s="165"/>
      <c r="W599" s="165"/>
      <c r="X599" s="165"/>
    </row>
    <row r="600" spans="1:24" ht="15" customHeight="1" x14ac:dyDescent="0.2">
      <c r="A600" s="22"/>
      <c r="B600" s="22"/>
      <c r="C600" s="87"/>
      <c r="D600" s="168"/>
      <c r="E600" s="87"/>
      <c r="F600" s="87"/>
      <c r="G600" s="87"/>
      <c r="H600" s="87"/>
      <c r="I600" s="87"/>
      <c r="J600" s="87"/>
      <c r="K600" s="169"/>
      <c r="L600" s="87"/>
      <c r="M600" s="165"/>
      <c r="N600" s="169"/>
      <c r="O600" s="210"/>
      <c r="P600" s="170"/>
      <c r="Q600" s="170"/>
      <c r="R600" s="170"/>
      <c r="S600" s="170"/>
      <c r="T600" s="167"/>
      <c r="U600" s="165"/>
      <c r="V600" s="165"/>
      <c r="W600" s="165"/>
      <c r="X600" s="165"/>
    </row>
    <row r="601" spans="1:24" ht="15" customHeight="1" x14ac:dyDescent="0.2">
      <c r="A601" s="22"/>
      <c r="B601" s="22"/>
      <c r="C601" s="87"/>
      <c r="D601" s="168"/>
      <c r="E601" s="87"/>
      <c r="F601" s="87"/>
      <c r="G601" s="87"/>
      <c r="H601" s="87"/>
      <c r="I601" s="87"/>
      <c r="J601" s="87"/>
      <c r="K601" s="169"/>
      <c r="L601" s="87"/>
      <c r="M601" s="165"/>
      <c r="N601" s="169"/>
      <c r="O601" s="210"/>
      <c r="P601" s="170"/>
      <c r="Q601" s="170"/>
      <c r="R601" s="170"/>
      <c r="S601" s="170"/>
      <c r="T601" s="167"/>
      <c r="U601" s="165"/>
      <c r="V601" s="165"/>
      <c r="W601" s="165"/>
      <c r="X601" s="165"/>
    </row>
    <row r="602" spans="1:24" ht="15" customHeight="1" x14ac:dyDescent="0.2">
      <c r="A602" s="22"/>
      <c r="B602" s="22"/>
      <c r="C602" s="87"/>
      <c r="D602" s="168"/>
      <c r="E602" s="87"/>
      <c r="F602" s="87"/>
      <c r="G602" s="87"/>
      <c r="H602" s="87"/>
      <c r="I602" s="87"/>
      <c r="J602" s="87"/>
      <c r="K602" s="169"/>
      <c r="L602" s="87"/>
      <c r="M602" s="165"/>
      <c r="N602" s="169"/>
      <c r="O602" s="210"/>
      <c r="P602" s="170"/>
      <c r="Q602" s="170"/>
      <c r="R602" s="170"/>
      <c r="S602" s="170"/>
      <c r="T602" s="167"/>
      <c r="U602" s="165"/>
      <c r="V602" s="165"/>
      <c r="W602" s="165"/>
      <c r="X602" s="165"/>
    </row>
    <row r="603" spans="1:24" ht="15" customHeight="1" x14ac:dyDescent="0.2">
      <c r="A603" s="22"/>
      <c r="B603" s="22"/>
      <c r="C603" s="87"/>
      <c r="D603" s="168"/>
      <c r="E603" s="87"/>
      <c r="F603" s="87"/>
      <c r="G603" s="87"/>
      <c r="H603" s="87"/>
      <c r="I603" s="87"/>
      <c r="J603" s="87"/>
      <c r="K603" s="169"/>
      <c r="L603" s="87"/>
      <c r="M603" s="165"/>
      <c r="N603" s="169"/>
      <c r="O603" s="210"/>
      <c r="P603" s="170"/>
      <c r="Q603" s="170"/>
      <c r="R603" s="170"/>
      <c r="S603" s="170"/>
      <c r="T603" s="167"/>
      <c r="U603" s="165"/>
      <c r="V603" s="165"/>
      <c r="W603" s="165"/>
      <c r="X603" s="165"/>
    </row>
    <row r="604" spans="1:24" ht="15" customHeight="1" x14ac:dyDescent="0.2">
      <c r="A604" s="22"/>
      <c r="B604" s="22"/>
      <c r="C604" s="87"/>
      <c r="D604" s="168"/>
      <c r="E604" s="87"/>
      <c r="F604" s="87"/>
      <c r="G604" s="87"/>
      <c r="H604" s="87"/>
      <c r="I604" s="87"/>
      <c r="J604" s="87"/>
      <c r="K604" s="169"/>
      <c r="L604" s="87"/>
      <c r="M604" s="165"/>
      <c r="N604" s="169"/>
      <c r="O604" s="210"/>
      <c r="P604" s="170"/>
      <c r="Q604" s="170"/>
      <c r="R604" s="170"/>
      <c r="S604" s="170"/>
      <c r="T604" s="167"/>
      <c r="U604" s="165"/>
      <c r="V604" s="165"/>
      <c r="W604" s="165"/>
      <c r="X604" s="165"/>
    </row>
    <row r="605" spans="1:24" ht="15" customHeight="1" x14ac:dyDescent="0.2">
      <c r="A605" s="22"/>
      <c r="B605" s="22"/>
      <c r="C605" s="87"/>
      <c r="D605" s="168"/>
      <c r="E605" s="87"/>
      <c r="F605" s="87"/>
      <c r="G605" s="87"/>
      <c r="H605" s="87"/>
      <c r="I605" s="87"/>
      <c r="J605" s="87"/>
      <c r="K605" s="169"/>
      <c r="L605" s="87"/>
      <c r="M605" s="165"/>
      <c r="N605" s="169"/>
      <c r="O605" s="210"/>
      <c r="P605" s="170"/>
      <c r="Q605" s="170"/>
      <c r="R605" s="170"/>
      <c r="S605" s="170"/>
      <c r="T605" s="167"/>
      <c r="U605" s="165"/>
      <c r="V605" s="165"/>
      <c r="W605" s="165"/>
      <c r="X605" s="165"/>
    </row>
    <row r="606" spans="1:24" ht="15" customHeight="1" x14ac:dyDescent="0.2">
      <c r="A606" s="22"/>
      <c r="B606" s="22"/>
      <c r="C606" s="87"/>
      <c r="D606" s="168"/>
      <c r="E606" s="87"/>
      <c r="F606" s="87"/>
      <c r="G606" s="87"/>
      <c r="H606" s="87"/>
      <c r="I606" s="87"/>
      <c r="J606" s="87"/>
      <c r="K606" s="169"/>
      <c r="L606" s="87"/>
      <c r="M606" s="165"/>
      <c r="N606" s="169"/>
      <c r="O606" s="210"/>
      <c r="P606" s="170"/>
      <c r="Q606" s="170"/>
      <c r="R606" s="170"/>
      <c r="S606" s="170"/>
      <c r="T606" s="167"/>
      <c r="U606" s="165"/>
      <c r="V606" s="165"/>
      <c r="W606" s="165"/>
      <c r="X606" s="165"/>
    </row>
    <row r="607" spans="1:24" ht="15" customHeight="1" x14ac:dyDescent="0.2">
      <c r="A607" s="22"/>
      <c r="B607" s="22"/>
      <c r="C607" s="87"/>
      <c r="D607" s="168"/>
      <c r="E607" s="87"/>
      <c r="F607" s="87"/>
      <c r="G607" s="87"/>
      <c r="H607" s="87"/>
      <c r="I607" s="87"/>
      <c r="J607" s="87"/>
      <c r="K607" s="169"/>
      <c r="L607" s="87"/>
      <c r="M607" s="165"/>
      <c r="N607" s="169"/>
      <c r="O607" s="210"/>
      <c r="P607" s="170"/>
      <c r="Q607" s="170"/>
      <c r="R607" s="170"/>
      <c r="S607" s="170"/>
      <c r="T607" s="167"/>
      <c r="U607" s="165"/>
      <c r="V607" s="165"/>
      <c r="W607" s="165"/>
      <c r="X607" s="165"/>
    </row>
    <row r="608" spans="1:24" ht="15" customHeight="1" x14ac:dyDescent="0.2">
      <c r="A608" s="22"/>
      <c r="B608" s="22"/>
      <c r="C608" s="87"/>
      <c r="D608" s="168"/>
      <c r="E608" s="87"/>
      <c r="F608" s="87"/>
      <c r="G608" s="87"/>
      <c r="H608" s="87"/>
      <c r="I608" s="87"/>
      <c r="J608" s="87"/>
      <c r="K608" s="169"/>
      <c r="L608" s="87"/>
      <c r="M608" s="165"/>
      <c r="N608" s="169"/>
      <c r="O608" s="210"/>
      <c r="P608" s="170"/>
      <c r="Q608" s="170"/>
      <c r="R608" s="170"/>
      <c r="S608" s="170"/>
      <c r="T608" s="167"/>
      <c r="U608" s="165"/>
      <c r="V608" s="165"/>
      <c r="W608" s="165"/>
      <c r="X608" s="165"/>
    </row>
    <row r="609" spans="1:24" ht="15" customHeight="1" x14ac:dyDescent="0.2">
      <c r="A609" s="22"/>
      <c r="B609" s="22"/>
      <c r="C609" s="87"/>
      <c r="D609" s="168"/>
      <c r="E609" s="87"/>
      <c r="F609" s="87"/>
      <c r="G609" s="87"/>
      <c r="H609" s="87"/>
      <c r="I609" s="87"/>
      <c r="J609" s="87"/>
      <c r="K609" s="169"/>
      <c r="L609" s="87"/>
      <c r="M609" s="165"/>
      <c r="N609" s="169"/>
      <c r="O609" s="210"/>
      <c r="P609" s="170"/>
      <c r="Q609" s="170"/>
      <c r="R609" s="170"/>
      <c r="S609" s="170"/>
      <c r="T609" s="167"/>
      <c r="U609" s="165"/>
      <c r="V609" s="165"/>
      <c r="W609" s="165"/>
      <c r="X609" s="165"/>
    </row>
    <row r="610" spans="1:24" ht="15" customHeight="1" x14ac:dyDescent="0.2">
      <c r="A610" s="22"/>
      <c r="B610" s="22"/>
      <c r="C610" s="87"/>
      <c r="D610" s="168"/>
      <c r="E610" s="87"/>
      <c r="F610" s="87"/>
      <c r="G610" s="87"/>
      <c r="H610" s="87"/>
      <c r="I610" s="87"/>
      <c r="J610" s="87"/>
      <c r="K610" s="169"/>
      <c r="L610" s="87"/>
      <c r="M610" s="165"/>
      <c r="N610" s="169"/>
      <c r="O610" s="210"/>
      <c r="P610" s="170"/>
      <c r="Q610" s="170"/>
      <c r="R610" s="170"/>
      <c r="S610" s="170"/>
      <c r="T610" s="167"/>
      <c r="U610" s="165"/>
      <c r="V610" s="165"/>
      <c r="W610" s="165"/>
      <c r="X610" s="165"/>
    </row>
    <row r="611" spans="1:24" ht="15" customHeight="1" x14ac:dyDescent="0.2">
      <c r="A611" s="22"/>
      <c r="B611" s="22"/>
      <c r="C611" s="87"/>
      <c r="D611" s="168"/>
      <c r="E611" s="87"/>
      <c r="F611" s="87"/>
      <c r="G611" s="87"/>
      <c r="H611" s="87"/>
      <c r="I611" s="87"/>
      <c r="J611" s="87"/>
      <c r="K611" s="169"/>
      <c r="L611" s="87"/>
      <c r="M611" s="165"/>
      <c r="N611" s="169"/>
      <c r="O611" s="210"/>
      <c r="P611" s="170"/>
      <c r="Q611" s="170"/>
      <c r="R611" s="170"/>
      <c r="S611" s="170"/>
      <c r="T611" s="167"/>
      <c r="U611" s="165"/>
      <c r="V611" s="165"/>
      <c r="W611" s="165"/>
      <c r="X611" s="165"/>
    </row>
    <row r="612" spans="1:24" ht="15" customHeight="1" x14ac:dyDescent="0.2">
      <c r="A612" s="22"/>
      <c r="B612" s="22"/>
      <c r="C612" s="87"/>
      <c r="D612" s="168"/>
      <c r="E612" s="87"/>
      <c r="F612" s="87"/>
      <c r="G612" s="87"/>
      <c r="H612" s="87"/>
      <c r="I612" s="87"/>
      <c r="J612" s="87"/>
      <c r="K612" s="169"/>
      <c r="L612" s="87"/>
      <c r="M612" s="165"/>
      <c r="N612" s="169"/>
      <c r="O612" s="210"/>
      <c r="P612" s="170"/>
      <c r="Q612" s="170"/>
      <c r="R612" s="170"/>
      <c r="S612" s="170"/>
      <c r="T612" s="167"/>
      <c r="U612" s="165"/>
      <c r="V612" s="165"/>
      <c r="W612" s="165"/>
      <c r="X612" s="165"/>
    </row>
    <row r="613" spans="1:24" ht="15" customHeight="1" x14ac:dyDescent="0.2">
      <c r="A613" s="22"/>
      <c r="B613" s="22"/>
      <c r="C613" s="87"/>
      <c r="D613" s="168"/>
      <c r="E613" s="87"/>
      <c r="F613" s="87"/>
      <c r="G613" s="87"/>
      <c r="H613" s="87"/>
      <c r="I613" s="87"/>
      <c r="J613" s="87"/>
      <c r="K613" s="169"/>
      <c r="L613" s="87"/>
      <c r="M613" s="165"/>
      <c r="N613" s="169"/>
      <c r="O613" s="210"/>
      <c r="P613" s="170"/>
      <c r="Q613" s="170"/>
      <c r="R613" s="170"/>
      <c r="S613" s="170"/>
      <c r="T613" s="167"/>
      <c r="U613" s="165"/>
      <c r="V613" s="165"/>
      <c r="W613" s="165"/>
      <c r="X613" s="165"/>
    </row>
    <row r="614" spans="1:24" ht="15" customHeight="1" x14ac:dyDescent="0.2">
      <c r="A614" s="22"/>
      <c r="B614" s="22"/>
      <c r="C614" s="87"/>
      <c r="D614" s="168"/>
      <c r="E614" s="87"/>
      <c r="F614" s="87"/>
      <c r="G614" s="87"/>
      <c r="H614" s="87"/>
      <c r="I614" s="87"/>
      <c r="J614" s="87"/>
      <c r="K614" s="169"/>
      <c r="L614" s="87"/>
      <c r="M614" s="165"/>
      <c r="N614" s="169"/>
      <c r="O614" s="210"/>
      <c r="P614" s="170"/>
      <c r="Q614" s="170"/>
      <c r="R614" s="170"/>
      <c r="S614" s="170"/>
      <c r="T614" s="167"/>
      <c r="U614" s="165"/>
      <c r="V614" s="165"/>
      <c r="W614" s="165"/>
      <c r="X614" s="165"/>
    </row>
    <row r="615" spans="1:24" ht="15" customHeight="1" x14ac:dyDescent="0.2">
      <c r="A615" s="22"/>
      <c r="B615" s="22"/>
      <c r="C615" s="87"/>
      <c r="D615" s="168"/>
      <c r="E615" s="87"/>
      <c r="F615" s="87"/>
      <c r="G615" s="87"/>
      <c r="H615" s="87"/>
      <c r="I615" s="87"/>
      <c r="J615" s="87"/>
      <c r="K615" s="169"/>
      <c r="L615" s="87"/>
      <c r="M615" s="165"/>
      <c r="N615" s="169"/>
      <c r="O615" s="210"/>
      <c r="P615" s="170"/>
      <c r="Q615" s="170"/>
      <c r="R615" s="170"/>
      <c r="S615" s="170"/>
      <c r="T615" s="167"/>
      <c r="U615" s="165"/>
      <c r="V615" s="165"/>
      <c r="W615" s="165"/>
      <c r="X615" s="165"/>
    </row>
    <row r="616" spans="1:24" ht="15" customHeight="1" x14ac:dyDescent="0.2">
      <c r="A616" s="22"/>
      <c r="B616" s="22"/>
      <c r="C616" s="87"/>
      <c r="D616" s="168"/>
      <c r="E616" s="87"/>
      <c r="F616" s="87"/>
      <c r="G616" s="87"/>
      <c r="H616" s="87"/>
      <c r="I616" s="87"/>
      <c r="J616" s="87"/>
      <c r="K616" s="169"/>
      <c r="L616" s="87"/>
      <c r="M616" s="165"/>
      <c r="N616" s="169"/>
      <c r="O616" s="210"/>
      <c r="P616" s="170"/>
      <c r="Q616" s="170"/>
      <c r="R616" s="170"/>
      <c r="S616" s="170"/>
      <c r="T616" s="167"/>
      <c r="U616" s="165"/>
      <c r="V616" s="165"/>
      <c r="W616" s="165"/>
      <c r="X616" s="165"/>
    </row>
    <row r="617" spans="1:24" ht="15" customHeight="1" x14ac:dyDescent="0.2">
      <c r="A617" s="22"/>
      <c r="B617" s="22"/>
      <c r="C617" s="87"/>
      <c r="D617" s="168"/>
      <c r="E617" s="87"/>
      <c r="F617" s="87"/>
      <c r="G617" s="87"/>
      <c r="H617" s="87"/>
      <c r="I617" s="87"/>
      <c r="J617" s="87"/>
      <c r="K617" s="169"/>
      <c r="L617" s="87"/>
      <c r="M617" s="165"/>
      <c r="N617" s="169"/>
      <c r="O617" s="210"/>
      <c r="P617" s="170"/>
      <c r="Q617" s="170"/>
      <c r="R617" s="170"/>
      <c r="S617" s="170"/>
      <c r="T617" s="167"/>
      <c r="U617" s="165"/>
      <c r="V617" s="165"/>
      <c r="W617" s="165"/>
      <c r="X617" s="165"/>
    </row>
    <row r="618" spans="1:24" ht="15" customHeight="1" x14ac:dyDescent="0.2">
      <c r="A618" s="22"/>
      <c r="B618" s="22"/>
      <c r="C618" s="87"/>
      <c r="D618" s="168"/>
      <c r="E618" s="87"/>
      <c r="F618" s="87"/>
      <c r="G618" s="87"/>
      <c r="H618" s="87"/>
      <c r="I618" s="87"/>
      <c r="J618" s="87"/>
      <c r="K618" s="169"/>
      <c r="L618" s="87"/>
      <c r="M618" s="165"/>
      <c r="N618" s="169"/>
      <c r="O618" s="210"/>
      <c r="P618" s="170"/>
      <c r="Q618" s="170"/>
      <c r="R618" s="170"/>
      <c r="S618" s="170"/>
      <c r="T618" s="167"/>
      <c r="U618" s="165"/>
      <c r="V618" s="165"/>
      <c r="W618" s="165"/>
      <c r="X618" s="165"/>
    </row>
    <row r="619" spans="1:24" ht="15" customHeight="1" x14ac:dyDescent="0.2">
      <c r="A619" s="22"/>
      <c r="B619" s="22"/>
      <c r="C619" s="87"/>
      <c r="D619" s="168"/>
      <c r="E619" s="87"/>
      <c r="F619" s="87"/>
      <c r="G619" s="87"/>
      <c r="H619" s="87"/>
      <c r="I619" s="87"/>
      <c r="J619" s="87"/>
      <c r="K619" s="169"/>
      <c r="L619" s="87"/>
      <c r="M619" s="165"/>
      <c r="N619" s="169"/>
      <c r="O619" s="210"/>
      <c r="P619" s="170"/>
      <c r="Q619" s="170"/>
      <c r="R619" s="170"/>
      <c r="S619" s="170"/>
      <c r="T619" s="167"/>
      <c r="U619" s="165"/>
      <c r="V619" s="165"/>
      <c r="W619" s="165"/>
      <c r="X619" s="165"/>
    </row>
    <row r="620" spans="1:24" ht="15" customHeight="1" x14ac:dyDescent="0.2">
      <c r="A620" s="22"/>
      <c r="B620" s="22"/>
      <c r="C620" s="87"/>
      <c r="D620" s="168"/>
      <c r="E620" s="87"/>
      <c r="F620" s="87"/>
      <c r="G620" s="87"/>
      <c r="H620" s="87"/>
      <c r="I620" s="87"/>
      <c r="J620" s="87"/>
      <c r="K620" s="169"/>
      <c r="L620" s="87"/>
      <c r="M620" s="165"/>
      <c r="N620" s="169"/>
      <c r="O620" s="210"/>
      <c r="P620" s="170"/>
      <c r="Q620" s="170"/>
      <c r="R620" s="170"/>
      <c r="S620" s="170"/>
      <c r="T620" s="167"/>
      <c r="U620" s="165"/>
      <c r="V620" s="165"/>
      <c r="W620" s="165"/>
      <c r="X620" s="165"/>
    </row>
    <row r="621" spans="1:24" ht="15" customHeight="1" x14ac:dyDescent="0.2">
      <c r="A621" s="22"/>
      <c r="B621" s="22"/>
      <c r="C621" s="87"/>
      <c r="D621" s="168"/>
      <c r="E621" s="87"/>
      <c r="F621" s="87"/>
      <c r="G621" s="87"/>
      <c r="H621" s="87"/>
      <c r="I621" s="87"/>
      <c r="J621" s="87"/>
      <c r="K621" s="169"/>
      <c r="L621" s="87"/>
      <c r="M621" s="165"/>
      <c r="N621" s="169"/>
      <c r="O621" s="210"/>
      <c r="P621" s="170"/>
      <c r="Q621" s="170"/>
      <c r="R621" s="170"/>
      <c r="S621" s="170"/>
      <c r="T621" s="167"/>
      <c r="U621" s="165"/>
      <c r="V621" s="165"/>
      <c r="W621" s="165"/>
      <c r="X621" s="165"/>
    </row>
    <row r="622" spans="1:24" ht="15" customHeight="1" x14ac:dyDescent="0.2">
      <c r="A622" s="22"/>
      <c r="B622" s="22"/>
      <c r="C622" s="87"/>
      <c r="D622" s="168"/>
      <c r="E622" s="87"/>
      <c r="F622" s="87"/>
      <c r="G622" s="87"/>
      <c r="H622" s="87"/>
      <c r="I622" s="87"/>
      <c r="J622" s="87"/>
      <c r="K622" s="169"/>
      <c r="L622" s="87"/>
      <c r="M622" s="165"/>
      <c r="N622" s="169"/>
      <c r="O622" s="210"/>
      <c r="P622" s="170"/>
      <c r="Q622" s="170"/>
      <c r="R622" s="170"/>
      <c r="S622" s="170"/>
      <c r="T622" s="167"/>
      <c r="U622" s="165"/>
      <c r="V622" s="165"/>
      <c r="W622" s="165"/>
      <c r="X622" s="165"/>
    </row>
    <row r="623" spans="1:24" ht="15" customHeight="1" x14ac:dyDescent="0.2">
      <c r="A623" s="22"/>
      <c r="B623" s="22"/>
      <c r="C623" s="87"/>
      <c r="D623" s="168"/>
      <c r="E623" s="87"/>
      <c r="F623" s="87"/>
      <c r="G623" s="87"/>
      <c r="H623" s="87"/>
      <c r="I623" s="87"/>
      <c r="J623" s="87"/>
      <c r="K623" s="169"/>
      <c r="L623" s="87"/>
      <c r="M623" s="165"/>
      <c r="N623" s="169"/>
      <c r="O623" s="210"/>
      <c r="P623" s="170"/>
      <c r="Q623" s="170"/>
      <c r="R623" s="170"/>
      <c r="S623" s="170"/>
      <c r="T623" s="167"/>
      <c r="U623" s="165"/>
      <c r="V623" s="165"/>
      <c r="W623" s="165"/>
      <c r="X623" s="165"/>
    </row>
    <row r="624" spans="1:24" ht="15" customHeight="1" x14ac:dyDescent="0.2">
      <c r="A624" s="22"/>
      <c r="B624" s="22"/>
      <c r="C624" s="87"/>
      <c r="D624" s="168"/>
      <c r="E624" s="87"/>
      <c r="F624" s="87"/>
      <c r="G624" s="87"/>
      <c r="H624" s="87"/>
      <c r="I624" s="87"/>
      <c r="J624" s="87"/>
      <c r="K624" s="169"/>
      <c r="L624" s="87"/>
      <c r="M624" s="165"/>
      <c r="N624" s="169"/>
      <c r="O624" s="210"/>
      <c r="P624" s="170"/>
      <c r="Q624" s="170"/>
      <c r="R624" s="170"/>
      <c r="S624" s="170"/>
      <c r="T624" s="167"/>
      <c r="U624" s="165"/>
      <c r="V624" s="165"/>
      <c r="W624" s="165"/>
      <c r="X624" s="165"/>
    </row>
    <row r="625" spans="1:24" ht="15" customHeight="1" x14ac:dyDescent="0.2">
      <c r="A625" s="22"/>
      <c r="B625" s="22"/>
      <c r="C625" s="87"/>
      <c r="D625" s="168"/>
      <c r="E625" s="87"/>
      <c r="F625" s="87"/>
      <c r="G625" s="87"/>
      <c r="H625" s="87"/>
      <c r="I625" s="87"/>
      <c r="J625" s="87"/>
      <c r="K625" s="169"/>
      <c r="L625" s="87"/>
      <c r="M625" s="165"/>
      <c r="N625" s="169"/>
      <c r="O625" s="210"/>
      <c r="P625" s="170"/>
      <c r="Q625" s="170"/>
      <c r="R625" s="170"/>
      <c r="S625" s="170"/>
      <c r="T625" s="167"/>
      <c r="U625" s="165"/>
      <c r="V625" s="165"/>
      <c r="W625" s="165"/>
      <c r="X625" s="165"/>
    </row>
    <row r="626" spans="1:24" ht="15" customHeight="1" x14ac:dyDescent="0.2">
      <c r="A626" s="22"/>
      <c r="B626" s="22"/>
      <c r="C626" s="87"/>
      <c r="D626" s="168"/>
      <c r="E626" s="87"/>
      <c r="F626" s="87"/>
      <c r="G626" s="87"/>
      <c r="H626" s="87"/>
      <c r="I626" s="87"/>
      <c r="J626" s="87"/>
      <c r="K626" s="169"/>
      <c r="L626" s="87"/>
      <c r="M626" s="165"/>
      <c r="N626" s="169"/>
      <c r="O626" s="210"/>
      <c r="P626" s="170"/>
      <c r="Q626" s="170"/>
      <c r="R626" s="170"/>
      <c r="S626" s="170"/>
      <c r="T626" s="167"/>
      <c r="U626" s="165"/>
      <c r="V626" s="165"/>
      <c r="W626" s="165"/>
      <c r="X626" s="165"/>
    </row>
    <row r="627" spans="1:24" ht="15" customHeight="1" x14ac:dyDescent="0.2">
      <c r="A627" s="22"/>
      <c r="B627" s="22"/>
      <c r="C627" s="87"/>
      <c r="D627" s="168"/>
      <c r="E627" s="87"/>
      <c r="F627" s="87"/>
      <c r="G627" s="87"/>
      <c r="H627" s="87"/>
      <c r="I627" s="87"/>
      <c r="J627" s="87"/>
      <c r="K627" s="169"/>
      <c r="L627" s="87"/>
      <c r="M627" s="165"/>
      <c r="N627" s="169"/>
      <c r="O627" s="210"/>
      <c r="P627" s="170"/>
      <c r="Q627" s="170"/>
      <c r="R627" s="170"/>
      <c r="S627" s="170"/>
      <c r="T627" s="167"/>
      <c r="U627" s="165"/>
      <c r="V627" s="165"/>
      <c r="W627" s="165"/>
      <c r="X627" s="165"/>
    </row>
    <row r="628" spans="1:24" ht="15" customHeight="1" x14ac:dyDescent="0.2">
      <c r="A628" s="22"/>
      <c r="B628" s="22"/>
      <c r="C628" s="87"/>
      <c r="D628" s="168"/>
      <c r="E628" s="87"/>
      <c r="F628" s="87"/>
      <c r="G628" s="87"/>
      <c r="H628" s="87"/>
      <c r="I628" s="87"/>
      <c r="J628" s="87"/>
      <c r="K628" s="169"/>
      <c r="L628" s="87"/>
      <c r="M628" s="165"/>
      <c r="N628" s="169"/>
      <c r="O628" s="210"/>
      <c r="P628" s="170"/>
      <c r="Q628" s="170"/>
      <c r="R628" s="170"/>
      <c r="S628" s="170"/>
      <c r="T628" s="167"/>
      <c r="U628" s="165"/>
      <c r="V628" s="165"/>
      <c r="W628" s="165"/>
      <c r="X628" s="165"/>
    </row>
    <row r="629" spans="1:24" ht="15" customHeight="1" x14ac:dyDescent="0.2">
      <c r="A629" s="22"/>
      <c r="B629" s="22"/>
      <c r="C629" s="87"/>
      <c r="D629" s="168"/>
      <c r="E629" s="87"/>
      <c r="F629" s="87"/>
      <c r="G629" s="87"/>
      <c r="H629" s="87"/>
      <c r="I629" s="87"/>
      <c r="J629" s="87"/>
      <c r="K629" s="169"/>
      <c r="L629" s="87"/>
      <c r="M629" s="165"/>
      <c r="N629" s="169"/>
      <c r="O629" s="210"/>
      <c r="P629" s="170"/>
      <c r="Q629" s="170"/>
      <c r="R629" s="170"/>
      <c r="S629" s="170"/>
      <c r="T629" s="167"/>
      <c r="U629" s="165"/>
      <c r="V629" s="165"/>
      <c r="W629" s="165"/>
      <c r="X629" s="165"/>
    </row>
    <row r="630" spans="1:24" ht="15" customHeight="1" x14ac:dyDescent="0.2">
      <c r="A630" s="22"/>
      <c r="B630" s="22"/>
      <c r="C630" s="87"/>
      <c r="D630" s="168"/>
      <c r="E630" s="87"/>
      <c r="F630" s="87"/>
      <c r="G630" s="87"/>
      <c r="H630" s="87"/>
      <c r="I630" s="87"/>
      <c r="J630" s="87"/>
      <c r="K630" s="169"/>
      <c r="L630" s="87"/>
      <c r="M630" s="165"/>
      <c r="N630" s="169"/>
      <c r="O630" s="210"/>
      <c r="P630" s="170"/>
      <c r="Q630" s="170"/>
      <c r="R630" s="170"/>
      <c r="S630" s="170"/>
      <c r="T630" s="167"/>
      <c r="U630" s="165"/>
      <c r="V630" s="165"/>
      <c r="W630" s="165"/>
      <c r="X630" s="165"/>
    </row>
    <row r="631" spans="1:24" ht="15" customHeight="1" x14ac:dyDescent="0.2">
      <c r="A631" s="22"/>
      <c r="B631" s="22"/>
      <c r="C631" s="87"/>
      <c r="D631" s="168"/>
      <c r="E631" s="87"/>
      <c r="F631" s="87"/>
      <c r="G631" s="87"/>
      <c r="H631" s="87"/>
      <c r="I631" s="87"/>
      <c r="J631" s="87"/>
      <c r="K631" s="169"/>
      <c r="L631" s="87"/>
      <c r="M631" s="165"/>
      <c r="N631" s="169"/>
      <c r="O631" s="210"/>
      <c r="P631" s="170"/>
      <c r="Q631" s="170"/>
      <c r="R631" s="170"/>
      <c r="S631" s="170"/>
      <c r="T631" s="167"/>
      <c r="U631" s="165"/>
      <c r="V631" s="165"/>
      <c r="W631" s="165"/>
      <c r="X631" s="165"/>
    </row>
    <row r="632" spans="1:24" ht="15" customHeight="1" x14ac:dyDescent="0.2">
      <c r="A632" s="22"/>
      <c r="B632" s="22"/>
      <c r="C632" s="87"/>
      <c r="D632" s="168"/>
      <c r="E632" s="87"/>
      <c r="F632" s="87"/>
      <c r="G632" s="87"/>
      <c r="H632" s="87"/>
      <c r="I632" s="87"/>
      <c r="J632" s="87"/>
      <c r="K632" s="169"/>
      <c r="L632" s="87"/>
      <c r="M632" s="165"/>
      <c r="N632" s="169"/>
      <c r="O632" s="210"/>
      <c r="P632" s="170"/>
      <c r="Q632" s="170"/>
      <c r="R632" s="170"/>
      <c r="S632" s="170"/>
      <c r="T632" s="167"/>
      <c r="U632" s="165"/>
      <c r="V632" s="165"/>
      <c r="W632" s="165"/>
      <c r="X632" s="165"/>
    </row>
    <row r="633" spans="1:24" ht="15" customHeight="1" x14ac:dyDescent="0.2">
      <c r="A633" s="22"/>
      <c r="B633" s="22"/>
      <c r="C633" s="87"/>
      <c r="D633" s="168"/>
      <c r="E633" s="87"/>
      <c r="F633" s="87"/>
      <c r="G633" s="87"/>
      <c r="H633" s="87"/>
      <c r="I633" s="87"/>
      <c r="J633" s="87"/>
      <c r="K633" s="169"/>
      <c r="L633" s="87"/>
      <c r="M633" s="165"/>
      <c r="N633" s="169"/>
      <c r="O633" s="210"/>
      <c r="P633" s="170"/>
      <c r="Q633" s="170"/>
      <c r="R633" s="170"/>
      <c r="S633" s="170"/>
      <c r="T633" s="167"/>
      <c r="U633" s="165"/>
      <c r="V633" s="165"/>
      <c r="W633" s="165"/>
      <c r="X633" s="165"/>
    </row>
    <row r="634" spans="1:24" ht="15" customHeight="1" x14ac:dyDescent="0.2">
      <c r="A634" s="22"/>
      <c r="B634" s="22"/>
      <c r="C634" s="87"/>
      <c r="D634" s="168"/>
      <c r="E634" s="87"/>
      <c r="F634" s="87"/>
      <c r="G634" s="87"/>
      <c r="H634" s="87"/>
      <c r="I634" s="87"/>
      <c r="J634" s="87"/>
      <c r="K634" s="169"/>
      <c r="L634" s="87"/>
      <c r="M634" s="165"/>
      <c r="N634" s="169"/>
      <c r="O634" s="210"/>
      <c r="P634" s="170"/>
      <c r="Q634" s="170"/>
      <c r="R634" s="170"/>
      <c r="S634" s="170"/>
      <c r="T634" s="167"/>
      <c r="U634" s="165"/>
      <c r="V634" s="165"/>
      <c r="W634" s="165"/>
      <c r="X634" s="165"/>
    </row>
    <row r="635" spans="1:24" ht="15" customHeight="1" x14ac:dyDescent="0.2">
      <c r="A635" s="22"/>
      <c r="B635" s="22"/>
      <c r="C635" s="87"/>
      <c r="D635" s="168"/>
      <c r="E635" s="87"/>
      <c r="F635" s="87"/>
      <c r="G635" s="87"/>
      <c r="H635" s="87"/>
      <c r="I635" s="87"/>
      <c r="J635" s="87"/>
      <c r="K635" s="169"/>
      <c r="L635" s="87"/>
      <c r="M635" s="165"/>
      <c r="N635" s="169"/>
      <c r="O635" s="210"/>
      <c r="P635" s="170"/>
      <c r="Q635" s="170"/>
      <c r="R635" s="170"/>
      <c r="S635" s="170"/>
      <c r="T635" s="167"/>
      <c r="U635" s="165"/>
      <c r="V635" s="165"/>
      <c r="W635" s="165"/>
      <c r="X635" s="165"/>
    </row>
    <row r="636" spans="1:24" ht="15" customHeight="1" x14ac:dyDescent="0.2">
      <c r="A636" s="22"/>
      <c r="B636" s="22"/>
      <c r="C636" s="87"/>
      <c r="D636" s="168"/>
      <c r="E636" s="87"/>
      <c r="F636" s="87"/>
      <c r="G636" s="87"/>
      <c r="H636" s="87"/>
      <c r="I636" s="87"/>
      <c r="J636" s="87"/>
      <c r="K636" s="169"/>
      <c r="L636" s="87"/>
      <c r="M636" s="165"/>
      <c r="N636" s="169"/>
      <c r="O636" s="210"/>
      <c r="P636" s="170"/>
      <c r="Q636" s="170"/>
      <c r="R636" s="170"/>
      <c r="S636" s="170"/>
      <c r="T636" s="167"/>
      <c r="U636" s="165"/>
      <c r="V636" s="165"/>
      <c r="W636" s="165"/>
      <c r="X636" s="165"/>
    </row>
    <row r="637" spans="1:24" ht="15" customHeight="1" x14ac:dyDescent="0.2">
      <c r="A637" s="22"/>
      <c r="B637" s="22"/>
      <c r="C637" s="87"/>
      <c r="D637" s="168"/>
      <c r="E637" s="87"/>
      <c r="F637" s="87"/>
      <c r="G637" s="87"/>
      <c r="H637" s="87"/>
      <c r="I637" s="87"/>
      <c r="J637" s="87"/>
      <c r="K637" s="169"/>
      <c r="L637" s="87"/>
      <c r="M637" s="165"/>
      <c r="N637" s="169"/>
      <c r="O637" s="210"/>
      <c r="P637" s="170"/>
      <c r="Q637" s="170"/>
      <c r="R637" s="170"/>
      <c r="S637" s="170"/>
      <c r="T637" s="167"/>
      <c r="U637" s="165"/>
      <c r="V637" s="165"/>
      <c r="W637" s="165"/>
      <c r="X637" s="165"/>
    </row>
    <row r="638" spans="1:24" ht="15" customHeight="1" x14ac:dyDescent="0.2">
      <c r="A638" s="22"/>
      <c r="B638" s="22"/>
      <c r="C638" s="87"/>
      <c r="D638" s="168"/>
      <c r="E638" s="87"/>
      <c r="F638" s="87"/>
      <c r="G638" s="87"/>
      <c r="H638" s="87"/>
      <c r="I638" s="87"/>
      <c r="J638" s="87"/>
      <c r="K638" s="169"/>
      <c r="L638" s="87"/>
      <c r="M638" s="165"/>
      <c r="N638" s="169"/>
      <c r="O638" s="210"/>
      <c r="P638" s="170"/>
      <c r="Q638" s="170"/>
      <c r="R638" s="170"/>
      <c r="S638" s="170"/>
      <c r="T638" s="167"/>
      <c r="U638" s="165"/>
      <c r="V638" s="165"/>
      <c r="W638" s="165"/>
      <c r="X638" s="165"/>
    </row>
    <row r="639" spans="1:24" ht="15" customHeight="1" x14ac:dyDescent="0.2">
      <c r="A639" s="22"/>
      <c r="B639" s="22"/>
      <c r="C639" s="87"/>
      <c r="D639" s="168"/>
      <c r="E639" s="87"/>
      <c r="F639" s="87"/>
      <c r="G639" s="87"/>
      <c r="H639" s="87"/>
      <c r="I639" s="87"/>
      <c r="J639" s="87"/>
      <c r="K639" s="169"/>
      <c r="L639" s="87"/>
      <c r="M639" s="165"/>
      <c r="N639" s="169"/>
      <c r="O639" s="210"/>
      <c r="P639" s="170"/>
      <c r="Q639" s="170"/>
      <c r="R639" s="170"/>
      <c r="S639" s="170"/>
      <c r="T639" s="167"/>
      <c r="U639" s="165"/>
      <c r="V639" s="165"/>
      <c r="W639" s="165"/>
      <c r="X639" s="165"/>
    </row>
    <row r="640" spans="1:24" ht="15" customHeight="1" x14ac:dyDescent="0.2">
      <c r="A640" s="22"/>
      <c r="B640" s="22"/>
      <c r="C640" s="87"/>
      <c r="D640" s="168"/>
      <c r="E640" s="87"/>
      <c r="F640" s="87"/>
      <c r="G640" s="87"/>
      <c r="H640" s="87"/>
      <c r="I640" s="87"/>
      <c r="J640" s="87"/>
      <c r="K640" s="169"/>
      <c r="L640" s="87"/>
      <c r="M640" s="165"/>
      <c r="N640" s="169"/>
      <c r="O640" s="210"/>
      <c r="P640" s="170"/>
      <c r="Q640" s="170"/>
      <c r="R640" s="170"/>
      <c r="S640" s="170"/>
      <c r="T640" s="167"/>
      <c r="U640" s="165"/>
      <c r="V640" s="165"/>
      <c r="W640" s="165"/>
      <c r="X640" s="165"/>
    </row>
    <row r="641" spans="1:24" ht="15" customHeight="1" x14ac:dyDescent="0.2">
      <c r="A641" s="22"/>
      <c r="B641" s="22"/>
      <c r="C641" s="87"/>
      <c r="D641" s="168"/>
      <c r="E641" s="87"/>
      <c r="F641" s="87"/>
      <c r="G641" s="87"/>
      <c r="H641" s="87"/>
      <c r="I641" s="87"/>
      <c r="J641" s="87"/>
      <c r="K641" s="169"/>
      <c r="L641" s="87"/>
      <c r="M641" s="165"/>
      <c r="N641" s="169"/>
      <c r="O641" s="210"/>
      <c r="P641" s="170"/>
      <c r="Q641" s="170"/>
      <c r="R641" s="170"/>
      <c r="S641" s="170"/>
      <c r="T641" s="167"/>
      <c r="U641" s="165"/>
      <c r="V641" s="165"/>
      <c r="W641" s="165"/>
      <c r="X641" s="165"/>
    </row>
    <row r="642" spans="1:24" ht="15" customHeight="1" x14ac:dyDescent="0.2">
      <c r="A642" s="22"/>
      <c r="B642" s="22"/>
      <c r="C642" s="87"/>
      <c r="D642" s="168"/>
      <c r="E642" s="87"/>
      <c r="F642" s="87"/>
      <c r="G642" s="87"/>
      <c r="H642" s="87"/>
      <c r="I642" s="87"/>
      <c r="J642" s="87"/>
      <c r="K642" s="169"/>
      <c r="L642" s="87"/>
      <c r="M642" s="165"/>
      <c r="N642" s="169"/>
      <c r="O642" s="210"/>
      <c r="P642" s="170"/>
      <c r="Q642" s="170"/>
      <c r="R642" s="170"/>
      <c r="S642" s="170"/>
      <c r="T642" s="167"/>
      <c r="U642" s="165"/>
      <c r="V642" s="165"/>
      <c r="W642" s="165"/>
      <c r="X642" s="165"/>
    </row>
    <row r="643" spans="1:24" ht="15" customHeight="1" x14ac:dyDescent="0.2">
      <c r="A643" s="22"/>
      <c r="B643" s="22"/>
      <c r="C643" s="87"/>
      <c r="D643" s="168"/>
      <c r="E643" s="87"/>
      <c r="F643" s="87"/>
      <c r="G643" s="87"/>
      <c r="H643" s="87"/>
      <c r="I643" s="87"/>
      <c r="J643" s="87"/>
      <c r="K643" s="169"/>
      <c r="L643" s="87"/>
      <c r="M643" s="165"/>
      <c r="N643" s="169"/>
      <c r="O643" s="210"/>
      <c r="P643" s="170"/>
      <c r="Q643" s="170"/>
      <c r="R643" s="170"/>
      <c r="S643" s="170"/>
      <c r="T643" s="167"/>
      <c r="U643" s="165"/>
      <c r="V643" s="165"/>
      <c r="W643" s="165"/>
      <c r="X643" s="165"/>
    </row>
    <row r="644" spans="1:24" ht="15" customHeight="1" x14ac:dyDescent="0.2">
      <c r="A644" s="22"/>
      <c r="B644" s="22"/>
      <c r="C644" s="87"/>
      <c r="D644" s="168"/>
      <c r="E644" s="87"/>
      <c r="F644" s="87"/>
      <c r="G644" s="87"/>
      <c r="H644" s="87"/>
      <c r="I644" s="87"/>
      <c r="J644" s="87"/>
      <c r="K644" s="169"/>
      <c r="L644" s="87"/>
      <c r="M644" s="165"/>
      <c r="N644" s="169"/>
      <c r="O644" s="210"/>
      <c r="P644" s="170"/>
      <c r="Q644" s="170"/>
      <c r="R644" s="170"/>
      <c r="S644" s="170"/>
      <c r="T644" s="167"/>
      <c r="U644" s="165"/>
      <c r="V644" s="165"/>
      <c r="W644" s="165"/>
      <c r="X644" s="165"/>
    </row>
    <row r="645" spans="1:24" ht="15" customHeight="1" x14ac:dyDescent="0.2">
      <c r="A645" s="22"/>
      <c r="B645" s="22"/>
      <c r="C645" s="87"/>
      <c r="D645" s="168"/>
      <c r="E645" s="87"/>
      <c r="F645" s="87"/>
      <c r="G645" s="87"/>
      <c r="H645" s="87"/>
      <c r="I645" s="87"/>
      <c r="J645" s="87"/>
      <c r="K645" s="169"/>
      <c r="L645" s="87"/>
      <c r="M645" s="165"/>
      <c r="N645" s="169"/>
      <c r="O645" s="210"/>
      <c r="P645" s="170"/>
      <c r="Q645" s="170"/>
      <c r="R645" s="170"/>
      <c r="S645" s="170"/>
      <c r="T645" s="167"/>
      <c r="U645" s="165"/>
      <c r="V645" s="165"/>
      <c r="W645" s="165"/>
      <c r="X645" s="165"/>
    </row>
    <row r="646" spans="1:24" ht="15" customHeight="1" x14ac:dyDescent="0.2">
      <c r="A646" s="22"/>
      <c r="B646" s="22"/>
      <c r="C646" s="87"/>
      <c r="D646" s="168"/>
      <c r="E646" s="87"/>
      <c r="F646" s="87"/>
      <c r="G646" s="87"/>
      <c r="H646" s="87"/>
      <c r="I646" s="87"/>
      <c r="J646" s="87"/>
      <c r="K646" s="169"/>
      <c r="L646" s="87"/>
      <c r="M646" s="165"/>
      <c r="N646" s="169"/>
      <c r="O646" s="210"/>
      <c r="P646" s="170"/>
      <c r="Q646" s="170"/>
      <c r="R646" s="170"/>
      <c r="S646" s="170"/>
      <c r="T646" s="167"/>
      <c r="U646" s="165"/>
      <c r="V646" s="165"/>
      <c r="W646" s="165"/>
      <c r="X646" s="165"/>
    </row>
    <row r="647" spans="1:24" ht="15" customHeight="1" x14ac:dyDescent="0.2">
      <c r="A647" s="22"/>
      <c r="B647" s="22"/>
      <c r="C647" s="87"/>
      <c r="D647" s="168"/>
      <c r="E647" s="87"/>
      <c r="F647" s="87"/>
      <c r="G647" s="87"/>
      <c r="H647" s="87"/>
      <c r="I647" s="87"/>
      <c r="J647" s="87"/>
      <c r="K647" s="169"/>
      <c r="L647" s="87"/>
      <c r="M647" s="165"/>
      <c r="N647" s="169"/>
      <c r="O647" s="210"/>
      <c r="P647" s="170"/>
      <c r="Q647" s="170"/>
      <c r="R647" s="170"/>
      <c r="S647" s="170"/>
      <c r="T647" s="167"/>
      <c r="U647" s="165"/>
      <c r="V647" s="165"/>
      <c r="W647" s="165"/>
      <c r="X647" s="165"/>
    </row>
    <row r="648" spans="1:24" ht="15" customHeight="1" x14ac:dyDescent="0.2">
      <c r="A648" s="22"/>
      <c r="B648" s="22"/>
      <c r="C648" s="87"/>
      <c r="D648" s="168"/>
      <c r="E648" s="87"/>
      <c r="F648" s="87"/>
      <c r="G648" s="87"/>
      <c r="H648" s="87"/>
      <c r="I648" s="87"/>
      <c r="J648" s="87"/>
      <c r="K648" s="169"/>
      <c r="L648" s="87"/>
      <c r="M648" s="165"/>
      <c r="N648" s="169"/>
      <c r="O648" s="210"/>
      <c r="P648" s="170"/>
      <c r="Q648" s="170"/>
      <c r="R648" s="170"/>
      <c r="S648" s="170"/>
      <c r="T648" s="167"/>
      <c r="U648" s="165"/>
      <c r="V648" s="165"/>
      <c r="W648" s="165"/>
      <c r="X648" s="165"/>
    </row>
    <row r="649" spans="1:24" ht="15" customHeight="1" x14ac:dyDescent="0.2">
      <c r="A649" s="22"/>
      <c r="B649" s="22"/>
      <c r="C649" s="87"/>
      <c r="D649" s="168"/>
      <c r="E649" s="87"/>
      <c r="F649" s="87"/>
      <c r="G649" s="87"/>
      <c r="H649" s="87"/>
      <c r="I649" s="87"/>
      <c r="J649" s="87"/>
      <c r="K649" s="169"/>
      <c r="L649" s="87"/>
      <c r="M649" s="165"/>
      <c r="N649" s="169"/>
      <c r="O649" s="210"/>
      <c r="P649" s="170"/>
      <c r="Q649" s="170"/>
      <c r="R649" s="170"/>
      <c r="S649" s="170"/>
      <c r="T649" s="167"/>
      <c r="U649" s="165"/>
      <c r="V649" s="165"/>
      <c r="W649" s="165"/>
      <c r="X649" s="165"/>
    </row>
    <row r="650" spans="1:24" ht="15" customHeight="1" x14ac:dyDescent="0.2">
      <c r="A650" s="22"/>
      <c r="B650" s="22"/>
      <c r="C650" s="87"/>
      <c r="D650" s="168"/>
      <c r="E650" s="87"/>
      <c r="F650" s="87"/>
      <c r="G650" s="87"/>
      <c r="H650" s="87"/>
      <c r="I650" s="87"/>
      <c r="J650" s="87"/>
      <c r="K650" s="169"/>
      <c r="L650" s="87"/>
      <c r="M650" s="165"/>
      <c r="N650" s="169"/>
      <c r="O650" s="210"/>
      <c r="P650" s="170"/>
      <c r="Q650" s="170"/>
      <c r="R650" s="170"/>
      <c r="S650" s="170"/>
      <c r="T650" s="167"/>
      <c r="U650" s="165"/>
      <c r="V650" s="165"/>
      <c r="W650" s="165"/>
      <c r="X650" s="165"/>
    </row>
    <row r="651" spans="1:24" ht="15" customHeight="1" x14ac:dyDescent="0.2">
      <c r="A651" s="22"/>
      <c r="B651" s="22"/>
      <c r="C651" s="87"/>
      <c r="D651" s="168"/>
      <c r="E651" s="87"/>
      <c r="F651" s="87"/>
      <c r="G651" s="87"/>
      <c r="H651" s="87"/>
      <c r="I651" s="87"/>
      <c r="J651" s="87"/>
      <c r="K651" s="169"/>
      <c r="L651" s="87"/>
      <c r="M651" s="165"/>
      <c r="N651" s="169"/>
      <c r="O651" s="210"/>
      <c r="P651" s="170"/>
      <c r="Q651" s="170"/>
      <c r="R651" s="170"/>
      <c r="S651" s="170"/>
      <c r="T651" s="167"/>
      <c r="U651" s="165"/>
      <c r="V651" s="165"/>
      <c r="W651" s="165"/>
      <c r="X651" s="165"/>
    </row>
    <row r="652" spans="1:24" ht="15" customHeight="1" x14ac:dyDescent="0.2">
      <c r="A652" s="22"/>
      <c r="B652" s="22"/>
      <c r="C652" s="87"/>
      <c r="D652" s="168"/>
      <c r="E652" s="87"/>
      <c r="F652" s="87"/>
      <c r="G652" s="87"/>
      <c r="H652" s="87"/>
      <c r="I652" s="87"/>
      <c r="J652" s="87"/>
      <c r="K652" s="169"/>
      <c r="L652" s="87"/>
      <c r="M652" s="165"/>
      <c r="N652" s="169"/>
      <c r="O652" s="210"/>
      <c r="P652" s="170"/>
      <c r="Q652" s="170"/>
      <c r="R652" s="170"/>
      <c r="S652" s="170"/>
      <c r="T652" s="167"/>
      <c r="U652" s="165"/>
      <c r="V652" s="165"/>
      <c r="W652" s="165"/>
      <c r="X652" s="165"/>
    </row>
    <row r="653" spans="1:24" ht="15" customHeight="1" x14ac:dyDescent="0.2">
      <c r="A653" s="22"/>
      <c r="B653" s="22"/>
      <c r="C653" s="87"/>
      <c r="D653" s="168"/>
      <c r="E653" s="87"/>
      <c r="F653" s="87"/>
      <c r="G653" s="87"/>
      <c r="H653" s="87"/>
      <c r="I653" s="87"/>
      <c r="J653" s="87"/>
      <c r="K653" s="169"/>
      <c r="L653" s="87"/>
      <c r="M653" s="165"/>
      <c r="N653" s="169"/>
      <c r="O653" s="210"/>
      <c r="P653" s="170"/>
      <c r="Q653" s="170"/>
      <c r="R653" s="170"/>
      <c r="S653" s="170"/>
      <c r="T653" s="167"/>
      <c r="U653" s="165"/>
      <c r="V653" s="165"/>
      <c r="W653" s="165"/>
      <c r="X653" s="165"/>
    </row>
    <row r="654" spans="1:24" ht="15" customHeight="1" x14ac:dyDescent="0.2">
      <c r="A654" s="22"/>
      <c r="B654" s="22"/>
      <c r="C654" s="87"/>
      <c r="D654" s="168"/>
      <c r="E654" s="87"/>
      <c r="F654" s="87"/>
      <c r="G654" s="87"/>
      <c r="H654" s="87"/>
      <c r="I654" s="87"/>
      <c r="J654" s="87"/>
      <c r="K654" s="169"/>
      <c r="L654" s="87"/>
      <c r="M654" s="165"/>
      <c r="N654" s="169"/>
      <c r="O654" s="210"/>
      <c r="P654" s="170"/>
      <c r="Q654" s="170"/>
      <c r="R654" s="170"/>
      <c r="S654" s="170"/>
      <c r="T654" s="167"/>
      <c r="U654" s="165"/>
      <c r="V654" s="165"/>
      <c r="W654" s="165"/>
      <c r="X654" s="165"/>
    </row>
    <row r="655" spans="1:24" ht="15" customHeight="1" x14ac:dyDescent="0.2">
      <c r="A655" s="22"/>
      <c r="B655" s="22"/>
      <c r="C655" s="87"/>
      <c r="D655" s="168"/>
      <c r="E655" s="87"/>
      <c r="F655" s="87"/>
      <c r="G655" s="87"/>
      <c r="H655" s="87"/>
      <c r="I655" s="87"/>
      <c r="J655" s="87"/>
      <c r="K655" s="169"/>
      <c r="L655" s="87"/>
      <c r="M655" s="165"/>
      <c r="N655" s="169"/>
      <c r="O655" s="210"/>
      <c r="P655" s="170"/>
      <c r="Q655" s="170"/>
      <c r="R655" s="170"/>
      <c r="S655" s="170"/>
      <c r="T655" s="167"/>
      <c r="U655" s="165"/>
      <c r="V655" s="165"/>
      <c r="W655" s="165"/>
      <c r="X655" s="165"/>
    </row>
    <row r="656" spans="1:24" ht="15" customHeight="1" x14ac:dyDescent="0.2">
      <c r="A656" s="22"/>
      <c r="B656" s="22"/>
      <c r="C656" s="87"/>
      <c r="D656" s="168"/>
      <c r="E656" s="87"/>
      <c r="F656" s="87"/>
      <c r="G656" s="87"/>
      <c r="H656" s="87"/>
      <c r="I656" s="87"/>
      <c r="J656" s="87"/>
      <c r="K656" s="169"/>
      <c r="L656" s="87"/>
      <c r="M656" s="165"/>
      <c r="N656" s="169"/>
      <c r="O656" s="210"/>
      <c r="P656" s="170"/>
      <c r="Q656" s="170"/>
      <c r="R656" s="170"/>
      <c r="S656" s="170"/>
      <c r="T656" s="167"/>
      <c r="U656" s="165"/>
      <c r="V656" s="165"/>
      <c r="W656" s="165"/>
      <c r="X656" s="165"/>
    </row>
    <row r="657" spans="1:24" ht="15" customHeight="1" x14ac:dyDescent="0.2">
      <c r="A657" s="22"/>
      <c r="B657" s="22"/>
      <c r="C657" s="87"/>
      <c r="D657" s="168"/>
      <c r="E657" s="87"/>
      <c r="F657" s="87"/>
      <c r="G657" s="87"/>
      <c r="H657" s="87"/>
      <c r="I657" s="87"/>
      <c r="J657" s="87"/>
      <c r="K657" s="169"/>
      <c r="L657" s="87"/>
      <c r="M657" s="165"/>
      <c r="N657" s="169"/>
      <c r="O657" s="210"/>
      <c r="P657" s="170"/>
      <c r="Q657" s="170"/>
      <c r="R657" s="170"/>
      <c r="S657" s="170"/>
      <c r="T657" s="167"/>
      <c r="U657" s="165"/>
      <c r="V657" s="165"/>
      <c r="W657" s="165"/>
      <c r="X657" s="165"/>
    </row>
    <row r="658" spans="1:24" ht="15" customHeight="1" x14ac:dyDescent="0.2">
      <c r="A658" s="22"/>
      <c r="B658" s="22"/>
      <c r="C658" s="87"/>
      <c r="D658" s="168"/>
      <c r="E658" s="87"/>
      <c r="F658" s="87"/>
      <c r="G658" s="87"/>
      <c r="H658" s="87"/>
      <c r="I658" s="87"/>
      <c r="J658" s="87"/>
      <c r="K658" s="169"/>
      <c r="L658" s="87"/>
      <c r="M658" s="165"/>
      <c r="N658" s="169"/>
      <c r="O658" s="210"/>
      <c r="P658" s="170"/>
      <c r="Q658" s="170"/>
      <c r="R658" s="170"/>
      <c r="S658" s="170"/>
      <c r="T658" s="167"/>
      <c r="U658" s="165"/>
      <c r="V658" s="165"/>
      <c r="W658" s="165"/>
      <c r="X658" s="165"/>
    </row>
    <row r="659" spans="1:24" ht="15" customHeight="1" x14ac:dyDescent="0.2">
      <c r="A659" s="22"/>
      <c r="B659" s="22"/>
      <c r="C659" s="87"/>
      <c r="D659" s="168"/>
      <c r="E659" s="87"/>
      <c r="F659" s="87"/>
      <c r="G659" s="87"/>
      <c r="H659" s="87"/>
      <c r="I659" s="87"/>
      <c r="J659" s="87"/>
      <c r="K659" s="169"/>
      <c r="L659" s="87"/>
      <c r="M659" s="165"/>
      <c r="N659" s="169"/>
      <c r="O659" s="210"/>
      <c r="P659" s="170"/>
      <c r="Q659" s="170"/>
      <c r="R659" s="170"/>
      <c r="S659" s="170"/>
      <c r="T659" s="167"/>
      <c r="U659" s="165"/>
      <c r="V659" s="165"/>
      <c r="W659" s="165"/>
      <c r="X659" s="165"/>
    </row>
    <row r="660" spans="1:24" ht="15" customHeight="1" x14ac:dyDescent="0.2">
      <c r="A660" s="22"/>
      <c r="B660" s="22"/>
      <c r="C660" s="87"/>
      <c r="D660" s="168"/>
      <c r="E660" s="87"/>
      <c r="F660" s="87"/>
      <c r="G660" s="87"/>
      <c r="H660" s="87"/>
      <c r="I660" s="87"/>
      <c r="J660" s="87"/>
      <c r="K660" s="169"/>
      <c r="L660" s="87"/>
      <c r="M660" s="165"/>
      <c r="N660" s="169"/>
      <c r="O660" s="210"/>
      <c r="P660" s="170"/>
      <c r="Q660" s="170"/>
      <c r="R660" s="170"/>
      <c r="S660" s="170"/>
      <c r="T660" s="167"/>
      <c r="U660" s="165"/>
      <c r="V660" s="165"/>
      <c r="W660" s="165"/>
      <c r="X660" s="165"/>
    </row>
    <row r="661" spans="1:24" ht="15" customHeight="1" x14ac:dyDescent="0.2">
      <c r="A661" s="22"/>
      <c r="B661" s="22"/>
      <c r="C661" s="87"/>
      <c r="D661" s="168"/>
      <c r="E661" s="87"/>
      <c r="F661" s="87"/>
      <c r="G661" s="87"/>
      <c r="H661" s="87"/>
      <c r="I661" s="87"/>
      <c r="J661" s="87"/>
      <c r="K661" s="169"/>
      <c r="L661" s="87"/>
      <c r="M661" s="165"/>
      <c r="N661" s="169"/>
      <c r="O661" s="210"/>
      <c r="P661" s="170"/>
      <c r="Q661" s="170"/>
      <c r="R661" s="170"/>
      <c r="S661" s="170"/>
      <c r="T661" s="167"/>
      <c r="U661" s="165"/>
      <c r="V661" s="165"/>
      <c r="W661" s="165"/>
      <c r="X661" s="165"/>
    </row>
    <row r="662" spans="1:24" ht="15" customHeight="1" x14ac:dyDescent="0.2">
      <c r="A662" s="22"/>
      <c r="B662" s="22"/>
      <c r="C662" s="87"/>
      <c r="D662" s="168"/>
      <c r="E662" s="87"/>
      <c r="F662" s="87"/>
      <c r="G662" s="87"/>
      <c r="H662" s="87"/>
      <c r="I662" s="87"/>
      <c r="J662" s="87"/>
      <c r="K662" s="169"/>
      <c r="L662" s="87"/>
      <c r="M662" s="165"/>
      <c r="N662" s="169"/>
      <c r="O662" s="210"/>
      <c r="P662" s="170"/>
      <c r="Q662" s="170"/>
      <c r="R662" s="170"/>
      <c r="S662" s="170"/>
      <c r="T662" s="167"/>
      <c r="U662" s="165"/>
      <c r="V662" s="165"/>
      <c r="W662" s="165"/>
      <c r="X662" s="165"/>
    </row>
    <row r="663" spans="1:24" ht="15" customHeight="1" x14ac:dyDescent="0.2">
      <c r="A663" s="22"/>
      <c r="B663" s="22"/>
      <c r="C663" s="87"/>
      <c r="D663" s="168"/>
      <c r="E663" s="87"/>
      <c r="F663" s="87"/>
      <c r="G663" s="87"/>
      <c r="H663" s="87"/>
      <c r="I663" s="87"/>
      <c r="J663" s="87"/>
      <c r="K663" s="169"/>
      <c r="L663" s="87"/>
      <c r="M663" s="165"/>
      <c r="N663" s="169"/>
      <c r="O663" s="210"/>
      <c r="P663" s="170"/>
      <c r="Q663" s="170"/>
      <c r="R663" s="170"/>
      <c r="S663" s="170"/>
      <c r="T663" s="167"/>
      <c r="U663" s="165"/>
      <c r="V663" s="165"/>
      <c r="W663" s="165"/>
      <c r="X663" s="165"/>
    </row>
    <row r="664" spans="1:24" ht="15" customHeight="1" x14ac:dyDescent="0.2">
      <c r="A664" s="22"/>
      <c r="B664" s="22"/>
      <c r="C664" s="87"/>
      <c r="D664" s="168"/>
      <c r="E664" s="87"/>
      <c r="F664" s="87"/>
      <c r="G664" s="87"/>
      <c r="H664" s="87"/>
      <c r="I664" s="87"/>
      <c r="J664" s="87"/>
      <c r="K664" s="169"/>
      <c r="L664" s="87"/>
      <c r="M664" s="165"/>
      <c r="N664" s="169"/>
      <c r="O664" s="210"/>
      <c r="P664" s="170"/>
      <c r="Q664" s="170"/>
      <c r="R664" s="170"/>
      <c r="S664" s="170"/>
      <c r="T664" s="167"/>
      <c r="U664" s="165"/>
      <c r="V664" s="165"/>
      <c r="W664" s="165"/>
      <c r="X664" s="165"/>
    </row>
    <row r="665" spans="1:24" ht="15" customHeight="1" x14ac:dyDescent="0.2">
      <c r="A665" s="22"/>
      <c r="B665" s="22"/>
      <c r="C665" s="87"/>
      <c r="D665" s="168"/>
      <c r="E665" s="87"/>
      <c r="F665" s="87"/>
      <c r="G665" s="87"/>
      <c r="H665" s="87"/>
      <c r="I665" s="87"/>
      <c r="J665" s="87"/>
      <c r="K665" s="169"/>
      <c r="L665" s="87"/>
      <c r="M665" s="165"/>
      <c r="N665" s="169"/>
      <c r="O665" s="210"/>
      <c r="P665" s="170"/>
      <c r="Q665" s="170"/>
      <c r="R665" s="170"/>
      <c r="S665" s="170"/>
      <c r="T665" s="167"/>
      <c r="U665" s="165"/>
      <c r="V665" s="165"/>
      <c r="W665" s="165"/>
      <c r="X665" s="165"/>
    </row>
    <row r="666" spans="1:24" ht="15" customHeight="1" x14ac:dyDescent="0.2">
      <c r="A666" s="22"/>
      <c r="B666" s="22"/>
      <c r="C666" s="87"/>
      <c r="D666" s="168"/>
      <c r="E666" s="87"/>
      <c r="F666" s="87"/>
      <c r="G666" s="87"/>
      <c r="H666" s="87"/>
      <c r="I666" s="87"/>
      <c r="J666" s="87"/>
      <c r="K666" s="169"/>
      <c r="L666" s="87"/>
      <c r="M666" s="165"/>
      <c r="N666" s="169"/>
      <c r="O666" s="210"/>
      <c r="P666" s="170"/>
      <c r="Q666" s="170"/>
      <c r="R666" s="170"/>
      <c r="S666" s="170"/>
      <c r="T666" s="167"/>
      <c r="U666" s="165"/>
      <c r="V666" s="165"/>
      <c r="W666" s="165"/>
      <c r="X666" s="165"/>
    </row>
    <row r="667" spans="1:24" ht="15" customHeight="1" x14ac:dyDescent="0.2">
      <c r="A667" s="22"/>
      <c r="B667" s="22"/>
      <c r="C667" s="87"/>
      <c r="D667" s="168"/>
      <c r="E667" s="87"/>
      <c r="F667" s="87"/>
      <c r="G667" s="87"/>
      <c r="H667" s="87"/>
      <c r="I667" s="87"/>
      <c r="J667" s="87"/>
      <c r="K667" s="169"/>
      <c r="L667" s="87"/>
      <c r="M667" s="165"/>
      <c r="N667" s="169"/>
      <c r="O667" s="210"/>
      <c r="P667" s="170"/>
      <c r="Q667" s="170"/>
      <c r="R667" s="170"/>
      <c r="S667" s="170"/>
      <c r="T667" s="167"/>
      <c r="U667" s="165"/>
      <c r="V667" s="165"/>
      <c r="W667" s="165"/>
      <c r="X667" s="165"/>
    </row>
    <row r="668" spans="1:24" ht="15" customHeight="1" x14ac:dyDescent="0.2">
      <c r="A668" s="22"/>
      <c r="B668" s="22"/>
      <c r="C668" s="87"/>
      <c r="D668" s="168"/>
      <c r="E668" s="87"/>
      <c r="F668" s="87"/>
      <c r="G668" s="87"/>
      <c r="H668" s="87"/>
      <c r="I668" s="87"/>
      <c r="J668" s="87"/>
      <c r="K668" s="169"/>
      <c r="L668" s="87"/>
      <c r="M668" s="165"/>
      <c r="N668" s="169"/>
      <c r="O668" s="210"/>
      <c r="P668" s="170"/>
      <c r="Q668" s="170"/>
      <c r="R668" s="170"/>
      <c r="S668" s="170"/>
      <c r="T668" s="167"/>
      <c r="U668" s="165"/>
      <c r="V668" s="165"/>
      <c r="W668" s="165"/>
      <c r="X668" s="165"/>
    </row>
    <row r="669" spans="1:24" ht="15" customHeight="1" x14ac:dyDescent="0.2">
      <c r="A669" s="22"/>
      <c r="B669" s="22"/>
      <c r="C669" s="87"/>
      <c r="D669" s="168"/>
      <c r="E669" s="87"/>
      <c r="F669" s="87"/>
      <c r="G669" s="87"/>
      <c r="H669" s="87"/>
      <c r="I669" s="87"/>
      <c r="J669" s="87"/>
      <c r="K669" s="169"/>
      <c r="L669" s="87"/>
      <c r="M669" s="165"/>
      <c r="N669" s="169"/>
      <c r="O669" s="210"/>
      <c r="P669" s="170"/>
      <c r="Q669" s="170"/>
      <c r="R669" s="170"/>
      <c r="S669" s="170"/>
      <c r="T669" s="167"/>
      <c r="U669" s="165"/>
      <c r="V669" s="165"/>
      <c r="W669" s="165"/>
      <c r="X669" s="165"/>
    </row>
    <row r="670" spans="1:24" ht="15" customHeight="1" x14ac:dyDescent="0.2">
      <c r="A670" s="22"/>
      <c r="B670" s="22"/>
      <c r="C670" s="87"/>
      <c r="D670" s="168"/>
      <c r="E670" s="87"/>
      <c r="F670" s="87"/>
      <c r="G670" s="87"/>
      <c r="H670" s="87"/>
      <c r="I670" s="87"/>
      <c r="J670" s="87"/>
      <c r="K670" s="169"/>
      <c r="L670" s="87"/>
      <c r="M670" s="165"/>
      <c r="N670" s="169"/>
      <c r="O670" s="210"/>
      <c r="P670" s="170"/>
      <c r="Q670" s="170"/>
      <c r="R670" s="170"/>
      <c r="S670" s="170"/>
      <c r="T670" s="167"/>
      <c r="U670" s="165"/>
      <c r="V670" s="165"/>
      <c r="W670" s="165"/>
      <c r="X670" s="165"/>
    </row>
    <row r="671" spans="1:24" ht="15" customHeight="1" x14ac:dyDescent="0.2">
      <c r="A671" s="22"/>
      <c r="B671" s="22"/>
      <c r="C671" s="87"/>
      <c r="D671" s="168"/>
      <c r="E671" s="87"/>
      <c r="F671" s="87"/>
      <c r="G671" s="87"/>
      <c r="H671" s="87"/>
      <c r="I671" s="87"/>
      <c r="J671" s="87"/>
      <c r="K671" s="169"/>
      <c r="L671" s="87"/>
      <c r="M671" s="165"/>
      <c r="N671" s="169"/>
      <c r="O671" s="210"/>
      <c r="P671" s="170"/>
      <c r="Q671" s="170"/>
      <c r="R671" s="170"/>
      <c r="S671" s="170"/>
      <c r="T671" s="167"/>
      <c r="U671" s="165"/>
      <c r="V671" s="165"/>
      <c r="W671" s="165"/>
      <c r="X671" s="165"/>
    </row>
    <row r="672" spans="1:24" ht="15" customHeight="1" x14ac:dyDescent="0.2">
      <c r="A672" s="22"/>
      <c r="B672" s="22"/>
      <c r="C672" s="87"/>
      <c r="D672" s="168"/>
      <c r="E672" s="87"/>
      <c r="F672" s="87"/>
      <c r="G672" s="87"/>
      <c r="H672" s="87"/>
      <c r="I672" s="87"/>
      <c r="J672" s="87"/>
      <c r="K672" s="169"/>
      <c r="L672" s="87"/>
      <c r="M672" s="165"/>
      <c r="N672" s="169"/>
      <c r="O672" s="210"/>
      <c r="P672" s="170"/>
      <c r="Q672" s="170"/>
      <c r="R672" s="170"/>
      <c r="S672" s="170"/>
      <c r="T672" s="167"/>
      <c r="U672" s="165"/>
      <c r="V672" s="165"/>
      <c r="W672" s="165"/>
      <c r="X672" s="165"/>
    </row>
    <row r="673" spans="1:24" ht="15" customHeight="1" x14ac:dyDescent="0.2">
      <c r="A673" s="22"/>
      <c r="B673" s="22"/>
      <c r="C673" s="87"/>
      <c r="D673" s="168"/>
      <c r="E673" s="87"/>
      <c r="F673" s="87"/>
      <c r="G673" s="87"/>
      <c r="H673" s="87"/>
      <c r="I673" s="87"/>
      <c r="J673" s="87"/>
      <c r="K673" s="169"/>
      <c r="L673" s="87"/>
      <c r="M673" s="165"/>
      <c r="N673" s="169"/>
      <c r="O673" s="210"/>
      <c r="P673" s="170"/>
      <c r="Q673" s="170"/>
      <c r="R673" s="170"/>
      <c r="S673" s="170"/>
      <c r="T673" s="167"/>
      <c r="U673" s="165"/>
      <c r="V673" s="165"/>
      <c r="W673" s="165"/>
      <c r="X673" s="165"/>
    </row>
    <row r="674" spans="1:24" ht="15" customHeight="1" x14ac:dyDescent="0.2">
      <c r="A674" s="22"/>
      <c r="B674" s="22"/>
      <c r="C674" s="87"/>
      <c r="D674" s="168"/>
      <c r="E674" s="87"/>
      <c r="F674" s="87"/>
      <c r="G674" s="87"/>
      <c r="H674" s="87"/>
      <c r="I674" s="87"/>
      <c r="J674" s="87"/>
      <c r="K674" s="169"/>
      <c r="L674" s="87"/>
      <c r="M674" s="165"/>
      <c r="N674" s="169"/>
      <c r="O674" s="210"/>
      <c r="P674" s="170"/>
      <c r="Q674" s="170"/>
      <c r="R674" s="170"/>
      <c r="S674" s="170"/>
      <c r="T674" s="167"/>
      <c r="U674" s="165"/>
      <c r="V674" s="165"/>
      <c r="W674" s="165"/>
      <c r="X674" s="165"/>
    </row>
    <row r="675" spans="1:24" ht="15" customHeight="1" x14ac:dyDescent="0.2">
      <c r="A675" s="22"/>
      <c r="B675" s="22"/>
      <c r="C675" s="87"/>
      <c r="D675" s="168"/>
      <c r="E675" s="87"/>
      <c r="F675" s="87"/>
      <c r="G675" s="87"/>
      <c r="H675" s="87"/>
      <c r="I675" s="87"/>
      <c r="J675" s="87"/>
      <c r="K675" s="169"/>
      <c r="L675" s="87"/>
      <c r="M675" s="165"/>
      <c r="N675" s="169"/>
      <c r="O675" s="210"/>
      <c r="P675" s="170"/>
      <c r="Q675" s="170"/>
      <c r="R675" s="170"/>
      <c r="S675" s="170"/>
      <c r="T675" s="167"/>
      <c r="U675" s="165"/>
      <c r="V675" s="165"/>
      <c r="W675" s="165"/>
      <c r="X675" s="165"/>
    </row>
    <row r="676" spans="1:24" ht="15" customHeight="1" x14ac:dyDescent="0.2">
      <c r="A676" s="22"/>
      <c r="B676" s="22"/>
      <c r="C676" s="87"/>
      <c r="D676" s="168"/>
      <c r="E676" s="87"/>
      <c r="F676" s="87"/>
      <c r="G676" s="87"/>
      <c r="H676" s="87"/>
      <c r="I676" s="87"/>
      <c r="J676" s="87"/>
      <c r="K676" s="169"/>
      <c r="L676" s="87"/>
      <c r="M676" s="165"/>
      <c r="N676" s="169"/>
      <c r="O676" s="210"/>
      <c r="P676" s="170"/>
      <c r="Q676" s="170"/>
      <c r="R676" s="170"/>
      <c r="S676" s="170"/>
      <c r="T676" s="167"/>
      <c r="U676" s="165"/>
      <c r="V676" s="165"/>
      <c r="W676" s="165"/>
      <c r="X676" s="165"/>
    </row>
    <row r="677" spans="1:24" ht="15" customHeight="1" x14ac:dyDescent="0.2">
      <c r="A677" s="22"/>
      <c r="B677" s="22"/>
      <c r="C677" s="87"/>
      <c r="D677" s="168"/>
      <c r="E677" s="87"/>
      <c r="F677" s="87"/>
      <c r="G677" s="87"/>
      <c r="H677" s="87"/>
      <c r="I677" s="87"/>
      <c r="J677" s="87"/>
      <c r="K677" s="169"/>
      <c r="L677" s="87"/>
      <c r="M677" s="165"/>
      <c r="N677" s="169"/>
      <c r="O677" s="210"/>
      <c r="P677" s="170"/>
      <c r="Q677" s="170"/>
      <c r="R677" s="170"/>
      <c r="S677" s="170"/>
      <c r="T677" s="167"/>
      <c r="U677" s="165"/>
      <c r="V677" s="165"/>
      <c r="W677" s="165"/>
      <c r="X677" s="165"/>
    </row>
    <row r="678" spans="1:24" ht="15" customHeight="1" x14ac:dyDescent="0.2">
      <c r="A678" s="22"/>
      <c r="B678" s="22"/>
      <c r="C678" s="87"/>
      <c r="D678" s="168"/>
      <c r="E678" s="87"/>
      <c r="F678" s="87"/>
      <c r="G678" s="87"/>
      <c r="H678" s="87"/>
      <c r="I678" s="87"/>
      <c r="J678" s="87"/>
      <c r="K678" s="169"/>
      <c r="L678" s="87"/>
      <c r="M678" s="165"/>
      <c r="N678" s="169"/>
      <c r="O678" s="210"/>
      <c r="P678" s="170"/>
      <c r="Q678" s="170"/>
      <c r="R678" s="170"/>
      <c r="S678" s="170"/>
      <c r="T678" s="167"/>
      <c r="U678" s="165"/>
      <c r="V678" s="165"/>
      <c r="W678" s="165"/>
      <c r="X678" s="165"/>
    </row>
    <row r="679" spans="1:24" ht="15" customHeight="1" x14ac:dyDescent="0.2">
      <c r="A679" s="22"/>
      <c r="B679" s="22"/>
      <c r="C679" s="87"/>
      <c r="D679" s="168"/>
      <c r="E679" s="87"/>
      <c r="F679" s="87"/>
      <c r="G679" s="87"/>
      <c r="H679" s="87"/>
      <c r="I679" s="87"/>
      <c r="J679" s="87"/>
      <c r="K679" s="169"/>
      <c r="L679" s="87"/>
      <c r="M679" s="165"/>
      <c r="N679" s="169"/>
      <c r="O679" s="210"/>
      <c r="P679" s="170"/>
      <c r="Q679" s="170"/>
      <c r="R679" s="170"/>
      <c r="S679" s="170"/>
      <c r="T679" s="167"/>
      <c r="U679" s="165"/>
      <c r="V679" s="165"/>
      <c r="W679" s="165"/>
      <c r="X679" s="165"/>
    </row>
    <row r="680" spans="1:24" ht="15" customHeight="1" x14ac:dyDescent="0.2">
      <c r="A680" s="22"/>
      <c r="B680" s="22"/>
      <c r="C680" s="87"/>
      <c r="D680" s="168"/>
      <c r="E680" s="87"/>
      <c r="F680" s="87"/>
      <c r="G680" s="87"/>
      <c r="H680" s="87"/>
      <c r="I680" s="87"/>
      <c r="J680" s="87"/>
      <c r="K680" s="169"/>
      <c r="L680" s="87"/>
      <c r="M680" s="165"/>
      <c r="N680" s="169"/>
      <c r="O680" s="210"/>
      <c r="P680" s="170"/>
      <c r="Q680" s="170"/>
      <c r="R680" s="170"/>
      <c r="S680" s="170"/>
      <c r="T680" s="167"/>
      <c r="U680" s="165"/>
      <c r="V680" s="165"/>
      <c r="W680" s="165"/>
      <c r="X680" s="165"/>
    </row>
    <row r="681" spans="1:24" ht="15" customHeight="1" x14ac:dyDescent="0.2">
      <c r="A681" s="22"/>
      <c r="B681" s="22"/>
      <c r="C681" s="87"/>
      <c r="D681" s="168"/>
      <c r="E681" s="87"/>
      <c r="F681" s="87"/>
      <c r="G681" s="87"/>
      <c r="H681" s="87"/>
      <c r="I681" s="87"/>
      <c r="J681" s="87"/>
      <c r="K681" s="169"/>
      <c r="L681" s="87"/>
      <c r="M681" s="165"/>
      <c r="N681" s="169"/>
      <c r="O681" s="210"/>
      <c r="P681" s="170"/>
      <c r="Q681" s="170"/>
      <c r="R681" s="170"/>
      <c r="S681" s="170"/>
      <c r="T681" s="167"/>
      <c r="U681" s="165"/>
      <c r="V681" s="165"/>
      <c r="W681" s="165"/>
      <c r="X681" s="165"/>
    </row>
    <row r="682" spans="1:24" ht="15" customHeight="1" x14ac:dyDescent="0.2">
      <c r="A682" s="22"/>
      <c r="B682" s="22"/>
      <c r="C682" s="87"/>
      <c r="D682" s="168"/>
      <c r="E682" s="87"/>
      <c r="F682" s="87"/>
      <c r="G682" s="87"/>
      <c r="H682" s="87"/>
      <c r="I682" s="87"/>
      <c r="J682" s="87"/>
      <c r="K682" s="169"/>
      <c r="L682" s="87"/>
      <c r="M682" s="165"/>
      <c r="N682" s="169"/>
      <c r="O682" s="210"/>
      <c r="P682" s="170"/>
      <c r="Q682" s="170"/>
      <c r="R682" s="170"/>
      <c r="S682" s="170"/>
      <c r="T682" s="167"/>
      <c r="U682" s="165"/>
      <c r="V682" s="165"/>
      <c r="W682" s="165"/>
      <c r="X682" s="165"/>
    </row>
    <row r="683" spans="1:24" ht="15" customHeight="1" x14ac:dyDescent="0.2">
      <c r="A683" s="22"/>
      <c r="B683" s="22"/>
      <c r="C683" s="87"/>
      <c r="D683" s="168"/>
      <c r="E683" s="87"/>
      <c r="F683" s="87"/>
      <c r="G683" s="87"/>
      <c r="H683" s="87"/>
      <c r="I683" s="87"/>
      <c r="J683" s="87"/>
      <c r="K683" s="169"/>
      <c r="L683" s="87"/>
      <c r="M683" s="165"/>
      <c r="N683" s="169"/>
      <c r="O683" s="210"/>
      <c r="P683" s="170"/>
      <c r="Q683" s="170"/>
      <c r="R683" s="170"/>
      <c r="S683" s="170"/>
      <c r="T683" s="167"/>
      <c r="U683" s="165"/>
      <c r="V683" s="165"/>
      <c r="W683" s="165"/>
      <c r="X683" s="165"/>
    </row>
    <row r="684" spans="1:24" ht="15" customHeight="1" x14ac:dyDescent="0.2">
      <c r="A684" s="22"/>
      <c r="B684" s="22"/>
      <c r="C684" s="87"/>
      <c r="D684" s="168"/>
      <c r="E684" s="87"/>
      <c r="F684" s="87"/>
      <c r="G684" s="87"/>
      <c r="H684" s="87"/>
      <c r="I684" s="87"/>
      <c r="J684" s="87"/>
      <c r="K684" s="169"/>
      <c r="L684" s="87"/>
      <c r="M684" s="165"/>
      <c r="N684" s="169"/>
      <c r="O684" s="210"/>
      <c r="P684" s="170"/>
      <c r="Q684" s="170"/>
      <c r="R684" s="170"/>
      <c r="S684" s="170"/>
      <c r="T684" s="167"/>
      <c r="U684" s="165"/>
      <c r="V684" s="165"/>
      <c r="W684" s="165"/>
      <c r="X684" s="165"/>
    </row>
    <row r="685" spans="1:24" ht="15" customHeight="1" x14ac:dyDescent="0.2">
      <c r="A685" s="22"/>
      <c r="B685" s="22"/>
      <c r="C685" s="87"/>
      <c r="D685" s="168"/>
      <c r="E685" s="87"/>
      <c r="F685" s="87"/>
      <c r="G685" s="87"/>
      <c r="H685" s="87"/>
      <c r="I685" s="87"/>
      <c r="J685" s="87"/>
      <c r="K685" s="169"/>
      <c r="L685" s="87"/>
      <c r="M685" s="165"/>
      <c r="N685" s="169"/>
      <c r="O685" s="210"/>
      <c r="P685" s="170"/>
      <c r="Q685" s="170"/>
      <c r="R685" s="170"/>
      <c r="S685" s="170"/>
      <c r="T685" s="167"/>
      <c r="U685" s="165"/>
      <c r="V685" s="165"/>
      <c r="W685" s="165"/>
      <c r="X685" s="165"/>
    </row>
    <row r="686" spans="1:24" ht="15" customHeight="1" x14ac:dyDescent="0.2">
      <c r="A686" s="22"/>
      <c r="B686" s="22"/>
      <c r="C686" s="87"/>
      <c r="D686" s="168"/>
      <c r="E686" s="87"/>
      <c r="F686" s="87"/>
      <c r="G686" s="87"/>
      <c r="H686" s="87"/>
      <c r="I686" s="87"/>
      <c r="J686" s="87"/>
      <c r="K686" s="169"/>
      <c r="L686" s="87"/>
      <c r="M686" s="165"/>
      <c r="N686" s="169"/>
      <c r="O686" s="210"/>
      <c r="P686" s="170"/>
      <c r="Q686" s="170"/>
      <c r="R686" s="170"/>
      <c r="S686" s="170"/>
      <c r="T686" s="167"/>
      <c r="U686" s="165"/>
      <c r="V686" s="165"/>
      <c r="W686" s="165"/>
      <c r="X686" s="165"/>
    </row>
    <row r="687" spans="1:24" ht="15" customHeight="1" x14ac:dyDescent="0.2">
      <c r="A687" s="22"/>
      <c r="B687" s="22"/>
      <c r="C687" s="87"/>
      <c r="D687" s="168"/>
      <c r="E687" s="87"/>
      <c r="F687" s="87"/>
      <c r="G687" s="87"/>
      <c r="H687" s="87"/>
      <c r="I687" s="87"/>
      <c r="J687" s="87"/>
      <c r="K687" s="169"/>
      <c r="L687" s="87"/>
      <c r="M687" s="165"/>
      <c r="N687" s="169"/>
      <c r="O687" s="210"/>
      <c r="P687" s="170"/>
      <c r="Q687" s="170"/>
      <c r="R687" s="170"/>
      <c r="S687" s="170"/>
      <c r="T687" s="167"/>
      <c r="U687" s="165"/>
      <c r="V687" s="165"/>
      <c r="W687" s="165"/>
      <c r="X687" s="165"/>
    </row>
    <row r="688" spans="1:24" ht="15" customHeight="1" x14ac:dyDescent="0.2">
      <c r="A688" s="22"/>
      <c r="B688" s="22"/>
      <c r="C688" s="87"/>
      <c r="D688" s="168"/>
      <c r="E688" s="87"/>
      <c r="F688" s="87"/>
      <c r="G688" s="87"/>
      <c r="H688" s="87"/>
      <c r="I688" s="87"/>
      <c r="J688" s="87"/>
      <c r="K688" s="169"/>
      <c r="L688" s="87"/>
      <c r="M688" s="165"/>
      <c r="N688" s="169"/>
      <c r="O688" s="210"/>
      <c r="P688" s="170"/>
      <c r="Q688" s="170"/>
      <c r="R688" s="170"/>
      <c r="S688" s="170"/>
      <c r="T688" s="167"/>
      <c r="U688" s="165"/>
      <c r="V688" s="165"/>
      <c r="W688" s="165"/>
      <c r="X688" s="165"/>
    </row>
    <row r="689" spans="1:24" ht="15" customHeight="1" x14ac:dyDescent="0.2">
      <c r="A689" s="22"/>
      <c r="B689" s="22"/>
      <c r="C689" s="87"/>
      <c r="D689" s="168"/>
      <c r="E689" s="87"/>
      <c r="F689" s="87"/>
      <c r="G689" s="87"/>
      <c r="H689" s="87"/>
      <c r="I689" s="87"/>
      <c r="J689" s="87"/>
      <c r="K689" s="169"/>
      <c r="L689" s="87"/>
      <c r="M689" s="165"/>
      <c r="N689" s="169"/>
      <c r="O689" s="210"/>
      <c r="P689" s="170"/>
      <c r="Q689" s="170"/>
      <c r="R689" s="170"/>
      <c r="S689" s="170"/>
      <c r="T689" s="167"/>
      <c r="U689" s="165"/>
      <c r="V689" s="165"/>
      <c r="W689" s="165"/>
      <c r="X689" s="165"/>
    </row>
    <row r="690" spans="1:24" ht="15" customHeight="1" x14ac:dyDescent="0.2">
      <c r="A690" s="22"/>
      <c r="B690" s="22"/>
      <c r="C690" s="87"/>
      <c r="D690" s="168"/>
      <c r="E690" s="87"/>
      <c r="F690" s="87"/>
      <c r="G690" s="87"/>
      <c r="H690" s="87"/>
      <c r="I690" s="87"/>
      <c r="J690" s="87"/>
      <c r="K690" s="169"/>
      <c r="L690" s="87"/>
      <c r="M690" s="165"/>
      <c r="N690" s="169"/>
      <c r="O690" s="210"/>
      <c r="P690" s="170"/>
      <c r="Q690" s="170"/>
      <c r="R690" s="170"/>
      <c r="S690" s="170"/>
      <c r="T690" s="167"/>
      <c r="U690" s="165"/>
      <c r="V690" s="165"/>
      <c r="W690" s="165"/>
      <c r="X690" s="165"/>
    </row>
    <row r="691" spans="1:24" ht="15" customHeight="1" x14ac:dyDescent="0.2">
      <c r="A691" s="22"/>
      <c r="B691" s="22"/>
      <c r="C691" s="87"/>
      <c r="D691" s="168"/>
      <c r="E691" s="87"/>
      <c r="F691" s="87"/>
      <c r="G691" s="87"/>
      <c r="H691" s="87"/>
      <c r="I691" s="87"/>
      <c r="J691" s="87"/>
      <c r="K691" s="169"/>
      <c r="L691" s="87"/>
      <c r="M691" s="165"/>
      <c r="N691" s="169"/>
      <c r="O691" s="210"/>
      <c r="P691" s="170"/>
      <c r="Q691" s="170"/>
      <c r="R691" s="170"/>
      <c r="S691" s="170"/>
      <c r="T691" s="167"/>
      <c r="U691" s="165"/>
      <c r="V691" s="165"/>
      <c r="W691" s="165"/>
      <c r="X691" s="165"/>
    </row>
    <row r="692" spans="1:24" ht="15" customHeight="1" x14ac:dyDescent="0.2">
      <c r="A692" s="22"/>
      <c r="B692" s="22"/>
      <c r="C692" s="87"/>
      <c r="D692" s="168"/>
      <c r="E692" s="87"/>
      <c r="F692" s="87"/>
      <c r="G692" s="87"/>
      <c r="H692" s="87"/>
      <c r="I692" s="87"/>
      <c r="J692" s="87"/>
      <c r="K692" s="169"/>
      <c r="L692" s="87"/>
      <c r="M692" s="165"/>
      <c r="N692" s="169"/>
      <c r="O692" s="210"/>
      <c r="P692" s="170"/>
      <c r="Q692" s="170"/>
      <c r="R692" s="170"/>
      <c r="S692" s="170"/>
      <c r="T692" s="167"/>
      <c r="U692" s="165"/>
      <c r="V692" s="165"/>
      <c r="W692" s="165"/>
      <c r="X692" s="165"/>
    </row>
    <row r="693" spans="1:24" ht="15" customHeight="1" x14ac:dyDescent="0.2">
      <c r="A693" s="22"/>
      <c r="B693" s="22"/>
      <c r="C693" s="87"/>
      <c r="D693" s="168"/>
      <c r="E693" s="87"/>
      <c r="F693" s="87"/>
      <c r="G693" s="87"/>
      <c r="H693" s="87"/>
      <c r="I693" s="87"/>
      <c r="J693" s="87"/>
      <c r="K693" s="169"/>
      <c r="L693" s="87"/>
      <c r="M693" s="165"/>
      <c r="N693" s="169"/>
      <c r="O693" s="210"/>
      <c r="P693" s="170"/>
      <c r="Q693" s="170"/>
      <c r="R693" s="170"/>
      <c r="S693" s="170"/>
      <c r="T693" s="167"/>
      <c r="U693" s="165"/>
      <c r="V693" s="165"/>
      <c r="W693" s="165"/>
      <c r="X693" s="165"/>
    </row>
    <row r="694" spans="1:24" ht="15" customHeight="1" x14ac:dyDescent="0.2">
      <c r="A694" s="22"/>
      <c r="B694" s="22"/>
      <c r="C694" s="87"/>
      <c r="D694" s="168"/>
      <c r="E694" s="87"/>
      <c r="F694" s="87"/>
      <c r="G694" s="87"/>
      <c r="H694" s="87"/>
      <c r="I694" s="87"/>
      <c r="J694" s="87"/>
      <c r="K694" s="169"/>
      <c r="L694" s="87"/>
      <c r="M694" s="165"/>
      <c r="N694" s="169"/>
      <c r="O694" s="210"/>
      <c r="P694" s="170"/>
      <c r="Q694" s="170"/>
      <c r="R694" s="170"/>
      <c r="S694" s="170"/>
      <c r="T694" s="167"/>
      <c r="U694" s="165"/>
      <c r="V694" s="165"/>
      <c r="W694" s="165"/>
      <c r="X694" s="165"/>
    </row>
    <row r="695" spans="1:24" ht="15" customHeight="1" x14ac:dyDescent="0.2">
      <c r="A695" s="22"/>
      <c r="B695" s="22"/>
      <c r="C695" s="87"/>
      <c r="D695" s="168"/>
      <c r="E695" s="87"/>
      <c r="F695" s="87"/>
      <c r="G695" s="87"/>
      <c r="H695" s="87"/>
      <c r="I695" s="87"/>
      <c r="J695" s="87"/>
      <c r="K695" s="169"/>
      <c r="L695" s="87"/>
      <c r="M695" s="165"/>
      <c r="N695" s="169"/>
      <c r="O695" s="210"/>
      <c r="P695" s="170"/>
      <c r="Q695" s="170"/>
      <c r="R695" s="170"/>
      <c r="S695" s="170"/>
      <c r="T695" s="167"/>
      <c r="U695" s="165"/>
      <c r="V695" s="165"/>
      <c r="W695" s="165"/>
      <c r="X695" s="165"/>
    </row>
    <row r="696" spans="1:24" ht="15" customHeight="1" x14ac:dyDescent="0.2">
      <c r="A696" s="22"/>
      <c r="B696" s="22"/>
      <c r="C696" s="87"/>
      <c r="D696" s="168"/>
      <c r="E696" s="87"/>
      <c r="F696" s="87"/>
      <c r="G696" s="87"/>
      <c r="H696" s="87"/>
      <c r="I696" s="87"/>
      <c r="J696" s="87"/>
      <c r="K696" s="169"/>
      <c r="L696" s="87"/>
      <c r="M696" s="165"/>
      <c r="N696" s="169"/>
      <c r="O696" s="210"/>
      <c r="P696" s="170"/>
      <c r="Q696" s="170"/>
      <c r="R696" s="170"/>
      <c r="S696" s="170"/>
      <c r="T696" s="167"/>
      <c r="U696" s="165"/>
      <c r="V696" s="165"/>
      <c r="W696" s="165"/>
      <c r="X696" s="165"/>
    </row>
    <row r="697" spans="1:24" ht="15" customHeight="1" x14ac:dyDescent="0.2">
      <c r="A697" s="22"/>
      <c r="B697" s="22"/>
      <c r="C697" s="87"/>
      <c r="D697" s="168"/>
      <c r="E697" s="87"/>
      <c r="F697" s="87"/>
      <c r="G697" s="87"/>
      <c r="H697" s="87"/>
      <c r="I697" s="87"/>
      <c r="J697" s="87"/>
      <c r="K697" s="169"/>
      <c r="L697" s="87"/>
      <c r="M697" s="165"/>
      <c r="N697" s="169"/>
      <c r="O697" s="210"/>
      <c r="P697" s="170"/>
      <c r="Q697" s="170"/>
      <c r="R697" s="170"/>
      <c r="S697" s="170"/>
      <c r="T697" s="167"/>
      <c r="U697" s="165"/>
      <c r="V697" s="165"/>
      <c r="W697" s="165"/>
      <c r="X697" s="165"/>
    </row>
    <row r="698" spans="1:24" ht="15" customHeight="1" x14ac:dyDescent="0.2">
      <c r="A698" s="22"/>
      <c r="B698" s="22"/>
      <c r="C698" s="87"/>
      <c r="D698" s="168"/>
      <c r="E698" s="87"/>
      <c r="F698" s="87"/>
      <c r="G698" s="87"/>
      <c r="H698" s="87"/>
      <c r="I698" s="87"/>
      <c r="J698" s="87"/>
      <c r="K698" s="169"/>
      <c r="L698" s="87"/>
      <c r="M698" s="165"/>
      <c r="N698" s="169"/>
      <c r="O698" s="210"/>
      <c r="P698" s="170"/>
      <c r="Q698" s="170"/>
      <c r="R698" s="170"/>
      <c r="S698" s="170"/>
      <c r="T698" s="167"/>
      <c r="U698" s="165"/>
      <c r="V698" s="165"/>
      <c r="W698" s="165"/>
      <c r="X698" s="165"/>
    </row>
    <row r="699" spans="1:24" ht="15" customHeight="1" x14ac:dyDescent="0.2">
      <c r="A699" s="22"/>
      <c r="B699" s="22"/>
      <c r="C699" s="87"/>
      <c r="D699" s="168"/>
      <c r="E699" s="87"/>
      <c r="F699" s="87"/>
      <c r="G699" s="87"/>
      <c r="H699" s="87"/>
      <c r="I699" s="87"/>
      <c r="J699" s="87"/>
      <c r="K699" s="169"/>
      <c r="L699" s="87"/>
      <c r="M699" s="165"/>
      <c r="N699" s="169"/>
      <c r="O699" s="210"/>
      <c r="P699" s="170"/>
      <c r="Q699" s="170"/>
      <c r="R699" s="170"/>
      <c r="S699" s="170"/>
      <c r="T699" s="167"/>
      <c r="U699" s="165"/>
      <c r="V699" s="165"/>
      <c r="W699" s="165"/>
      <c r="X699" s="165"/>
    </row>
    <row r="700" spans="1:24" ht="15" customHeight="1" x14ac:dyDescent="0.2">
      <c r="A700" s="22"/>
      <c r="B700" s="22"/>
      <c r="C700" s="87"/>
      <c r="D700" s="168"/>
      <c r="E700" s="87"/>
      <c r="F700" s="87"/>
      <c r="G700" s="87"/>
      <c r="H700" s="87"/>
      <c r="I700" s="87"/>
      <c r="J700" s="87"/>
      <c r="K700" s="169"/>
      <c r="L700" s="87"/>
      <c r="M700" s="165"/>
      <c r="N700" s="169"/>
      <c r="O700" s="210"/>
      <c r="P700" s="170"/>
      <c r="Q700" s="170"/>
      <c r="R700" s="170"/>
      <c r="S700" s="170"/>
      <c r="T700" s="167"/>
      <c r="U700" s="165"/>
      <c r="V700" s="165"/>
      <c r="W700" s="165"/>
      <c r="X700" s="165"/>
    </row>
    <row r="701" spans="1:24" ht="15" customHeight="1" x14ac:dyDescent="0.2">
      <c r="A701" s="22"/>
      <c r="B701" s="22"/>
      <c r="C701" s="87"/>
      <c r="D701" s="168"/>
      <c r="E701" s="87"/>
      <c r="F701" s="87"/>
      <c r="G701" s="87"/>
      <c r="H701" s="87"/>
      <c r="I701" s="87"/>
      <c r="J701" s="87"/>
      <c r="K701" s="169"/>
      <c r="L701" s="87"/>
      <c r="M701" s="165"/>
      <c r="N701" s="169"/>
      <c r="O701" s="210"/>
      <c r="P701" s="170"/>
      <c r="Q701" s="170"/>
      <c r="R701" s="170"/>
      <c r="S701" s="170"/>
      <c r="T701" s="167"/>
      <c r="U701" s="165"/>
      <c r="V701" s="165"/>
      <c r="W701" s="165"/>
      <c r="X701" s="165"/>
    </row>
    <row r="702" spans="1:24" ht="15" customHeight="1" x14ac:dyDescent="0.2">
      <c r="A702" s="22"/>
      <c r="B702" s="22"/>
      <c r="C702" s="87"/>
      <c r="D702" s="168"/>
      <c r="E702" s="87"/>
      <c r="F702" s="87"/>
      <c r="G702" s="87"/>
      <c r="H702" s="87"/>
      <c r="I702" s="87"/>
      <c r="J702" s="87"/>
      <c r="K702" s="169"/>
      <c r="L702" s="87"/>
      <c r="M702" s="165"/>
      <c r="N702" s="169"/>
      <c r="O702" s="210"/>
      <c r="P702" s="170"/>
      <c r="Q702" s="170"/>
      <c r="R702" s="170"/>
      <c r="S702" s="170"/>
      <c r="T702" s="167"/>
      <c r="U702" s="165"/>
      <c r="V702" s="165"/>
      <c r="W702" s="165"/>
      <c r="X702" s="165"/>
    </row>
    <row r="703" spans="1:24" ht="15" customHeight="1" x14ac:dyDescent="0.2">
      <c r="A703" s="22"/>
      <c r="B703" s="22"/>
      <c r="C703" s="87"/>
      <c r="D703" s="168"/>
      <c r="E703" s="87"/>
      <c r="F703" s="87"/>
      <c r="G703" s="87"/>
      <c r="H703" s="87"/>
      <c r="I703" s="87"/>
      <c r="J703" s="87"/>
      <c r="K703" s="169"/>
      <c r="L703" s="87"/>
      <c r="M703" s="165"/>
      <c r="N703" s="169"/>
      <c r="O703" s="210"/>
      <c r="P703" s="170"/>
      <c r="Q703" s="170"/>
      <c r="R703" s="170"/>
      <c r="S703" s="170"/>
      <c r="T703" s="167"/>
      <c r="U703" s="165"/>
      <c r="V703" s="165"/>
      <c r="W703" s="165"/>
      <c r="X703" s="165"/>
    </row>
    <row r="704" spans="1:24" ht="15" customHeight="1" x14ac:dyDescent="0.2">
      <c r="A704" s="22"/>
      <c r="B704" s="22"/>
      <c r="C704" s="87"/>
      <c r="D704" s="168"/>
      <c r="E704" s="87"/>
      <c r="F704" s="87"/>
      <c r="G704" s="87"/>
      <c r="H704" s="87"/>
      <c r="I704" s="87"/>
      <c r="J704" s="87"/>
      <c r="K704" s="169"/>
      <c r="L704" s="87"/>
      <c r="M704" s="165"/>
      <c r="N704" s="169"/>
      <c r="O704" s="210"/>
      <c r="P704" s="170"/>
      <c r="Q704" s="170"/>
      <c r="R704" s="170"/>
      <c r="S704" s="170"/>
      <c r="T704" s="167"/>
      <c r="U704" s="165"/>
      <c r="V704" s="165"/>
      <c r="W704" s="165"/>
      <c r="X704" s="165"/>
    </row>
    <row r="705" spans="1:24" ht="15" customHeight="1" x14ac:dyDescent="0.2">
      <c r="A705" s="22"/>
      <c r="B705" s="22"/>
      <c r="C705" s="87"/>
      <c r="D705" s="168"/>
      <c r="E705" s="87"/>
      <c r="F705" s="87"/>
      <c r="G705" s="87"/>
      <c r="H705" s="87"/>
      <c r="I705" s="87"/>
      <c r="J705" s="87"/>
      <c r="K705" s="169"/>
      <c r="L705" s="87"/>
      <c r="M705" s="165"/>
      <c r="N705" s="169"/>
      <c r="O705" s="210"/>
      <c r="P705" s="170"/>
      <c r="Q705" s="170"/>
      <c r="R705" s="170"/>
      <c r="S705" s="170"/>
      <c r="T705" s="167"/>
      <c r="U705" s="165"/>
      <c r="V705" s="165"/>
      <c r="W705" s="165"/>
      <c r="X705" s="165"/>
    </row>
    <row r="706" spans="1:24" ht="15" customHeight="1" x14ac:dyDescent="0.2"/>
    <row r="707" spans="1:24" ht="15" customHeight="1" x14ac:dyDescent="0.2"/>
    <row r="708" spans="1:24" ht="15" customHeight="1" x14ac:dyDescent="0.2"/>
    <row r="709" spans="1:24" ht="15" customHeight="1" x14ac:dyDescent="0.2"/>
    <row r="710" spans="1:24" ht="15" customHeight="1" x14ac:dyDescent="0.2"/>
    <row r="711" spans="1:24" ht="15" customHeight="1" x14ac:dyDescent="0.2"/>
    <row r="712" spans="1:24" ht="15" customHeight="1" x14ac:dyDescent="0.2"/>
    <row r="713" spans="1:24" ht="15" customHeight="1" x14ac:dyDescent="0.2"/>
    <row r="714" spans="1:24" ht="15" customHeight="1" x14ac:dyDescent="0.2"/>
    <row r="715" spans="1:24" ht="15" customHeight="1" x14ac:dyDescent="0.2"/>
    <row r="716" spans="1:24" ht="15" customHeight="1" x14ac:dyDescent="0.2"/>
    <row r="717" spans="1:24" ht="15" customHeight="1" x14ac:dyDescent="0.2"/>
    <row r="718" spans="1:24" ht="15" customHeight="1" x14ac:dyDescent="0.2"/>
    <row r="719" spans="1:24" ht="15" customHeight="1" x14ac:dyDescent="0.2"/>
    <row r="720" spans="1:24" ht="15" customHeight="1" x14ac:dyDescent="0.2"/>
    <row r="721" ht="15" customHeight="1" x14ac:dyDescent="0.2"/>
    <row r="722" ht="15" customHeight="1" x14ac:dyDescent="0.2"/>
    <row r="723" ht="15" customHeight="1" x14ac:dyDescent="0.2"/>
    <row r="724" ht="15" customHeight="1" x14ac:dyDescent="0.2"/>
    <row r="725" ht="15" customHeight="1" x14ac:dyDescent="0.2"/>
    <row r="726" ht="15" customHeight="1" x14ac:dyDescent="0.2"/>
    <row r="727" ht="15" customHeight="1" x14ac:dyDescent="0.2"/>
    <row r="728" ht="15" customHeight="1" x14ac:dyDescent="0.2"/>
    <row r="729" ht="15" customHeight="1" x14ac:dyDescent="0.2"/>
    <row r="730" ht="15" customHeight="1" x14ac:dyDescent="0.2"/>
    <row r="731" ht="15" customHeight="1" x14ac:dyDescent="0.2"/>
    <row r="732" ht="15" customHeight="1" x14ac:dyDescent="0.2"/>
    <row r="733" ht="15" customHeight="1" x14ac:dyDescent="0.2"/>
    <row r="734" ht="15" customHeight="1" x14ac:dyDescent="0.2"/>
    <row r="735" ht="15" customHeight="1" x14ac:dyDescent="0.2"/>
    <row r="736" ht="15" customHeight="1" x14ac:dyDescent="0.2"/>
    <row r="737" ht="15" customHeight="1" x14ac:dyDescent="0.2"/>
    <row r="738" ht="15" customHeight="1" x14ac:dyDescent="0.2"/>
    <row r="739" ht="15" customHeight="1" x14ac:dyDescent="0.2"/>
    <row r="740" ht="15" customHeight="1" x14ac:dyDescent="0.2"/>
    <row r="741" ht="15" customHeight="1" x14ac:dyDescent="0.2"/>
    <row r="742" ht="15" customHeight="1" x14ac:dyDescent="0.2"/>
    <row r="743" ht="15" customHeight="1" x14ac:dyDescent="0.2"/>
    <row r="744" ht="15" customHeight="1" x14ac:dyDescent="0.2"/>
    <row r="745" ht="15" customHeight="1" x14ac:dyDescent="0.2"/>
    <row r="746" ht="15" customHeight="1" x14ac:dyDescent="0.2"/>
    <row r="747" ht="15" customHeight="1" x14ac:dyDescent="0.2"/>
    <row r="748" ht="15" customHeight="1" x14ac:dyDescent="0.2"/>
    <row r="749" ht="15" customHeight="1" x14ac:dyDescent="0.2"/>
    <row r="750" ht="15" customHeight="1" x14ac:dyDescent="0.2"/>
    <row r="751" ht="15" customHeight="1" x14ac:dyDescent="0.2"/>
    <row r="752" ht="15" customHeight="1" x14ac:dyDescent="0.2"/>
    <row r="753" ht="15" customHeight="1" x14ac:dyDescent="0.2"/>
    <row r="754" ht="15" customHeight="1" x14ac:dyDescent="0.2"/>
    <row r="755" ht="15" customHeight="1" x14ac:dyDescent="0.2"/>
    <row r="756" ht="15" customHeight="1" x14ac:dyDescent="0.2"/>
    <row r="757" ht="15" customHeight="1" x14ac:dyDescent="0.2"/>
    <row r="758" ht="15" customHeight="1" x14ac:dyDescent="0.2"/>
    <row r="759" ht="15" customHeight="1" x14ac:dyDescent="0.2"/>
    <row r="760" ht="15" customHeight="1" x14ac:dyDescent="0.2"/>
    <row r="761" ht="15" customHeight="1" x14ac:dyDescent="0.2"/>
    <row r="762" ht="15" customHeight="1" x14ac:dyDescent="0.2"/>
    <row r="763" ht="15" customHeight="1" x14ac:dyDescent="0.2"/>
    <row r="764" ht="15" customHeight="1" x14ac:dyDescent="0.2"/>
    <row r="765" ht="15" customHeight="1" x14ac:dyDescent="0.2"/>
    <row r="766" ht="15" customHeight="1" x14ac:dyDescent="0.2"/>
    <row r="767" ht="15" customHeight="1" x14ac:dyDescent="0.2"/>
    <row r="768" ht="15" customHeight="1" x14ac:dyDescent="0.2"/>
    <row r="769" ht="15" customHeight="1" x14ac:dyDescent="0.2"/>
    <row r="770" ht="15" customHeight="1" x14ac:dyDescent="0.2"/>
    <row r="771" ht="15" customHeight="1" x14ac:dyDescent="0.2"/>
    <row r="772" ht="15" customHeight="1" x14ac:dyDescent="0.2"/>
    <row r="773" ht="15" customHeight="1" x14ac:dyDescent="0.2"/>
    <row r="774" ht="15" customHeight="1" x14ac:dyDescent="0.2"/>
    <row r="775" ht="15" customHeight="1" x14ac:dyDescent="0.2"/>
    <row r="776" ht="15" customHeight="1" x14ac:dyDescent="0.2"/>
    <row r="777" ht="15" customHeight="1" x14ac:dyDescent="0.2"/>
    <row r="778" ht="15" customHeight="1" x14ac:dyDescent="0.2"/>
    <row r="779" ht="15" customHeight="1" x14ac:dyDescent="0.2"/>
    <row r="780" ht="15" customHeight="1" x14ac:dyDescent="0.2"/>
    <row r="781" ht="15" customHeight="1" x14ac:dyDescent="0.2"/>
    <row r="782" ht="15" customHeight="1" x14ac:dyDescent="0.2"/>
    <row r="783" ht="15" customHeight="1" x14ac:dyDescent="0.2"/>
    <row r="784" ht="15" customHeight="1" x14ac:dyDescent="0.2"/>
    <row r="785" ht="15" customHeight="1" x14ac:dyDescent="0.2"/>
    <row r="786" ht="15" customHeight="1" x14ac:dyDescent="0.2"/>
    <row r="787" ht="15" customHeight="1" x14ac:dyDescent="0.2"/>
    <row r="788" ht="15" customHeight="1" x14ac:dyDescent="0.2"/>
    <row r="789" ht="15" customHeight="1" x14ac:dyDescent="0.2"/>
    <row r="790" ht="15" customHeight="1" x14ac:dyDescent="0.2"/>
    <row r="791" ht="15" customHeight="1" x14ac:dyDescent="0.2"/>
    <row r="792" ht="15" customHeight="1" x14ac:dyDescent="0.2"/>
    <row r="793" ht="15" customHeight="1" x14ac:dyDescent="0.2"/>
    <row r="794" ht="15" customHeight="1" x14ac:dyDescent="0.2"/>
    <row r="795" ht="15" customHeight="1" x14ac:dyDescent="0.2"/>
    <row r="796" ht="15" customHeight="1" x14ac:dyDescent="0.2"/>
    <row r="797" ht="15" customHeight="1" x14ac:dyDescent="0.2"/>
    <row r="798" ht="15" customHeight="1" x14ac:dyDescent="0.2"/>
    <row r="799" ht="15" customHeight="1" x14ac:dyDescent="0.2"/>
    <row r="800" ht="15" customHeight="1" x14ac:dyDescent="0.2"/>
    <row r="801" ht="15" customHeight="1" x14ac:dyDescent="0.2"/>
    <row r="802" ht="15" customHeight="1" x14ac:dyDescent="0.2"/>
    <row r="803" ht="15" customHeight="1" x14ac:dyDescent="0.2"/>
    <row r="804" ht="15" customHeight="1" x14ac:dyDescent="0.2"/>
    <row r="805" ht="15" customHeight="1" x14ac:dyDescent="0.2"/>
    <row r="806" ht="15" customHeight="1" x14ac:dyDescent="0.2"/>
    <row r="807" ht="15" customHeight="1" x14ac:dyDescent="0.2"/>
    <row r="808" ht="15" customHeight="1" x14ac:dyDescent="0.2"/>
    <row r="809" ht="15" customHeight="1" x14ac:dyDescent="0.2"/>
    <row r="810" ht="15" customHeight="1" x14ac:dyDescent="0.2"/>
    <row r="811" ht="15" customHeight="1" x14ac:dyDescent="0.2"/>
    <row r="812" ht="15" customHeight="1" x14ac:dyDescent="0.2"/>
    <row r="813" ht="15" customHeight="1" x14ac:dyDescent="0.2"/>
    <row r="814" ht="15" customHeight="1" x14ac:dyDescent="0.2"/>
    <row r="815" ht="15" customHeight="1" x14ac:dyDescent="0.2"/>
    <row r="816" ht="15" customHeight="1" x14ac:dyDescent="0.2"/>
    <row r="817" ht="15" customHeight="1" x14ac:dyDescent="0.2"/>
    <row r="818" ht="15" customHeight="1" x14ac:dyDescent="0.2"/>
    <row r="819" ht="15" customHeight="1" x14ac:dyDescent="0.2"/>
    <row r="820" ht="15" customHeight="1" x14ac:dyDescent="0.2"/>
    <row r="821" ht="15" customHeight="1" x14ac:dyDescent="0.2"/>
    <row r="822" ht="15" customHeight="1" x14ac:dyDescent="0.2"/>
    <row r="823" ht="15" customHeight="1" x14ac:dyDescent="0.2"/>
    <row r="824" ht="15" customHeight="1" x14ac:dyDescent="0.2"/>
    <row r="825" ht="15" customHeight="1" x14ac:dyDescent="0.2"/>
    <row r="826" ht="15" customHeight="1" x14ac:dyDescent="0.2"/>
    <row r="827" ht="15" customHeight="1" x14ac:dyDescent="0.2"/>
    <row r="828" ht="15" customHeight="1" x14ac:dyDescent="0.2"/>
    <row r="829" ht="15" customHeight="1" x14ac:dyDescent="0.2"/>
    <row r="830" ht="15" customHeight="1" x14ac:dyDescent="0.2"/>
    <row r="831" ht="15" customHeight="1" x14ac:dyDescent="0.2"/>
    <row r="832" ht="15" customHeight="1" x14ac:dyDescent="0.2"/>
    <row r="833" ht="15" customHeight="1" x14ac:dyDescent="0.2"/>
    <row r="834" ht="15" customHeight="1" x14ac:dyDescent="0.2"/>
    <row r="835" ht="15" customHeight="1" x14ac:dyDescent="0.2"/>
    <row r="836" ht="15" customHeight="1" x14ac:dyDescent="0.2"/>
    <row r="837" ht="15" customHeight="1" x14ac:dyDescent="0.2"/>
    <row r="838" ht="15" customHeight="1" x14ac:dyDescent="0.2"/>
    <row r="839" ht="15" customHeight="1" x14ac:dyDescent="0.2"/>
    <row r="840" ht="15" customHeight="1" x14ac:dyDescent="0.2"/>
    <row r="841" ht="15" customHeight="1" x14ac:dyDescent="0.2"/>
    <row r="842" ht="15" customHeight="1" x14ac:dyDescent="0.2"/>
    <row r="843" ht="15" customHeight="1" x14ac:dyDescent="0.2"/>
    <row r="844" ht="15" customHeight="1" x14ac:dyDescent="0.2"/>
    <row r="845" ht="15" customHeight="1" x14ac:dyDescent="0.2"/>
    <row r="846" ht="15" customHeight="1" x14ac:dyDescent="0.2"/>
    <row r="847" ht="15" customHeight="1" x14ac:dyDescent="0.2"/>
    <row r="848" ht="15" customHeight="1" x14ac:dyDescent="0.2"/>
    <row r="849" ht="15" customHeight="1" x14ac:dyDescent="0.2"/>
    <row r="850" ht="15" customHeight="1" x14ac:dyDescent="0.2"/>
    <row r="851" ht="15" customHeight="1" x14ac:dyDescent="0.2"/>
    <row r="852" ht="15" customHeight="1" x14ac:dyDescent="0.2"/>
    <row r="853" ht="15" customHeight="1" x14ac:dyDescent="0.2"/>
    <row r="854" ht="15" customHeight="1" x14ac:dyDescent="0.2"/>
    <row r="855" ht="15" customHeight="1" x14ac:dyDescent="0.2"/>
    <row r="856" ht="15" customHeight="1" x14ac:dyDescent="0.2"/>
    <row r="857" ht="15" customHeight="1" x14ac:dyDescent="0.2"/>
    <row r="858" ht="15" customHeight="1" x14ac:dyDescent="0.2"/>
    <row r="859" ht="15" customHeight="1" x14ac:dyDescent="0.2"/>
    <row r="860" ht="15" customHeight="1" x14ac:dyDescent="0.2"/>
    <row r="861" ht="15" customHeight="1" x14ac:dyDescent="0.2"/>
    <row r="862" ht="15" customHeight="1" x14ac:dyDescent="0.2"/>
    <row r="863" ht="15" customHeight="1" x14ac:dyDescent="0.2"/>
    <row r="864" ht="15" customHeight="1" x14ac:dyDescent="0.2"/>
    <row r="865" ht="15" customHeight="1" x14ac:dyDescent="0.2"/>
    <row r="866" ht="15" customHeight="1" x14ac:dyDescent="0.2"/>
    <row r="867" ht="15" customHeight="1" x14ac:dyDescent="0.2"/>
    <row r="868" ht="15" customHeight="1" x14ac:dyDescent="0.2"/>
    <row r="869" ht="15" customHeight="1" x14ac:dyDescent="0.2"/>
    <row r="870" ht="15" customHeight="1" x14ac:dyDescent="0.2"/>
  </sheetData>
  <autoFilter ref="A1:DW243">
    <filterColumn colId="2">
      <filters>
        <filter val="FERRARI"/>
      </filters>
    </filterColumn>
  </autoFilter>
  <mergeCells count="35">
    <mergeCell ref="K214:K217"/>
    <mergeCell ref="L214:L217"/>
    <mergeCell ref="O214:O217"/>
    <mergeCell ref="G141:J141"/>
    <mergeCell ref="G145:H145"/>
    <mergeCell ref="G156:J156"/>
    <mergeCell ref="E185:J185"/>
    <mergeCell ref="G187:H187"/>
    <mergeCell ref="G204:J204"/>
    <mergeCell ref="E239:L239"/>
    <mergeCell ref="N142:N144"/>
    <mergeCell ref="O142:O144"/>
    <mergeCell ref="P142:P144"/>
    <mergeCell ref="Q142:Q144"/>
    <mergeCell ref="O218:O220"/>
    <mergeCell ref="P218:P220"/>
    <mergeCell ref="M193:M195"/>
    <mergeCell ref="O193:O195"/>
    <mergeCell ref="P193:P195"/>
    <mergeCell ref="N218:N220"/>
    <mergeCell ref="N214:N217"/>
    <mergeCell ref="N193:N195"/>
    <mergeCell ref="M214:M217"/>
    <mergeCell ref="M218:M220"/>
    <mergeCell ref="P214:P217"/>
    <mergeCell ref="S142:S144"/>
    <mergeCell ref="R193:R195"/>
    <mergeCell ref="Q193:Q195"/>
    <mergeCell ref="Q214:Q217"/>
    <mergeCell ref="Q218:Q220"/>
    <mergeCell ref="S193:S195"/>
    <mergeCell ref="S214:S217"/>
    <mergeCell ref="S218:S220"/>
    <mergeCell ref="R214:R217"/>
    <mergeCell ref="R218:R220"/>
  </mergeCells>
  <phoneticPr fontId="0" type="noConversion"/>
  <hyperlinks>
    <hyperlink ref="G141:J141" r:id="rId1" display="UDEV130027.xls"/>
    <hyperlink ref="G156:J156" r:id="rId2" display="UDEV130033.pdf"/>
    <hyperlink ref="E185:J185" r:id="rId3" display="..\..\..\10 - Commerce\AMANDINE\Mem international.xlsx"/>
    <hyperlink ref="M214:M217" r:id="rId4" display="Mail Réponse devis\Réponse NUMECA - Mémo.pdf"/>
    <hyperlink ref="M218:M220" r:id="rId5" display="Mail Réponse devis\Réponse MELESI - Mémo.pdf"/>
    <hyperlink ref="M223" r:id="rId6" display="Mail Réponse devis\Réponse AAS - Mémo.pdf"/>
    <hyperlink ref="M224" r:id="rId7" display="Mail Réponse devis\Réponse Clienbt Indien- Mémo.pdf"/>
    <hyperlink ref="M225" r:id="rId8" display="Mail Réponse devis\Réponse ZODIAC AEROSPACE - Mémo.pdf"/>
    <hyperlink ref="M228" r:id="rId9" display="Mail Réponse devis\Réponse Zodiac Aerospace.pdf"/>
    <hyperlink ref="M231" r:id="rId10" display="Mail Réponse devis\Réponse CHATAL SAS- Mémo.pdf"/>
    <hyperlink ref="M207" r:id="rId11" display="Mail Réponse devis\Réponse SAS BARRE- Mémo.pdf"/>
    <hyperlink ref="M193:M195" r:id="rId12" display="Mail Réponse devis\Réponse MIKROMA.pdf"/>
    <hyperlink ref="E239:L239" r:id="rId13" display="Devis 2013\Copie de TI FERRARI.xlsx"/>
  </hyperlinks>
  <pageMargins left="0.17" right="0.17" top="0.984251969" bottom="0.984251969" header="0.4921259845" footer="0.4921259845"/>
  <pageSetup paperSize="9" scale="10" orientation="landscape" r:id="rId14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DO536"/>
  <sheetViews>
    <sheetView topLeftCell="A37" zoomScale="80" zoomScaleNormal="80" workbookViewId="0">
      <pane xSplit="1" topLeftCell="S1" activePane="topRight" state="frozen"/>
      <selection pane="topRight" activeCell="W70" sqref="W70:W96"/>
    </sheetView>
  </sheetViews>
  <sheetFormatPr baseColWidth="10" defaultRowHeight="12.75" x14ac:dyDescent="0.2"/>
  <cols>
    <col min="2" max="2" width="14.5703125" customWidth="1"/>
    <col min="3" max="3" width="17.85546875" customWidth="1"/>
    <col min="4" max="4" width="21.140625" customWidth="1"/>
    <col min="5" max="5" width="37" style="104" customWidth="1"/>
    <col min="6" max="6" width="28.140625" style="104" customWidth="1"/>
    <col min="7" max="7" width="9" style="250" customWidth="1"/>
    <col min="8" max="8" width="11.42578125" customWidth="1"/>
    <col min="9" max="9" width="9.85546875" customWidth="1"/>
    <col min="10" max="10" width="11.42578125" style="2" customWidth="1"/>
    <col min="11" max="11" width="15" style="2" customWidth="1"/>
    <col min="12" max="12" width="11.42578125" style="2" customWidth="1"/>
    <col min="13" max="13" width="14" style="2" customWidth="1"/>
    <col min="14" max="14" width="11.42578125" style="2" customWidth="1"/>
    <col min="15" max="16" width="7.85546875" style="2" customWidth="1"/>
    <col min="17" max="22" width="11.42578125" style="2" customWidth="1"/>
    <col min="23" max="23" width="11.42578125" style="2"/>
    <col min="24" max="24" width="30.140625" customWidth="1"/>
  </cols>
  <sheetData>
    <row r="1" spans="1:119" s="264" customFormat="1" ht="54.75" customHeight="1" x14ac:dyDescent="0.2">
      <c r="A1" s="301" t="s">
        <v>1892</v>
      </c>
      <c r="B1" s="228" t="s">
        <v>83</v>
      </c>
      <c r="C1" s="228" t="s">
        <v>55</v>
      </c>
      <c r="D1" s="260" t="s">
        <v>1089</v>
      </c>
      <c r="E1" s="229" t="s">
        <v>65</v>
      </c>
      <c r="F1" s="229" t="s">
        <v>75</v>
      </c>
      <c r="G1" s="260" t="s">
        <v>1090</v>
      </c>
      <c r="H1" s="261" t="s">
        <v>96</v>
      </c>
      <c r="I1" s="229" t="s">
        <v>97</v>
      </c>
      <c r="J1" s="275" t="s">
        <v>1874</v>
      </c>
      <c r="K1" s="276" t="s">
        <v>1875</v>
      </c>
      <c r="L1" s="229" t="s">
        <v>1826</v>
      </c>
      <c r="M1" s="243" t="s">
        <v>1445</v>
      </c>
      <c r="N1" s="229" t="s">
        <v>1091</v>
      </c>
      <c r="O1" s="229" t="s">
        <v>1868</v>
      </c>
      <c r="P1" s="229" t="s">
        <v>1869</v>
      </c>
      <c r="Q1" s="229" t="s">
        <v>1093</v>
      </c>
      <c r="R1" s="230" t="s">
        <v>1092</v>
      </c>
      <c r="S1" s="231" t="s">
        <v>1278</v>
      </c>
      <c r="T1" s="232" t="s">
        <v>1369</v>
      </c>
      <c r="U1" s="232" t="s">
        <v>1370</v>
      </c>
      <c r="V1" s="232" t="s">
        <v>1372</v>
      </c>
      <c r="W1" s="232" t="s">
        <v>1371</v>
      </c>
      <c r="X1" s="233" t="s">
        <v>95</v>
      </c>
      <c r="Y1" s="229" t="s">
        <v>139</v>
      </c>
      <c r="Z1" s="229" t="s">
        <v>195</v>
      </c>
      <c r="AA1" s="233" t="s">
        <v>217</v>
      </c>
      <c r="AB1" s="229" t="s">
        <v>198</v>
      </c>
      <c r="AC1" s="15" t="s">
        <v>23</v>
      </c>
      <c r="AD1" s="14" t="s">
        <v>18</v>
      </c>
      <c r="AE1" s="44"/>
      <c r="AF1" s="44"/>
      <c r="AG1" s="44"/>
      <c r="AH1" s="44"/>
      <c r="AI1" s="44"/>
      <c r="AJ1" s="44"/>
      <c r="AK1" s="44"/>
      <c r="AL1" s="237"/>
      <c r="AM1" s="240"/>
      <c r="AN1" s="240"/>
      <c r="AO1" s="240"/>
      <c r="AP1" s="240"/>
      <c r="AQ1" s="240"/>
      <c r="AR1" s="240"/>
      <c r="AS1" s="240"/>
      <c r="AT1" s="240"/>
      <c r="AU1" s="240"/>
      <c r="AV1" s="240"/>
      <c r="AW1" s="240"/>
      <c r="AX1" s="240"/>
      <c r="AY1" s="262"/>
      <c r="AZ1" s="262"/>
      <c r="BA1" s="263"/>
      <c r="BB1" s="263"/>
      <c r="BC1" s="263"/>
      <c r="BD1" s="263"/>
      <c r="BE1" s="263"/>
      <c r="BF1" s="263"/>
      <c r="BG1" s="263"/>
      <c r="BH1" s="263"/>
      <c r="BI1" s="263"/>
      <c r="BJ1" s="263"/>
      <c r="BK1" s="263"/>
      <c r="BL1" s="263"/>
      <c r="BM1" s="263"/>
      <c r="BN1" s="263"/>
      <c r="BO1" s="263"/>
      <c r="BP1" s="263"/>
      <c r="BQ1" s="263"/>
      <c r="BR1" s="263"/>
      <c r="BS1" s="263"/>
      <c r="BT1" s="263"/>
      <c r="BU1" s="263"/>
      <c r="BV1" s="263"/>
      <c r="BW1" s="263"/>
      <c r="BX1" s="263"/>
      <c r="BY1" s="263"/>
      <c r="BZ1" s="263"/>
      <c r="CA1" s="263"/>
      <c r="CB1" s="263"/>
      <c r="CC1" s="263"/>
      <c r="CD1" s="263"/>
      <c r="CE1" s="263"/>
      <c r="CF1" s="263"/>
      <c r="CG1" s="263"/>
      <c r="CH1" s="263"/>
      <c r="CI1" s="263"/>
      <c r="CJ1" s="263"/>
      <c r="CK1" s="263"/>
      <c r="CL1" s="263"/>
      <c r="CM1" s="263"/>
      <c r="CN1" s="263"/>
      <c r="CO1" s="263"/>
      <c r="CP1" s="263"/>
      <c r="CQ1" s="263"/>
      <c r="CR1" s="263"/>
      <c r="CS1" s="263"/>
      <c r="CT1" s="263"/>
      <c r="CU1" s="263"/>
      <c r="CV1" s="263"/>
      <c r="CW1" s="263"/>
      <c r="CX1" s="263"/>
      <c r="CY1" s="263"/>
      <c r="CZ1" s="263"/>
      <c r="DA1" s="263"/>
      <c r="DB1" s="263"/>
      <c r="DC1" s="263"/>
      <c r="DD1" s="263"/>
      <c r="DE1" s="263"/>
      <c r="DF1" s="263"/>
      <c r="DG1" s="263"/>
      <c r="DH1" s="263"/>
      <c r="DI1" s="263"/>
      <c r="DJ1" s="263"/>
      <c r="DK1" s="263"/>
      <c r="DL1" s="263"/>
      <c r="DM1" s="263"/>
      <c r="DN1" s="263"/>
      <c r="DO1" s="263"/>
    </row>
    <row r="2" spans="1:119" ht="57.75" customHeight="1" x14ac:dyDescent="0.2">
      <c r="A2" s="313">
        <v>1</v>
      </c>
      <c r="B2" s="119" t="s">
        <v>1449</v>
      </c>
      <c r="C2" s="119" t="s">
        <v>1450</v>
      </c>
      <c r="D2" s="192" t="s">
        <v>1414</v>
      </c>
      <c r="E2" s="192" t="s">
        <v>1415</v>
      </c>
      <c r="F2" s="254" t="s">
        <v>1416</v>
      </c>
      <c r="G2" s="247" t="s">
        <v>1417</v>
      </c>
      <c r="H2" s="165">
        <v>1</v>
      </c>
      <c r="I2" s="21" t="s">
        <v>1577</v>
      </c>
      <c r="J2" s="165"/>
      <c r="K2" s="192" t="s">
        <v>1418</v>
      </c>
      <c r="L2" s="192"/>
      <c r="M2" s="246">
        <v>41641</v>
      </c>
      <c r="N2" s="246">
        <f>M2+21</f>
        <v>41662</v>
      </c>
      <c r="O2" s="246"/>
      <c r="P2" s="246"/>
      <c r="Q2" s="165"/>
      <c r="R2" s="169">
        <v>41645</v>
      </c>
      <c r="S2" s="63" t="s">
        <v>1083</v>
      </c>
      <c r="T2" s="226">
        <f>IF(R2&lt;&gt;"",R2-M2,"")</f>
        <v>4</v>
      </c>
      <c r="U2" s="226">
        <v>1</v>
      </c>
      <c r="V2" s="226"/>
      <c r="W2" s="94"/>
      <c r="X2" s="234" t="s">
        <v>1419</v>
      </c>
      <c r="Y2" s="165"/>
      <c r="Z2" s="165"/>
      <c r="AA2" s="165"/>
      <c r="AB2" s="165"/>
      <c r="AC2" s="21"/>
      <c r="AD2" s="21"/>
      <c r="AE2" s="257"/>
      <c r="AF2" s="235"/>
      <c r="AG2" s="235"/>
      <c r="AH2" s="235"/>
      <c r="AI2" s="235"/>
      <c r="AJ2" s="235"/>
      <c r="AK2" s="235"/>
      <c r="AL2" s="238"/>
      <c r="AM2" s="241"/>
      <c r="AN2" s="241"/>
      <c r="AO2" s="241"/>
      <c r="AP2" s="241"/>
      <c r="AQ2" s="241"/>
      <c r="AR2" s="241"/>
      <c r="AS2" s="241"/>
      <c r="AT2" s="241"/>
      <c r="AU2" s="241"/>
      <c r="AV2" s="241"/>
      <c r="AW2" s="241"/>
      <c r="AX2" s="241"/>
      <c r="AY2" s="241"/>
      <c r="AZ2" s="241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M2" s="46"/>
      <c r="BN2" s="46"/>
      <c r="BO2" s="46"/>
      <c r="BP2" s="46"/>
      <c r="BQ2" s="46"/>
      <c r="BR2" s="46"/>
      <c r="BS2" s="46"/>
      <c r="BT2" s="46"/>
      <c r="BU2" s="46"/>
      <c r="BV2" s="46"/>
      <c r="BW2" s="46"/>
      <c r="BX2" s="46"/>
      <c r="BY2" s="46"/>
      <c r="BZ2" s="46"/>
      <c r="CA2" s="46"/>
      <c r="CB2" s="46"/>
      <c r="CC2" s="46"/>
      <c r="CD2" s="46"/>
      <c r="CE2" s="46"/>
      <c r="CF2" s="46"/>
      <c r="CG2" s="46"/>
      <c r="CH2" s="46"/>
      <c r="CI2" s="46"/>
      <c r="CJ2" s="46"/>
      <c r="CK2" s="46"/>
      <c r="CL2" s="46"/>
      <c r="CM2" s="46"/>
      <c r="CN2" s="46"/>
      <c r="CO2" s="46"/>
      <c r="CP2" s="46"/>
      <c r="CQ2" s="46"/>
      <c r="CR2" s="46"/>
      <c r="CS2" s="46"/>
      <c r="CT2" s="46"/>
      <c r="CU2" s="46"/>
      <c r="CV2" s="46"/>
      <c r="CW2" s="46"/>
      <c r="CX2" s="46"/>
      <c r="CY2" s="46"/>
      <c r="CZ2" s="46"/>
      <c r="DA2" s="46"/>
      <c r="DB2" s="46"/>
      <c r="DC2" s="46"/>
      <c r="DD2" s="46"/>
      <c r="DE2" s="46"/>
      <c r="DF2" s="46"/>
      <c r="DG2" s="46"/>
      <c r="DH2" s="46"/>
      <c r="DI2" s="46"/>
      <c r="DJ2" s="46"/>
      <c r="DK2" s="46"/>
      <c r="DL2" s="46"/>
      <c r="DM2" s="46"/>
      <c r="DN2" s="46"/>
      <c r="DO2" s="46"/>
    </row>
    <row r="3" spans="1:119" ht="45" customHeight="1" x14ac:dyDescent="0.2">
      <c r="A3" s="313">
        <v>2</v>
      </c>
      <c r="B3" s="119" t="s">
        <v>1420</v>
      </c>
      <c r="C3" s="119" t="s">
        <v>1451</v>
      </c>
      <c r="D3" s="21" t="s">
        <v>1421</v>
      </c>
      <c r="E3" s="21" t="s">
        <v>1422</v>
      </c>
      <c r="F3" s="247" t="s">
        <v>1423</v>
      </c>
      <c r="G3" s="247" t="s">
        <v>1570</v>
      </c>
      <c r="H3" s="21">
        <v>6</v>
      </c>
      <c r="I3" s="21" t="s">
        <v>1577</v>
      </c>
      <c r="J3" s="21"/>
      <c r="K3" s="21"/>
      <c r="L3" s="21"/>
      <c r="M3" s="17">
        <v>41646</v>
      </c>
      <c r="N3" s="246">
        <f>M3+21</f>
        <v>41667</v>
      </c>
      <c r="O3" s="246"/>
      <c r="P3" s="246"/>
      <c r="Q3" s="21"/>
      <c r="R3" s="169">
        <v>41646</v>
      </c>
      <c r="S3" s="63" t="s">
        <v>1083</v>
      </c>
      <c r="T3" s="226">
        <f t="shared" ref="T3:T16" si="0">IF(R3&lt;&gt;"",R3-M3,"")</f>
        <v>0</v>
      </c>
      <c r="U3" s="226">
        <v>1</v>
      </c>
      <c r="V3" s="21"/>
      <c r="W3" s="94"/>
      <c r="X3" s="21"/>
      <c r="Y3" s="21"/>
      <c r="Z3" s="21"/>
      <c r="AA3" s="234" t="s">
        <v>1887</v>
      </c>
      <c r="AB3" s="21"/>
      <c r="AC3" s="21"/>
      <c r="AD3" s="21"/>
      <c r="AE3" s="258"/>
      <c r="AF3" s="12"/>
      <c r="AG3" s="12"/>
      <c r="AH3" s="12"/>
      <c r="AI3" s="12"/>
      <c r="AJ3" s="12"/>
      <c r="AK3" s="12"/>
      <c r="AL3" s="239"/>
      <c r="AM3" s="242"/>
      <c r="AN3" s="242"/>
      <c r="AO3" s="242"/>
      <c r="AP3" s="242"/>
      <c r="AQ3" s="242"/>
      <c r="AR3" s="242"/>
      <c r="AS3" s="242"/>
      <c r="AT3" s="242"/>
      <c r="AU3" s="242"/>
      <c r="AV3" s="242"/>
      <c r="AW3" s="242"/>
      <c r="AX3" s="242"/>
      <c r="AY3" s="242"/>
      <c r="AZ3" s="242"/>
    </row>
    <row r="4" spans="1:119" ht="61.5" customHeight="1" x14ac:dyDescent="0.2">
      <c r="A4" s="313">
        <v>3</v>
      </c>
      <c r="B4" s="119" t="s">
        <v>1424</v>
      </c>
      <c r="C4" s="119" t="s">
        <v>1452</v>
      </c>
      <c r="D4" s="192" t="s">
        <v>1425</v>
      </c>
      <c r="E4" s="324" t="s">
        <v>1426</v>
      </c>
      <c r="F4" s="247" t="s">
        <v>1429</v>
      </c>
      <c r="G4" s="247" t="s">
        <v>1427</v>
      </c>
      <c r="H4" s="165">
        <v>120</v>
      </c>
      <c r="I4" s="21" t="s">
        <v>727</v>
      </c>
      <c r="J4" s="324"/>
      <c r="K4" s="247" t="s">
        <v>1428</v>
      </c>
      <c r="L4" s="247"/>
      <c r="M4" s="17">
        <v>41652</v>
      </c>
      <c r="N4" s="246">
        <f t="shared" ref="N4:N67" si="1">M4+21</f>
        <v>41673</v>
      </c>
      <c r="O4" s="246"/>
      <c r="P4" s="246"/>
      <c r="Q4" s="324"/>
      <c r="R4" s="169">
        <v>41666</v>
      </c>
      <c r="S4" s="322" t="s">
        <v>404</v>
      </c>
      <c r="T4" s="226">
        <f t="shared" si="0"/>
        <v>14</v>
      </c>
      <c r="U4" s="226">
        <v>1</v>
      </c>
      <c r="V4" s="324"/>
      <c r="W4" s="94" t="str">
        <f t="shared" ref="W4:W14" si="2">IF(R4&lt;&gt;"",IF(T4&lt;22,"O","N"),"")</f>
        <v>O</v>
      </c>
      <c r="X4" s="234" t="s">
        <v>1463</v>
      </c>
      <c r="Y4" s="21"/>
      <c r="Z4" s="21"/>
      <c r="AA4" s="234" t="s">
        <v>1887</v>
      </c>
      <c r="AB4" s="21"/>
      <c r="AC4" s="21"/>
      <c r="AD4" s="21"/>
      <c r="AE4" s="258"/>
      <c r="AF4" s="12"/>
      <c r="AG4" s="12"/>
      <c r="AH4" s="12"/>
      <c r="AI4" s="12"/>
      <c r="AJ4" s="12"/>
      <c r="AK4" s="12"/>
      <c r="AL4" s="239"/>
      <c r="AM4" s="242"/>
      <c r="AN4" s="242"/>
      <c r="AO4" s="242"/>
      <c r="AP4" s="242"/>
      <c r="AQ4" s="242"/>
      <c r="AR4" s="242"/>
      <c r="AS4" s="242"/>
      <c r="AT4" s="242"/>
      <c r="AU4" s="242"/>
      <c r="AV4" s="242"/>
      <c r="AW4" s="242"/>
      <c r="AX4" s="242"/>
      <c r="AY4" s="242"/>
      <c r="AZ4" s="242"/>
    </row>
    <row r="5" spans="1:119" ht="39" customHeight="1" x14ac:dyDescent="0.2">
      <c r="A5" s="313">
        <v>4</v>
      </c>
      <c r="B5" s="119" t="s">
        <v>1430</v>
      </c>
      <c r="C5" s="119" t="s">
        <v>1453</v>
      </c>
      <c r="D5" s="192" t="s">
        <v>1431</v>
      </c>
      <c r="E5" s="21" t="s">
        <v>1437</v>
      </c>
      <c r="F5" s="247" t="s">
        <v>1432</v>
      </c>
      <c r="G5" s="247" t="s">
        <v>1570</v>
      </c>
      <c r="H5" s="165">
        <v>5000</v>
      </c>
      <c r="I5" s="21" t="s">
        <v>419</v>
      </c>
      <c r="J5" s="21" t="s">
        <v>1828</v>
      </c>
      <c r="K5" s="247" t="s">
        <v>1827</v>
      </c>
      <c r="L5" s="247"/>
      <c r="M5" s="17">
        <v>41655</v>
      </c>
      <c r="N5" s="246">
        <f t="shared" si="1"/>
        <v>41676</v>
      </c>
      <c r="O5" s="246"/>
      <c r="P5" s="246"/>
      <c r="Q5" s="21"/>
      <c r="R5" s="169">
        <v>41656</v>
      </c>
      <c r="S5" s="63" t="s">
        <v>1083</v>
      </c>
      <c r="T5" s="226">
        <f t="shared" si="0"/>
        <v>1</v>
      </c>
      <c r="U5" s="226">
        <v>1</v>
      </c>
      <c r="V5" s="21"/>
      <c r="W5" s="94"/>
      <c r="X5" s="234" t="s">
        <v>1433</v>
      </c>
      <c r="Y5" s="21"/>
      <c r="Z5" s="21"/>
      <c r="AA5" s="21"/>
      <c r="AB5" s="21"/>
      <c r="AC5" s="21"/>
      <c r="AD5" s="21"/>
      <c r="AE5" s="258"/>
      <c r="AF5" s="12"/>
      <c r="AG5" s="12"/>
      <c r="AH5" s="12"/>
      <c r="AI5" s="12"/>
      <c r="AJ5" s="12"/>
      <c r="AK5" s="12"/>
      <c r="AL5" s="239"/>
      <c r="AM5" s="242"/>
      <c r="AN5" s="242"/>
      <c r="AO5" s="242"/>
      <c r="AP5" s="242"/>
      <c r="AQ5" s="242"/>
      <c r="AR5" s="242"/>
      <c r="AS5" s="242"/>
      <c r="AT5" s="242"/>
      <c r="AU5" s="242"/>
      <c r="AV5" s="242"/>
      <c r="AW5" s="242"/>
      <c r="AX5" s="242"/>
      <c r="AY5" s="242"/>
      <c r="AZ5" s="242"/>
    </row>
    <row r="6" spans="1:119" ht="37.5" customHeight="1" x14ac:dyDescent="0.2">
      <c r="A6" s="313">
        <v>5</v>
      </c>
      <c r="B6" s="283" t="s">
        <v>1434</v>
      </c>
      <c r="C6" s="119" t="s">
        <v>1454</v>
      </c>
      <c r="D6" s="192" t="s">
        <v>84</v>
      </c>
      <c r="E6" s="324" t="s">
        <v>1438</v>
      </c>
      <c r="F6" s="247" t="s">
        <v>1439</v>
      </c>
      <c r="G6" s="247" t="s">
        <v>1572</v>
      </c>
      <c r="H6" s="165"/>
      <c r="I6" s="21" t="s">
        <v>1576</v>
      </c>
      <c r="J6" s="324" t="s">
        <v>1727</v>
      </c>
      <c r="K6" s="192" t="s">
        <v>1440</v>
      </c>
      <c r="L6" s="192"/>
      <c r="M6" s="17">
        <v>41662</v>
      </c>
      <c r="N6" s="246">
        <f t="shared" si="1"/>
        <v>41683</v>
      </c>
      <c r="O6" s="246"/>
      <c r="P6" s="246"/>
      <c r="Q6" s="324"/>
      <c r="R6" s="169">
        <v>41662</v>
      </c>
      <c r="S6" s="322" t="s">
        <v>404</v>
      </c>
      <c r="T6" s="226">
        <f t="shared" si="0"/>
        <v>0</v>
      </c>
      <c r="U6" s="226"/>
      <c r="V6" s="324"/>
      <c r="W6" s="94" t="str">
        <f t="shared" si="2"/>
        <v>O</v>
      </c>
      <c r="X6" s="244" t="s">
        <v>1502</v>
      </c>
      <c r="Y6" s="21"/>
      <c r="Z6" s="21"/>
      <c r="AA6" s="277" t="s">
        <v>1888</v>
      </c>
      <c r="AB6" s="21"/>
      <c r="AC6" s="21"/>
      <c r="AD6" s="21"/>
      <c r="AE6" s="258"/>
      <c r="AF6" s="12"/>
      <c r="AG6" s="12"/>
      <c r="AH6" s="12"/>
      <c r="AI6" s="12"/>
      <c r="AJ6" s="12"/>
      <c r="AK6" s="12"/>
    </row>
    <row r="7" spans="1:119" ht="38.25" customHeight="1" x14ac:dyDescent="0.2">
      <c r="A7" s="313">
        <v>6</v>
      </c>
      <c r="B7" s="119" t="s">
        <v>1435</v>
      </c>
      <c r="C7" s="119" t="s">
        <v>1455</v>
      </c>
      <c r="D7" s="254" t="s">
        <v>1442</v>
      </c>
      <c r="E7" s="21" t="s">
        <v>1441</v>
      </c>
      <c r="F7" s="234" t="s">
        <v>1443</v>
      </c>
      <c r="G7" s="234" t="s">
        <v>1571</v>
      </c>
      <c r="H7" s="165"/>
      <c r="I7" s="16" t="s">
        <v>419</v>
      </c>
      <c r="J7" s="234" t="s">
        <v>1447</v>
      </c>
      <c r="K7" s="192" t="s">
        <v>1444</v>
      </c>
      <c r="L7" s="192"/>
      <c r="M7" s="17">
        <v>41663</v>
      </c>
      <c r="N7" s="246">
        <f t="shared" si="1"/>
        <v>41684</v>
      </c>
      <c r="O7" s="246"/>
      <c r="P7" s="246"/>
      <c r="Q7" s="21"/>
      <c r="R7" s="169">
        <v>41677</v>
      </c>
      <c r="S7" s="63" t="s">
        <v>1083</v>
      </c>
      <c r="T7" s="226">
        <f t="shared" si="0"/>
        <v>14</v>
      </c>
      <c r="U7" s="226">
        <v>1</v>
      </c>
      <c r="V7" s="21"/>
      <c r="W7" s="94"/>
      <c r="X7" s="234" t="s">
        <v>1446</v>
      </c>
      <c r="Y7" s="21"/>
      <c r="Z7" s="21"/>
      <c r="AA7" s="21"/>
      <c r="AB7" s="21"/>
      <c r="AC7" s="21"/>
      <c r="AD7" s="21"/>
      <c r="AE7" s="258"/>
      <c r="AF7" s="12"/>
      <c r="AG7" s="12"/>
      <c r="AH7" s="12"/>
      <c r="AI7" s="12"/>
      <c r="AJ7" s="12"/>
      <c r="AK7" s="12"/>
    </row>
    <row r="8" spans="1:119" s="296" customFormat="1" ht="48.75" customHeight="1" x14ac:dyDescent="0.2">
      <c r="A8" s="313">
        <v>7</v>
      </c>
      <c r="B8" s="284" t="s">
        <v>1436</v>
      </c>
      <c r="C8" s="284" t="s">
        <v>1456</v>
      </c>
      <c r="D8" s="285" t="s">
        <v>1886</v>
      </c>
      <c r="E8" s="285" t="s">
        <v>1448</v>
      </c>
      <c r="F8" s="298"/>
      <c r="G8" s="285" t="s">
        <v>1572</v>
      </c>
      <c r="H8" s="285" t="s">
        <v>1578</v>
      </c>
      <c r="I8" s="286" t="s">
        <v>727</v>
      </c>
      <c r="J8" s="287" t="s">
        <v>1727</v>
      </c>
      <c r="K8" s="285" t="s">
        <v>1829</v>
      </c>
      <c r="L8" s="285"/>
      <c r="M8" s="288">
        <v>41661</v>
      </c>
      <c r="N8" s="289">
        <f t="shared" si="1"/>
        <v>41682</v>
      </c>
      <c r="O8" s="289"/>
      <c r="P8" s="289"/>
      <c r="Q8" s="287"/>
      <c r="R8" s="290">
        <v>41681</v>
      </c>
      <c r="S8" s="291" t="s">
        <v>404</v>
      </c>
      <c r="T8" s="292">
        <f t="shared" si="0"/>
        <v>20</v>
      </c>
      <c r="U8" s="292"/>
      <c r="V8" s="287"/>
      <c r="W8" s="293" t="s">
        <v>1894</v>
      </c>
      <c r="X8" s="285"/>
      <c r="Y8" s="287"/>
      <c r="Z8" s="286" t="s">
        <v>196</v>
      </c>
      <c r="AA8" s="287"/>
      <c r="AB8" s="287"/>
      <c r="AC8" s="287"/>
      <c r="AD8" s="287"/>
      <c r="AE8" s="294"/>
      <c r="AF8" s="295"/>
      <c r="AG8" s="295"/>
      <c r="AH8" s="295"/>
      <c r="AI8" s="295"/>
      <c r="AJ8" s="295"/>
      <c r="AK8" s="295"/>
    </row>
    <row r="9" spans="1:119" ht="39" customHeight="1" x14ac:dyDescent="0.2">
      <c r="A9" s="313">
        <v>8</v>
      </c>
      <c r="B9" s="119" t="s">
        <v>1458</v>
      </c>
      <c r="C9" s="119" t="s">
        <v>1457</v>
      </c>
      <c r="D9" s="16" t="s">
        <v>1459</v>
      </c>
      <c r="E9" s="16" t="s">
        <v>1460</v>
      </c>
      <c r="F9" s="234" t="s">
        <v>1461</v>
      </c>
      <c r="G9" s="234" t="s">
        <v>1572</v>
      </c>
      <c r="H9" s="165">
        <v>15</v>
      </c>
      <c r="I9" s="16" t="s">
        <v>1577</v>
      </c>
      <c r="J9" s="21"/>
      <c r="K9" s="234" t="s">
        <v>1462</v>
      </c>
      <c r="L9" s="234"/>
      <c r="M9" s="17">
        <v>41662</v>
      </c>
      <c r="N9" s="246">
        <f t="shared" si="1"/>
        <v>41683</v>
      </c>
      <c r="O9" s="246"/>
      <c r="P9" s="246"/>
      <c r="Q9" s="21"/>
      <c r="R9" s="169">
        <v>41667</v>
      </c>
      <c r="S9" s="63" t="s">
        <v>1083</v>
      </c>
      <c r="T9" s="226">
        <f t="shared" si="0"/>
        <v>5</v>
      </c>
      <c r="U9" s="226"/>
      <c r="V9" s="21"/>
      <c r="W9" s="94"/>
      <c r="X9" s="234" t="s">
        <v>1487</v>
      </c>
      <c r="Y9" s="21"/>
      <c r="Z9" s="21"/>
      <c r="AA9" s="21"/>
      <c r="AB9" s="21"/>
      <c r="AC9" s="21"/>
      <c r="AD9" s="21"/>
      <c r="AE9" s="258"/>
      <c r="AF9" s="12"/>
      <c r="AG9" s="12"/>
      <c r="AH9" s="12"/>
      <c r="AI9" s="12"/>
      <c r="AJ9" s="12"/>
      <c r="AK9" s="12"/>
    </row>
    <row r="10" spans="1:119" s="296" customFormat="1" ht="27.75" customHeight="1" x14ac:dyDescent="0.2">
      <c r="A10" s="639">
        <v>9</v>
      </c>
      <c r="B10" s="284" t="s">
        <v>1465</v>
      </c>
      <c r="C10" s="284" t="s">
        <v>1464</v>
      </c>
      <c r="D10" s="286" t="s">
        <v>177</v>
      </c>
      <c r="E10" s="285" t="s">
        <v>1480</v>
      </c>
      <c r="F10" s="298"/>
      <c r="G10" s="285" t="s">
        <v>1573</v>
      </c>
      <c r="H10" s="297"/>
      <c r="I10" s="286" t="s">
        <v>1576</v>
      </c>
      <c r="J10" s="286" t="s">
        <v>379</v>
      </c>
      <c r="K10" s="285" t="s">
        <v>1469</v>
      </c>
      <c r="L10" s="285"/>
      <c r="M10" s="288">
        <v>41666</v>
      </c>
      <c r="N10" s="289">
        <f t="shared" si="1"/>
        <v>41687</v>
      </c>
      <c r="O10" s="289"/>
      <c r="P10" s="289"/>
      <c r="Q10" s="287"/>
      <c r="R10" s="288">
        <v>41666</v>
      </c>
      <c r="S10" s="619" t="s">
        <v>404</v>
      </c>
      <c r="T10" s="617">
        <f t="shared" si="0"/>
        <v>0</v>
      </c>
      <c r="U10" s="292"/>
      <c r="V10" s="287"/>
      <c r="W10" s="626" t="str">
        <f t="shared" si="2"/>
        <v>O</v>
      </c>
      <c r="X10" s="285" t="s">
        <v>1473</v>
      </c>
      <c r="Y10" s="287"/>
      <c r="Z10" s="622" t="s">
        <v>196</v>
      </c>
      <c r="AA10" s="287"/>
      <c r="AB10" s="287"/>
      <c r="AC10" s="287"/>
      <c r="AD10" s="287"/>
      <c r="AE10" s="294"/>
      <c r="AF10" s="295"/>
      <c r="AG10" s="295"/>
      <c r="AH10" s="295"/>
      <c r="AI10" s="295"/>
      <c r="AJ10" s="295"/>
      <c r="AK10" s="295"/>
    </row>
    <row r="11" spans="1:119" s="296" customFormat="1" ht="27.75" customHeight="1" x14ac:dyDescent="0.2">
      <c r="A11" s="639"/>
      <c r="B11" s="284" t="s">
        <v>1465</v>
      </c>
      <c r="C11" s="284" t="s">
        <v>1467</v>
      </c>
      <c r="D11" s="286" t="s">
        <v>177</v>
      </c>
      <c r="E11" s="285" t="s">
        <v>1480</v>
      </c>
      <c r="F11" s="298"/>
      <c r="G11" s="285" t="s">
        <v>1573</v>
      </c>
      <c r="H11" s="297"/>
      <c r="I11" s="286" t="s">
        <v>1576</v>
      </c>
      <c r="J11" s="286" t="s">
        <v>1466</v>
      </c>
      <c r="K11" s="285" t="s">
        <v>1470</v>
      </c>
      <c r="L11" s="285"/>
      <c r="M11" s="288">
        <v>41666</v>
      </c>
      <c r="N11" s="289">
        <f t="shared" si="1"/>
        <v>41687</v>
      </c>
      <c r="O11" s="289"/>
      <c r="P11" s="289"/>
      <c r="Q11" s="287"/>
      <c r="R11" s="288">
        <v>41666</v>
      </c>
      <c r="S11" s="620"/>
      <c r="T11" s="625"/>
      <c r="U11" s="292"/>
      <c r="V11" s="287"/>
      <c r="W11" s="640"/>
      <c r="X11" s="285" t="s">
        <v>1474</v>
      </c>
      <c r="Y11" s="287"/>
      <c r="Z11" s="636"/>
      <c r="AA11" s="287"/>
      <c r="AB11" s="287"/>
      <c r="AC11" s="287"/>
      <c r="AD11" s="287"/>
      <c r="AE11" s="294"/>
      <c r="AF11" s="295"/>
      <c r="AG11" s="295"/>
      <c r="AH11" s="295"/>
      <c r="AI11" s="295"/>
      <c r="AJ11" s="295"/>
      <c r="AK11" s="295"/>
    </row>
    <row r="12" spans="1:119" s="296" customFormat="1" ht="27.75" customHeight="1" x14ac:dyDescent="0.2">
      <c r="A12" s="639"/>
      <c r="B12" s="284" t="s">
        <v>1465</v>
      </c>
      <c r="C12" s="284" t="s">
        <v>1468</v>
      </c>
      <c r="D12" s="286" t="s">
        <v>177</v>
      </c>
      <c r="E12" s="285" t="s">
        <v>1480</v>
      </c>
      <c r="F12" s="298"/>
      <c r="G12" s="285" t="s">
        <v>1573</v>
      </c>
      <c r="H12" s="297"/>
      <c r="I12" s="286" t="s">
        <v>1576</v>
      </c>
      <c r="J12" s="286" t="s">
        <v>1466</v>
      </c>
      <c r="K12" s="285" t="s">
        <v>1471</v>
      </c>
      <c r="L12" s="285"/>
      <c r="M12" s="288">
        <v>41666</v>
      </c>
      <c r="N12" s="289">
        <f t="shared" si="1"/>
        <v>41687</v>
      </c>
      <c r="O12" s="289"/>
      <c r="P12" s="289"/>
      <c r="Q12" s="287"/>
      <c r="R12" s="288">
        <v>41666</v>
      </c>
      <c r="S12" s="620"/>
      <c r="T12" s="625"/>
      <c r="U12" s="292"/>
      <c r="V12" s="287"/>
      <c r="W12" s="640"/>
      <c r="X12" s="285" t="s">
        <v>1475</v>
      </c>
      <c r="Y12" s="287"/>
      <c r="Z12" s="636"/>
      <c r="AA12" s="287"/>
      <c r="AB12" s="287"/>
      <c r="AC12" s="287"/>
      <c r="AD12" s="287"/>
      <c r="AE12" s="294"/>
      <c r="AF12" s="295"/>
      <c r="AG12" s="295"/>
      <c r="AH12" s="295"/>
      <c r="AI12" s="295"/>
      <c r="AJ12" s="295"/>
      <c r="AK12" s="295"/>
    </row>
    <row r="13" spans="1:119" s="296" customFormat="1" ht="27.75" customHeight="1" x14ac:dyDescent="0.2">
      <c r="A13" s="639"/>
      <c r="B13" s="284" t="s">
        <v>1465</v>
      </c>
      <c r="C13" s="284" t="s">
        <v>1477</v>
      </c>
      <c r="D13" s="286" t="s">
        <v>177</v>
      </c>
      <c r="E13" s="285" t="s">
        <v>1480</v>
      </c>
      <c r="F13" s="298"/>
      <c r="G13" s="285" t="s">
        <v>1573</v>
      </c>
      <c r="H13" s="297"/>
      <c r="I13" s="286" t="s">
        <v>1576</v>
      </c>
      <c r="J13" s="286" t="s">
        <v>1466</v>
      </c>
      <c r="K13" s="285" t="s">
        <v>1472</v>
      </c>
      <c r="L13" s="285"/>
      <c r="M13" s="288">
        <v>41666</v>
      </c>
      <c r="N13" s="289">
        <f t="shared" si="1"/>
        <v>41687</v>
      </c>
      <c r="O13" s="289"/>
      <c r="P13" s="289"/>
      <c r="Q13" s="287"/>
      <c r="R13" s="288">
        <v>41666</v>
      </c>
      <c r="S13" s="621"/>
      <c r="T13" s="618"/>
      <c r="U13" s="292"/>
      <c r="V13" s="287"/>
      <c r="W13" s="627"/>
      <c r="X13" s="285" t="s">
        <v>1476</v>
      </c>
      <c r="Y13" s="287"/>
      <c r="Z13" s="623"/>
      <c r="AA13" s="287"/>
      <c r="AB13" s="287"/>
      <c r="AC13" s="287"/>
      <c r="AD13" s="287"/>
      <c r="AE13" s="294"/>
      <c r="AF13" s="295"/>
      <c r="AG13" s="295"/>
      <c r="AH13" s="295"/>
      <c r="AI13" s="295"/>
      <c r="AJ13" s="295"/>
      <c r="AK13" s="295"/>
    </row>
    <row r="14" spans="1:119" s="296" customFormat="1" ht="36.75" customHeight="1" x14ac:dyDescent="0.2">
      <c r="A14" s="639">
        <v>10</v>
      </c>
      <c r="B14" s="284" t="s">
        <v>1479</v>
      </c>
      <c r="C14" s="284" t="s">
        <v>1478</v>
      </c>
      <c r="D14" s="285" t="s">
        <v>1491</v>
      </c>
      <c r="E14" s="285" t="s">
        <v>1482</v>
      </c>
      <c r="F14" s="285" t="s">
        <v>1489</v>
      </c>
      <c r="G14" s="285" t="s">
        <v>1572</v>
      </c>
      <c r="H14" s="297">
        <v>3</v>
      </c>
      <c r="I14" s="286" t="s">
        <v>1577</v>
      </c>
      <c r="J14" s="286" t="s">
        <v>1485</v>
      </c>
      <c r="K14" s="285" t="s">
        <v>1483</v>
      </c>
      <c r="L14" s="285"/>
      <c r="M14" s="288">
        <v>41649</v>
      </c>
      <c r="N14" s="289">
        <f t="shared" si="1"/>
        <v>41670</v>
      </c>
      <c r="O14" s="289"/>
      <c r="P14" s="289"/>
      <c r="Q14" s="287"/>
      <c r="R14" s="288">
        <v>41666</v>
      </c>
      <c r="S14" s="619" t="s">
        <v>404</v>
      </c>
      <c r="T14" s="617">
        <f t="shared" si="0"/>
        <v>17</v>
      </c>
      <c r="U14" s="292"/>
      <c r="V14" s="287"/>
      <c r="W14" s="626" t="str">
        <f t="shared" si="2"/>
        <v>O</v>
      </c>
      <c r="X14" s="285"/>
      <c r="Y14" s="287"/>
      <c r="Z14" s="622" t="s">
        <v>196</v>
      </c>
      <c r="AA14" s="287"/>
      <c r="AB14" s="287"/>
      <c r="AC14" s="287"/>
      <c r="AD14" s="287"/>
      <c r="AE14" s="294"/>
      <c r="AF14" s="295"/>
      <c r="AG14" s="295"/>
      <c r="AH14" s="295"/>
      <c r="AI14" s="295"/>
      <c r="AJ14" s="295"/>
      <c r="AK14" s="295"/>
    </row>
    <row r="15" spans="1:119" s="296" customFormat="1" ht="25.5" x14ac:dyDescent="0.2">
      <c r="A15" s="639"/>
      <c r="B15" s="284" t="s">
        <v>1479</v>
      </c>
      <c r="C15" s="284" t="s">
        <v>1481</v>
      </c>
      <c r="D15" s="285" t="s">
        <v>1491</v>
      </c>
      <c r="E15" s="285" t="s">
        <v>1482</v>
      </c>
      <c r="F15" s="285" t="s">
        <v>1490</v>
      </c>
      <c r="G15" s="285" t="s">
        <v>1573</v>
      </c>
      <c r="H15" s="297">
        <v>3</v>
      </c>
      <c r="I15" s="286" t="s">
        <v>1577</v>
      </c>
      <c r="J15" s="286" t="s">
        <v>1486</v>
      </c>
      <c r="K15" s="285" t="s">
        <v>1484</v>
      </c>
      <c r="L15" s="285"/>
      <c r="M15" s="288">
        <v>41649</v>
      </c>
      <c r="N15" s="289">
        <f t="shared" si="1"/>
        <v>41670</v>
      </c>
      <c r="O15" s="289"/>
      <c r="P15" s="289"/>
      <c r="Q15" s="287"/>
      <c r="R15" s="288">
        <v>41666</v>
      </c>
      <c r="S15" s="621"/>
      <c r="T15" s="618"/>
      <c r="U15" s="292"/>
      <c r="V15" s="287"/>
      <c r="W15" s="627"/>
      <c r="X15" s="285"/>
      <c r="Y15" s="287"/>
      <c r="Z15" s="623"/>
      <c r="AA15" s="287"/>
      <c r="AB15" s="287"/>
      <c r="AC15" s="287"/>
      <c r="AD15" s="287"/>
      <c r="AE15" s="294"/>
      <c r="AF15" s="295"/>
      <c r="AG15" s="295"/>
      <c r="AH15" s="295"/>
      <c r="AI15" s="295"/>
      <c r="AJ15" s="295"/>
      <c r="AK15" s="295"/>
    </row>
    <row r="16" spans="1:119" ht="42" customHeight="1" x14ac:dyDescent="0.2">
      <c r="A16" s="313">
        <v>11</v>
      </c>
      <c r="B16" s="119" t="s">
        <v>1488</v>
      </c>
      <c r="C16" s="119" t="s">
        <v>1497</v>
      </c>
      <c r="D16" s="16" t="s">
        <v>1493</v>
      </c>
      <c r="E16" s="234" t="s">
        <v>1492</v>
      </c>
      <c r="F16" s="234" t="s">
        <v>1496</v>
      </c>
      <c r="G16" s="234" t="s">
        <v>1572</v>
      </c>
      <c r="H16" s="165">
        <v>2</v>
      </c>
      <c r="I16" s="16" t="s">
        <v>1577</v>
      </c>
      <c r="J16" s="16" t="s">
        <v>1494</v>
      </c>
      <c r="K16" s="234" t="s">
        <v>1495</v>
      </c>
      <c r="L16" s="234"/>
      <c r="M16" s="17">
        <v>41669</v>
      </c>
      <c r="N16" s="246">
        <f t="shared" si="1"/>
        <v>41690</v>
      </c>
      <c r="O16" s="246"/>
      <c r="P16" s="246"/>
      <c r="Q16" s="246">
        <v>41669</v>
      </c>
      <c r="R16" s="169">
        <v>41669</v>
      </c>
      <c r="S16" s="63" t="s">
        <v>1083</v>
      </c>
      <c r="T16" s="226">
        <f t="shared" si="0"/>
        <v>0</v>
      </c>
      <c r="U16" s="226"/>
      <c r="V16" s="21"/>
      <c r="W16" s="94"/>
      <c r="X16" s="234" t="s">
        <v>1487</v>
      </c>
      <c r="Y16" s="21"/>
      <c r="Z16" s="21"/>
      <c r="AA16" s="21"/>
      <c r="AB16" s="21"/>
      <c r="AC16" s="21"/>
      <c r="AD16" s="21"/>
      <c r="AE16" s="258"/>
      <c r="AF16" s="12"/>
      <c r="AG16" s="12"/>
      <c r="AH16" s="12"/>
      <c r="AI16" s="12"/>
      <c r="AJ16" s="12"/>
      <c r="AK16" s="12"/>
    </row>
    <row r="17" spans="1:37" ht="28.5" customHeight="1" x14ac:dyDescent="0.2">
      <c r="A17" s="313">
        <v>12</v>
      </c>
      <c r="B17" s="119" t="s">
        <v>1499</v>
      </c>
      <c r="C17" s="119" t="s">
        <v>1498</v>
      </c>
      <c r="D17" s="16" t="s">
        <v>1500</v>
      </c>
      <c r="E17" s="234" t="s">
        <v>1501</v>
      </c>
      <c r="F17" s="247"/>
      <c r="G17" s="234" t="s">
        <v>1573</v>
      </c>
      <c r="H17" s="192">
        <v>120</v>
      </c>
      <c r="I17" s="16" t="s">
        <v>727</v>
      </c>
      <c r="J17" s="16"/>
      <c r="K17" s="234"/>
      <c r="L17" s="234"/>
      <c r="M17" s="17">
        <v>41670</v>
      </c>
      <c r="N17" s="246">
        <f t="shared" si="1"/>
        <v>41691</v>
      </c>
      <c r="O17" s="246"/>
      <c r="P17" s="246"/>
      <c r="Q17" s="169"/>
      <c r="R17" s="169">
        <v>41673</v>
      </c>
      <c r="S17" s="279" t="s">
        <v>1083</v>
      </c>
      <c r="T17" s="226">
        <f t="shared" ref="T17:T80" si="3">IF(R17&lt;&gt;"",R17-M17,"")</f>
        <v>3</v>
      </c>
      <c r="U17" s="226"/>
      <c r="V17" s="21"/>
      <c r="W17" s="94"/>
      <c r="X17" s="234" t="s">
        <v>1773</v>
      </c>
      <c r="Y17" s="21"/>
      <c r="Z17" s="21"/>
      <c r="AA17" s="21"/>
      <c r="AB17" s="21"/>
      <c r="AC17" s="21"/>
      <c r="AD17" s="21"/>
      <c r="AE17" s="258"/>
      <c r="AF17" s="12"/>
      <c r="AG17" s="12"/>
      <c r="AH17" s="12"/>
      <c r="AI17" s="12"/>
      <c r="AJ17" s="12"/>
      <c r="AK17" s="12"/>
    </row>
    <row r="18" spans="1:37" ht="28.5" customHeight="1" x14ac:dyDescent="0.2">
      <c r="A18" s="313">
        <v>13</v>
      </c>
      <c r="B18" s="119" t="s">
        <v>1503</v>
      </c>
      <c r="C18" s="119" t="s">
        <v>1509</v>
      </c>
      <c r="D18" s="249" t="s">
        <v>1507</v>
      </c>
      <c r="E18" s="323" t="s">
        <v>1504</v>
      </c>
      <c r="F18" s="248" t="s">
        <v>1505</v>
      </c>
      <c r="G18" s="249" t="s">
        <v>1572</v>
      </c>
      <c r="H18" s="245">
        <v>14.2</v>
      </c>
      <c r="I18" s="126" t="s">
        <v>727</v>
      </c>
      <c r="J18" s="324">
        <v>90</v>
      </c>
      <c r="K18" s="249" t="s">
        <v>1506</v>
      </c>
      <c r="L18" s="249" t="s">
        <v>783</v>
      </c>
      <c r="M18" s="17">
        <v>41645</v>
      </c>
      <c r="N18" s="246">
        <f t="shared" si="1"/>
        <v>41666</v>
      </c>
      <c r="O18" s="246"/>
      <c r="P18" s="246"/>
      <c r="Q18" s="246">
        <v>41696</v>
      </c>
      <c r="R18" s="246">
        <v>41696</v>
      </c>
      <c r="S18" s="322" t="s">
        <v>404</v>
      </c>
      <c r="T18" s="226">
        <f t="shared" si="3"/>
        <v>51</v>
      </c>
      <c r="U18" s="226"/>
      <c r="V18" s="324"/>
      <c r="W18" s="94" t="str">
        <f t="shared" ref="W18:W65" si="4">IF(R18&lt;&gt;"",IF(T18&lt;22,"O","N"),"")</f>
        <v>N</v>
      </c>
      <c r="X18" s="16"/>
      <c r="Y18" s="21"/>
      <c r="Z18" s="21"/>
      <c r="AA18" s="21"/>
      <c r="AB18" s="21"/>
      <c r="AC18" s="21"/>
      <c r="AD18" s="21"/>
      <c r="AE18" s="258"/>
      <c r="AF18" s="12"/>
      <c r="AG18" s="12"/>
      <c r="AH18" s="12"/>
      <c r="AI18" s="12"/>
      <c r="AJ18" s="12"/>
      <c r="AK18" s="12"/>
    </row>
    <row r="19" spans="1:37" ht="32.25" customHeight="1" x14ac:dyDescent="0.2">
      <c r="A19" s="313">
        <v>14</v>
      </c>
      <c r="B19" s="119" t="s">
        <v>1508</v>
      </c>
      <c r="C19" s="119" t="s">
        <v>1510</v>
      </c>
      <c r="D19" s="249" t="s">
        <v>1106</v>
      </c>
      <c r="E19" s="126" t="s">
        <v>1511</v>
      </c>
      <c r="F19" s="249" t="s">
        <v>1512</v>
      </c>
      <c r="G19" s="249" t="s">
        <v>0</v>
      </c>
      <c r="H19" s="126">
        <v>514</v>
      </c>
      <c r="I19" s="126" t="s">
        <v>1576</v>
      </c>
      <c r="J19" s="126" t="s">
        <v>1513</v>
      </c>
      <c r="K19" s="249" t="s">
        <v>1514</v>
      </c>
      <c r="L19" s="249"/>
      <c r="M19" s="17">
        <v>41690</v>
      </c>
      <c r="N19" s="246">
        <f t="shared" si="1"/>
        <v>41711</v>
      </c>
      <c r="O19" s="246"/>
      <c r="P19" s="246"/>
      <c r="Q19" s="21"/>
      <c r="R19" s="246">
        <v>41701</v>
      </c>
      <c r="S19" s="278" t="s">
        <v>1083</v>
      </c>
      <c r="T19" s="226">
        <f t="shared" si="3"/>
        <v>11</v>
      </c>
      <c r="U19" s="226"/>
      <c r="V19" s="21"/>
      <c r="W19" s="94"/>
      <c r="X19" s="234" t="s">
        <v>1774</v>
      </c>
      <c r="Y19" s="21"/>
      <c r="Z19" s="21"/>
      <c r="AA19" s="21"/>
      <c r="AB19" s="21"/>
      <c r="AC19" s="21"/>
      <c r="AD19" s="21"/>
      <c r="AE19" s="258"/>
      <c r="AF19" s="12"/>
      <c r="AG19" s="12"/>
      <c r="AH19" s="12"/>
      <c r="AI19" s="12"/>
      <c r="AJ19" s="12"/>
      <c r="AK19" s="12"/>
    </row>
    <row r="20" spans="1:37" ht="33.75" customHeight="1" x14ac:dyDescent="0.2">
      <c r="A20" s="313">
        <v>15</v>
      </c>
      <c r="B20" s="119" t="s">
        <v>1515</v>
      </c>
      <c r="C20" s="119" t="s">
        <v>1519</v>
      </c>
      <c r="D20" s="249" t="s">
        <v>1516</v>
      </c>
      <c r="E20" s="126" t="s">
        <v>1517</v>
      </c>
      <c r="F20" s="249" t="s">
        <v>245</v>
      </c>
      <c r="G20" s="249" t="s">
        <v>1572</v>
      </c>
      <c r="H20" s="126">
        <v>3000</v>
      </c>
      <c r="I20" s="126" t="s">
        <v>1576</v>
      </c>
      <c r="J20" s="16"/>
      <c r="K20" s="249" t="s">
        <v>1518</v>
      </c>
      <c r="L20" s="249"/>
      <c r="M20" s="17">
        <v>41694</v>
      </c>
      <c r="N20" s="246">
        <f t="shared" si="1"/>
        <v>41715</v>
      </c>
      <c r="O20" s="246"/>
      <c r="P20" s="246"/>
      <c r="Q20" s="21"/>
      <c r="R20" s="246">
        <v>41701</v>
      </c>
      <c r="S20" s="16" t="s">
        <v>1083</v>
      </c>
      <c r="T20" s="226">
        <f t="shared" si="3"/>
        <v>7</v>
      </c>
      <c r="U20" s="226"/>
      <c r="V20" s="21"/>
      <c r="W20" s="94"/>
      <c r="X20" s="21"/>
      <c r="Y20" s="21"/>
      <c r="Z20" s="21"/>
      <c r="AA20" s="21"/>
      <c r="AB20" s="21"/>
      <c r="AC20" s="21"/>
      <c r="AD20" s="21"/>
      <c r="AE20" s="258"/>
      <c r="AF20" s="12"/>
      <c r="AG20" s="12"/>
      <c r="AH20" s="12"/>
      <c r="AI20" s="12"/>
      <c r="AJ20" s="12"/>
      <c r="AK20" s="12"/>
    </row>
    <row r="21" spans="1:37" ht="30.75" customHeight="1" x14ac:dyDescent="0.2">
      <c r="A21" s="313">
        <v>16</v>
      </c>
      <c r="B21" s="119" t="s">
        <v>1520</v>
      </c>
      <c r="C21" s="119" t="s">
        <v>1521</v>
      </c>
      <c r="D21" s="249" t="s">
        <v>1522</v>
      </c>
      <c r="E21" s="249" t="s">
        <v>1525</v>
      </c>
      <c r="F21" s="249" t="s">
        <v>1523</v>
      </c>
      <c r="G21" s="249" t="s">
        <v>0</v>
      </c>
      <c r="H21" s="126">
        <v>30</v>
      </c>
      <c r="I21" s="126" t="s">
        <v>1577</v>
      </c>
      <c r="J21" s="16"/>
      <c r="K21" s="249" t="s">
        <v>1524</v>
      </c>
      <c r="L21" s="249"/>
      <c r="M21" s="17">
        <v>41691</v>
      </c>
      <c r="N21" s="246">
        <f t="shared" si="1"/>
        <v>41712</v>
      </c>
      <c r="O21" s="246"/>
      <c r="P21" s="246"/>
      <c r="Q21" s="21"/>
      <c r="R21" s="246">
        <v>41702</v>
      </c>
      <c r="S21" s="278" t="s">
        <v>1083</v>
      </c>
      <c r="T21" s="226">
        <f t="shared" si="3"/>
        <v>11</v>
      </c>
      <c r="U21" s="226"/>
      <c r="V21" s="21"/>
      <c r="W21" s="94"/>
      <c r="X21" s="234" t="s">
        <v>1775</v>
      </c>
      <c r="Y21" s="21"/>
      <c r="Z21" s="21"/>
      <c r="AA21" s="21"/>
      <c r="AB21" s="21"/>
      <c r="AC21" s="21"/>
      <c r="AD21" s="21"/>
      <c r="AE21" s="258"/>
      <c r="AF21" s="12"/>
      <c r="AG21" s="12"/>
      <c r="AH21" s="12"/>
      <c r="AI21" s="12"/>
      <c r="AJ21" s="12"/>
      <c r="AK21" s="12"/>
    </row>
    <row r="22" spans="1:37" s="296" customFormat="1" ht="30" customHeight="1" x14ac:dyDescent="0.2">
      <c r="A22" s="313">
        <v>17</v>
      </c>
      <c r="B22" s="284" t="s">
        <v>1526</v>
      </c>
      <c r="C22" s="284" t="s">
        <v>1527</v>
      </c>
      <c r="D22" s="285" t="s">
        <v>586</v>
      </c>
      <c r="E22" s="285" t="s">
        <v>1528</v>
      </c>
      <c r="F22" s="285" t="s">
        <v>1530</v>
      </c>
      <c r="G22" s="285" t="s">
        <v>1572</v>
      </c>
      <c r="H22" s="286">
        <v>1</v>
      </c>
      <c r="I22" s="286" t="s">
        <v>1577</v>
      </c>
      <c r="J22" s="286"/>
      <c r="K22" s="285" t="s">
        <v>1529</v>
      </c>
      <c r="L22" s="285"/>
      <c r="M22" s="288">
        <v>41691</v>
      </c>
      <c r="N22" s="289">
        <f t="shared" si="1"/>
        <v>41712</v>
      </c>
      <c r="O22" s="289"/>
      <c r="P22" s="289"/>
      <c r="Q22" s="289">
        <v>41711</v>
      </c>
      <c r="R22" s="289">
        <v>41711</v>
      </c>
      <c r="S22" s="286" t="s">
        <v>404</v>
      </c>
      <c r="T22" s="292">
        <f t="shared" si="3"/>
        <v>20</v>
      </c>
      <c r="U22" s="292"/>
      <c r="V22" s="287"/>
      <c r="W22" s="293" t="str">
        <f t="shared" si="4"/>
        <v>O</v>
      </c>
      <c r="X22" s="287"/>
      <c r="Y22" s="287"/>
      <c r="Z22" s="286" t="s">
        <v>196</v>
      </c>
      <c r="AA22" s="287"/>
      <c r="AB22" s="287"/>
      <c r="AC22" s="287"/>
      <c r="AD22" s="287"/>
      <c r="AE22" s="294"/>
      <c r="AF22" s="295"/>
      <c r="AG22" s="295"/>
      <c r="AH22" s="295"/>
      <c r="AI22" s="295"/>
      <c r="AJ22" s="295"/>
      <c r="AK22" s="295"/>
    </row>
    <row r="23" spans="1:37" s="296" customFormat="1" ht="42" customHeight="1" x14ac:dyDescent="0.2">
      <c r="A23" s="313">
        <v>18</v>
      </c>
      <c r="B23" s="284" t="s">
        <v>1531</v>
      </c>
      <c r="C23" s="284" t="s">
        <v>1533</v>
      </c>
      <c r="D23" s="285" t="s">
        <v>296</v>
      </c>
      <c r="E23" s="287" t="s">
        <v>1532</v>
      </c>
      <c r="F23" s="285" t="s">
        <v>1776</v>
      </c>
      <c r="G23" s="298" t="s">
        <v>1575</v>
      </c>
      <c r="H23" s="287">
        <v>1</v>
      </c>
      <c r="I23" s="287" t="s">
        <v>1577</v>
      </c>
      <c r="J23" s="287"/>
      <c r="K23" s="287"/>
      <c r="L23" s="287"/>
      <c r="M23" s="289">
        <v>41702</v>
      </c>
      <c r="N23" s="289">
        <f t="shared" si="1"/>
        <v>41723</v>
      </c>
      <c r="O23" s="289"/>
      <c r="P23" s="289"/>
      <c r="Q23" s="288">
        <v>41730</v>
      </c>
      <c r="R23" s="288">
        <v>41730</v>
      </c>
      <c r="S23" s="286" t="s">
        <v>404</v>
      </c>
      <c r="T23" s="292">
        <f t="shared" si="3"/>
        <v>28</v>
      </c>
      <c r="U23" s="292"/>
      <c r="V23" s="287"/>
      <c r="W23" s="293" t="str">
        <f t="shared" si="4"/>
        <v>N</v>
      </c>
      <c r="X23" s="287"/>
      <c r="Y23" s="287"/>
      <c r="Z23" s="286" t="s">
        <v>196</v>
      </c>
      <c r="AA23" s="287"/>
      <c r="AB23" s="287"/>
      <c r="AC23" s="287"/>
      <c r="AD23" s="287"/>
      <c r="AE23" s="294"/>
      <c r="AF23" s="295"/>
      <c r="AG23" s="295"/>
      <c r="AH23" s="295"/>
      <c r="AI23" s="295"/>
      <c r="AJ23" s="295"/>
      <c r="AK23" s="295"/>
    </row>
    <row r="24" spans="1:37" ht="67.5" customHeight="1" x14ac:dyDescent="0.2">
      <c r="A24" s="313">
        <v>19</v>
      </c>
      <c r="B24" s="119" t="s">
        <v>1535</v>
      </c>
      <c r="C24" s="119" t="s">
        <v>1534</v>
      </c>
      <c r="D24" s="249" t="s">
        <v>1538</v>
      </c>
      <c r="E24" s="234" t="s">
        <v>1539</v>
      </c>
      <c r="F24" s="234" t="s">
        <v>1540</v>
      </c>
      <c r="G24" s="234" t="s">
        <v>1572</v>
      </c>
      <c r="H24" s="126"/>
      <c r="I24" s="126" t="s">
        <v>368</v>
      </c>
      <c r="J24" s="21"/>
      <c r="K24" s="234" t="s">
        <v>1541</v>
      </c>
      <c r="L24" s="234"/>
      <c r="M24" s="246">
        <v>41716</v>
      </c>
      <c r="N24" s="246">
        <f t="shared" si="1"/>
        <v>41737</v>
      </c>
      <c r="O24" s="246"/>
      <c r="P24" s="246"/>
      <c r="Q24" s="21"/>
      <c r="R24" s="246">
        <v>41723</v>
      </c>
      <c r="S24" s="16" t="s">
        <v>1083</v>
      </c>
      <c r="T24" s="226">
        <f t="shared" si="3"/>
        <v>7</v>
      </c>
      <c r="U24" s="226"/>
      <c r="V24" s="21"/>
      <c r="W24" s="94"/>
      <c r="X24" s="21"/>
      <c r="Y24" s="21"/>
      <c r="Z24" s="21"/>
      <c r="AA24" s="21"/>
      <c r="AB24" s="21"/>
      <c r="AC24" s="21"/>
      <c r="AD24" s="21"/>
      <c r="AE24" s="258"/>
      <c r="AF24" s="12"/>
      <c r="AG24" s="12"/>
      <c r="AH24" s="12"/>
      <c r="AI24" s="12"/>
      <c r="AJ24" s="12"/>
      <c r="AK24" s="12"/>
    </row>
    <row r="25" spans="1:37" ht="33" customHeight="1" x14ac:dyDescent="0.2">
      <c r="A25" s="313">
        <v>20</v>
      </c>
      <c r="B25" s="119" t="s">
        <v>1536</v>
      </c>
      <c r="C25" s="119" t="s">
        <v>1537</v>
      </c>
      <c r="D25" s="249" t="s">
        <v>1542</v>
      </c>
      <c r="E25" s="234" t="s">
        <v>1543</v>
      </c>
      <c r="F25" s="234" t="s">
        <v>1544</v>
      </c>
      <c r="G25" s="247" t="s">
        <v>1572</v>
      </c>
      <c r="H25" s="21"/>
      <c r="I25" s="126" t="s">
        <v>1545</v>
      </c>
      <c r="J25" s="21"/>
      <c r="K25" s="126" t="s">
        <v>1546</v>
      </c>
      <c r="L25" s="126"/>
      <c r="M25" s="246">
        <v>41715</v>
      </c>
      <c r="N25" s="246">
        <f t="shared" si="1"/>
        <v>41736</v>
      </c>
      <c r="O25" s="246"/>
      <c r="P25" s="246"/>
      <c r="Q25" s="21"/>
      <c r="R25" s="246">
        <v>41723</v>
      </c>
      <c r="S25" s="278" t="s">
        <v>1083</v>
      </c>
      <c r="T25" s="226">
        <f t="shared" si="3"/>
        <v>8</v>
      </c>
      <c r="U25" s="226"/>
      <c r="V25" s="21"/>
      <c r="W25" s="94"/>
      <c r="X25" s="21"/>
      <c r="Y25" s="21"/>
      <c r="Z25" s="21"/>
      <c r="AA25" s="21"/>
      <c r="AB25" s="21"/>
      <c r="AC25" s="21"/>
      <c r="AD25" s="21"/>
      <c r="AE25" s="258"/>
      <c r="AF25" s="12"/>
      <c r="AG25" s="12"/>
      <c r="AH25" s="12"/>
      <c r="AI25" s="12"/>
      <c r="AJ25" s="12"/>
      <c r="AK25" s="12"/>
    </row>
    <row r="26" spans="1:37" ht="34.5" customHeight="1" x14ac:dyDescent="0.2">
      <c r="A26" s="313">
        <v>21</v>
      </c>
      <c r="B26" s="119" t="s">
        <v>1548</v>
      </c>
      <c r="C26" s="119" t="s">
        <v>1547</v>
      </c>
      <c r="D26" s="249" t="s">
        <v>586</v>
      </c>
      <c r="E26" s="234" t="s">
        <v>1549</v>
      </c>
      <c r="F26" s="234" t="s">
        <v>1550</v>
      </c>
      <c r="G26" s="247" t="s">
        <v>1574</v>
      </c>
      <c r="H26" s="247">
        <v>2</v>
      </c>
      <c r="I26" s="247" t="s">
        <v>727</v>
      </c>
      <c r="J26" s="247"/>
      <c r="K26" s="247" t="s">
        <v>1551</v>
      </c>
      <c r="L26" s="247"/>
      <c r="M26" s="246">
        <v>41718</v>
      </c>
      <c r="N26" s="246">
        <f t="shared" si="1"/>
        <v>41739</v>
      </c>
      <c r="O26" s="246"/>
      <c r="P26" s="246"/>
      <c r="Q26" s="21"/>
      <c r="R26" s="246">
        <v>41723</v>
      </c>
      <c r="S26" s="278" t="s">
        <v>1083</v>
      </c>
      <c r="T26" s="226">
        <f t="shared" si="3"/>
        <v>5</v>
      </c>
      <c r="U26" s="226"/>
      <c r="V26" s="21"/>
      <c r="W26" s="94"/>
      <c r="X26" s="16" t="s">
        <v>1778</v>
      </c>
      <c r="Y26" s="21"/>
      <c r="Z26" s="21"/>
      <c r="AA26" s="21"/>
      <c r="AB26" s="21"/>
      <c r="AC26" s="21"/>
      <c r="AD26" s="21"/>
      <c r="AE26" s="258"/>
      <c r="AF26" s="12"/>
      <c r="AG26" s="12"/>
      <c r="AH26" s="12"/>
      <c r="AI26" s="12"/>
      <c r="AJ26" s="12"/>
      <c r="AK26" s="12"/>
    </row>
    <row r="27" spans="1:37" ht="41.25" customHeight="1" x14ac:dyDescent="0.2">
      <c r="A27" s="313">
        <v>22</v>
      </c>
      <c r="B27" s="119" t="s">
        <v>1554</v>
      </c>
      <c r="C27" s="119" t="s">
        <v>1553</v>
      </c>
      <c r="D27" s="249" t="s">
        <v>996</v>
      </c>
      <c r="E27" s="234" t="s">
        <v>1552</v>
      </c>
      <c r="F27" s="234" t="s">
        <v>1555</v>
      </c>
      <c r="G27" s="247" t="s">
        <v>1557</v>
      </c>
      <c r="H27" s="247">
        <v>1.5</v>
      </c>
      <c r="I27" s="234" t="s">
        <v>727</v>
      </c>
      <c r="J27" s="21"/>
      <c r="K27" s="247" t="s">
        <v>1556</v>
      </c>
      <c r="L27" s="247"/>
      <c r="M27" s="246">
        <v>41723</v>
      </c>
      <c r="N27" s="246">
        <f t="shared" si="1"/>
        <v>41744</v>
      </c>
      <c r="O27" s="246"/>
      <c r="P27" s="246"/>
      <c r="Q27" s="21"/>
      <c r="R27" s="246">
        <v>41730</v>
      </c>
      <c r="S27" s="16" t="s">
        <v>1083</v>
      </c>
      <c r="T27" s="226">
        <f t="shared" si="3"/>
        <v>7</v>
      </c>
      <c r="U27" s="226"/>
      <c r="V27" s="21"/>
      <c r="W27" s="94"/>
      <c r="X27" s="21"/>
      <c r="Y27" s="21"/>
      <c r="Z27" s="21"/>
      <c r="AA27" s="21"/>
      <c r="AB27" s="21"/>
      <c r="AC27" s="21"/>
      <c r="AD27" s="21"/>
      <c r="AE27" s="258"/>
      <c r="AF27" s="12"/>
      <c r="AG27" s="12"/>
      <c r="AH27" s="12"/>
      <c r="AI27" s="12"/>
      <c r="AJ27" s="12"/>
      <c r="AK27" s="12"/>
    </row>
    <row r="28" spans="1:37" ht="27.75" x14ac:dyDescent="0.2">
      <c r="A28" s="313">
        <v>23</v>
      </c>
      <c r="B28" s="119" t="s">
        <v>1559</v>
      </c>
      <c r="C28" s="119" t="s">
        <v>1558</v>
      </c>
      <c r="D28" s="249" t="s">
        <v>177</v>
      </c>
      <c r="E28" s="249" t="s">
        <v>1560</v>
      </c>
      <c r="F28" s="324"/>
      <c r="G28" s="248" t="s">
        <v>1573</v>
      </c>
      <c r="H28" s="247">
        <v>10</v>
      </c>
      <c r="I28" s="247" t="s">
        <v>727</v>
      </c>
      <c r="J28" s="247" t="s">
        <v>801</v>
      </c>
      <c r="K28" s="247" t="s">
        <v>1561</v>
      </c>
      <c r="L28" s="247"/>
      <c r="M28" s="246">
        <v>41733</v>
      </c>
      <c r="N28" s="246">
        <f t="shared" si="1"/>
        <v>41754</v>
      </c>
      <c r="O28" s="246"/>
      <c r="P28" s="246"/>
      <c r="Q28" s="246">
        <v>41736</v>
      </c>
      <c r="R28" s="246">
        <v>41736</v>
      </c>
      <c r="S28" s="321" t="s">
        <v>404</v>
      </c>
      <c r="T28" s="226">
        <f t="shared" si="3"/>
        <v>3</v>
      </c>
      <c r="U28" s="226"/>
      <c r="V28" s="324"/>
      <c r="W28" s="94" t="str">
        <f t="shared" si="4"/>
        <v>O</v>
      </c>
      <c r="X28" s="21"/>
      <c r="Y28" s="21"/>
      <c r="Z28" s="21"/>
      <c r="AA28" s="21"/>
      <c r="AB28" s="21"/>
      <c r="AC28" s="21"/>
      <c r="AD28" s="21"/>
      <c r="AE28" s="258"/>
      <c r="AF28" s="12"/>
      <c r="AG28" s="12"/>
      <c r="AH28" s="12"/>
      <c r="AI28" s="12"/>
      <c r="AJ28" s="12"/>
      <c r="AK28" s="12"/>
    </row>
    <row r="29" spans="1:37" ht="33" customHeight="1" x14ac:dyDescent="0.2">
      <c r="A29" s="313">
        <v>24</v>
      </c>
      <c r="B29" s="119" t="s">
        <v>1562</v>
      </c>
      <c r="C29" s="119" t="s">
        <v>1563</v>
      </c>
      <c r="D29" s="249" t="s">
        <v>1565</v>
      </c>
      <c r="E29" s="249" t="s">
        <v>1566</v>
      </c>
      <c r="F29" s="21"/>
      <c r="G29" s="247"/>
      <c r="H29" s="248">
        <v>78</v>
      </c>
      <c r="I29" s="247" t="s">
        <v>727</v>
      </c>
      <c r="J29" s="247" t="s">
        <v>1564</v>
      </c>
      <c r="K29" s="247" t="s">
        <v>1567</v>
      </c>
      <c r="L29" s="247"/>
      <c r="M29" s="246">
        <v>41736</v>
      </c>
      <c r="N29" s="246">
        <f t="shared" si="1"/>
        <v>41757</v>
      </c>
      <c r="O29" s="246"/>
      <c r="P29" s="246"/>
      <c r="Q29" s="21"/>
      <c r="R29" s="246">
        <v>41737</v>
      </c>
      <c r="S29" s="16" t="s">
        <v>1083</v>
      </c>
      <c r="T29" s="226">
        <f t="shared" si="3"/>
        <v>1</v>
      </c>
      <c r="U29" s="226"/>
      <c r="V29" s="21"/>
      <c r="W29" s="94"/>
      <c r="X29" s="16" t="s">
        <v>1777</v>
      </c>
      <c r="Y29" s="21"/>
      <c r="Z29" s="21"/>
      <c r="AA29" s="21"/>
      <c r="AB29" s="21"/>
      <c r="AC29" s="21"/>
      <c r="AD29" s="21"/>
      <c r="AE29" s="258"/>
      <c r="AF29" s="12"/>
      <c r="AG29" s="12"/>
      <c r="AH29" s="12"/>
      <c r="AI29" s="12"/>
      <c r="AJ29" s="12"/>
      <c r="AK29" s="12"/>
    </row>
    <row r="30" spans="1:37" s="296" customFormat="1" ht="42.75" customHeight="1" x14ac:dyDescent="0.2">
      <c r="A30" s="313">
        <v>25</v>
      </c>
      <c r="B30" s="284" t="s">
        <v>1579</v>
      </c>
      <c r="C30" s="284" t="s">
        <v>1583</v>
      </c>
      <c r="D30" s="285" t="s">
        <v>1580</v>
      </c>
      <c r="E30" s="285" t="s">
        <v>1581</v>
      </c>
      <c r="F30" s="287"/>
      <c r="G30" s="298"/>
      <c r="H30" s="285" t="s">
        <v>1582</v>
      </c>
      <c r="I30" s="298" t="s">
        <v>727</v>
      </c>
      <c r="J30" s="287"/>
      <c r="K30" s="287"/>
      <c r="L30" s="287"/>
      <c r="M30" s="289">
        <v>41747</v>
      </c>
      <c r="N30" s="289">
        <f t="shared" si="1"/>
        <v>41768</v>
      </c>
      <c r="O30" s="289"/>
      <c r="P30" s="289"/>
      <c r="Q30" s="289">
        <v>41747</v>
      </c>
      <c r="R30" s="289">
        <v>41747</v>
      </c>
      <c r="S30" s="286" t="s">
        <v>404</v>
      </c>
      <c r="T30" s="292">
        <f t="shared" si="3"/>
        <v>0</v>
      </c>
      <c r="U30" s="292"/>
      <c r="V30" s="287"/>
      <c r="W30" s="293" t="str">
        <f t="shared" si="4"/>
        <v>O</v>
      </c>
      <c r="X30" s="287"/>
      <c r="Y30" s="287"/>
      <c r="Z30" s="286" t="s">
        <v>196</v>
      </c>
      <c r="AA30" s="287"/>
      <c r="AB30" s="287"/>
      <c r="AC30" s="287"/>
      <c r="AD30" s="287"/>
      <c r="AE30" s="294"/>
      <c r="AF30" s="295"/>
      <c r="AG30" s="295"/>
      <c r="AH30" s="295"/>
      <c r="AI30" s="295"/>
      <c r="AJ30" s="295"/>
      <c r="AK30" s="295"/>
    </row>
    <row r="31" spans="1:37" ht="42.75" customHeight="1" x14ac:dyDescent="0.2">
      <c r="A31" s="313">
        <v>26</v>
      </c>
      <c r="B31" s="119" t="s">
        <v>1585</v>
      </c>
      <c r="C31" s="119" t="s">
        <v>1584</v>
      </c>
      <c r="D31" s="249" t="s">
        <v>1586</v>
      </c>
      <c r="E31" s="249" t="s">
        <v>1587</v>
      </c>
      <c r="F31" s="234" t="s">
        <v>1588</v>
      </c>
      <c r="G31" s="247"/>
      <c r="H31" s="248">
        <v>18</v>
      </c>
      <c r="I31" s="247"/>
      <c r="J31" s="247" t="s">
        <v>1545</v>
      </c>
      <c r="K31" s="234" t="s">
        <v>1589</v>
      </c>
      <c r="L31" s="234"/>
      <c r="M31" s="246">
        <v>41740</v>
      </c>
      <c r="N31" s="246">
        <f t="shared" si="1"/>
        <v>41761</v>
      </c>
      <c r="O31" s="246"/>
      <c r="P31" s="246"/>
      <c r="Q31" s="21"/>
      <c r="R31" s="246">
        <v>41743</v>
      </c>
      <c r="S31" s="246" t="s">
        <v>1083</v>
      </c>
      <c r="T31" s="226">
        <f t="shared" si="3"/>
        <v>3</v>
      </c>
      <c r="U31" s="226"/>
      <c r="V31" s="21"/>
      <c r="W31" s="94"/>
      <c r="X31" s="234" t="s">
        <v>1590</v>
      </c>
      <c r="Y31" s="21"/>
      <c r="Z31" s="21"/>
      <c r="AA31" s="21"/>
      <c r="AB31" s="21"/>
      <c r="AC31" s="21"/>
      <c r="AD31" s="21"/>
      <c r="AE31" s="258"/>
      <c r="AF31" s="12"/>
      <c r="AG31" s="12"/>
      <c r="AH31" s="12"/>
      <c r="AI31" s="12"/>
      <c r="AJ31" s="12"/>
      <c r="AK31" s="12"/>
    </row>
    <row r="32" spans="1:37" ht="39.75" customHeight="1" x14ac:dyDescent="0.2">
      <c r="A32" s="313">
        <v>27</v>
      </c>
      <c r="B32" s="119" t="s">
        <v>1592</v>
      </c>
      <c r="C32" s="119" t="s">
        <v>1591</v>
      </c>
      <c r="D32" s="249" t="s">
        <v>1593</v>
      </c>
      <c r="E32" s="249" t="s">
        <v>1594</v>
      </c>
      <c r="F32" s="234" t="s">
        <v>1595</v>
      </c>
      <c r="G32" s="234" t="s">
        <v>1598</v>
      </c>
      <c r="H32" s="248">
        <v>1</v>
      </c>
      <c r="I32" s="21"/>
      <c r="J32" s="247" t="s">
        <v>1597</v>
      </c>
      <c r="K32" s="247" t="s">
        <v>1596</v>
      </c>
      <c r="L32" s="247"/>
      <c r="M32" s="246">
        <v>41743</v>
      </c>
      <c r="N32" s="246">
        <f t="shared" si="1"/>
        <v>41764</v>
      </c>
      <c r="O32" s="246"/>
      <c r="P32" s="246"/>
      <c r="Q32" s="21"/>
      <c r="R32" s="246">
        <v>41751</v>
      </c>
      <c r="S32" s="246" t="s">
        <v>1083</v>
      </c>
      <c r="T32" s="226">
        <f t="shared" si="3"/>
        <v>8</v>
      </c>
      <c r="U32" s="226"/>
      <c r="V32" s="21"/>
      <c r="W32" s="94"/>
      <c r="X32" s="21"/>
      <c r="Y32" s="21"/>
      <c r="Z32" s="21"/>
      <c r="AA32" s="21"/>
      <c r="AB32" s="21"/>
      <c r="AC32" s="21"/>
      <c r="AD32" s="21"/>
      <c r="AE32" s="258"/>
      <c r="AF32" s="12"/>
      <c r="AG32" s="12"/>
      <c r="AH32" s="12"/>
      <c r="AI32" s="12"/>
      <c r="AJ32" s="12"/>
      <c r="AK32" s="12"/>
    </row>
    <row r="33" spans="1:37" ht="32.25" customHeight="1" x14ac:dyDescent="0.2">
      <c r="A33" s="639">
        <v>28</v>
      </c>
      <c r="B33" s="119" t="s">
        <v>1600</v>
      </c>
      <c r="C33" s="119" t="s">
        <v>1599</v>
      </c>
      <c r="D33" s="249" t="s">
        <v>445</v>
      </c>
      <c r="E33" s="249" t="s">
        <v>1601</v>
      </c>
      <c r="F33" s="21"/>
      <c r="G33" s="247" t="s">
        <v>1602</v>
      </c>
      <c r="H33" s="248" t="s">
        <v>1607</v>
      </c>
      <c r="I33" s="21"/>
      <c r="J33" s="247" t="s">
        <v>801</v>
      </c>
      <c r="K33" s="247" t="s">
        <v>1608</v>
      </c>
      <c r="L33" s="247"/>
      <c r="M33" s="246">
        <v>41764</v>
      </c>
      <c r="N33" s="246">
        <f t="shared" si="1"/>
        <v>41785</v>
      </c>
      <c r="O33" s="246"/>
      <c r="P33" s="246"/>
      <c r="Q33" s="21"/>
      <c r="R33" s="246">
        <v>41779</v>
      </c>
      <c r="S33" s="610" t="s">
        <v>1083</v>
      </c>
      <c r="T33" s="586">
        <f t="shared" si="3"/>
        <v>15</v>
      </c>
      <c r="U33" s="226"/>
      <c r="V33" s="21"/>
      <c r="W33" s="94"/>
      <c r="X33" s="16" t="s">
        <v>1779</v>
      </c>
      <c r="Y33" s="21"/>
      <c r="Z33" s="624"/>
      <c r="AA33" s="21"/>
      <c r="AB33" s="21"/>
      <c r="AC33" s="21"/>
      <c r="AD33" s="21"/>
      <c r="AE33" s="258"/>
      <c r="AF33" s="12"/>
      <c r="AG33" s="12"/>
      <c r="AH33" s="12"/>
      <c r="AI33" s="12"/>
      <c r="AJ33" s="12"/>
      <c r="AK33" s="12"/>
    </row>
    <row r="34" spans="1:37" ht="29.25" customHeight="1" x14ac:dyDescent="0.2">
      <c r="A34" s="639"/>
      <c r="B34" s="119" t="s">
        <v>1600</v>
      </c>
      <c r="C34" s="119" t="s">
        <v>1603</v>
      </c>
      <c r="D34" s="249" t="s">
        <v>445</v>
      </c>
      <c r="E34" s="249" t="s">
        <v>1601</v>
      </c>
      <c r="F34" s="21" t="s">
        <v>1604</v>
      </c>
      <c r="G34" s="247" t="s">
        <v>1605</v>
      </c>
      <c r="H34" s="248" t="s">
        <v>1606</v>
      </c>
      <c r="I34" s="21"/>
      <c r="J34" s="247" t="s">
        <v>801</v>
      </c>
      <c r="K34" s="247" t="s">
        <v>1609</v>
      </c>
      <c r="L34" s="247"/>
      <c r="M34" s="246">
        <v>41764</v>
      </c>
      <c r="N34" s="246">
        <f t="shared" si="1"/>
        <v>41785</v>
      </c>
      <c r="O34" s="246"/>
      <c r="P34" s="246"/>
      <c r="Q34" s="21"/>
      <c r="R34" s="246">
        <v>41779</v>
      </c>
      <c r="S34" s="612"/>
      <c r="T34" s="588"/>
      <c r="U34" s="226"/>
      <c r="V34" s="21"/>
      <c r="W34" s="94"/>
      <c r="X34" s="21"/>
      <c r="Y34" s="21"/>
      <c r="Z34" s="616"/>
      <c r="AA34" s="21"/>
      <c r="AB34" s="21"/>
      <c r="AC34" s="21"/>
      <c r="AD34" s="21"/>
      <c r="AE34" s="258"/>
      <c r="AF34" s="12"/>
      <c r="AG34" s="12"/>
      <c r="AH34" s="12"/>
      <c r="AI34" s="12"/>
      <c r="AJ34" s="12"/>
      <c r="AK34" s="12"/>
    </row>
    <row r="35" spans="1:37" s="296" customFormat="1" ht="30" customHeight="1" x14ac:dyDescent="0.2">
      <c r="A35" s="313">
        <v>29</v>
      </c>
      <c r="B35" s="284" t="s">
        <v>1611</v>
      </c>
      <c r="C35" s="284" t="s">
        <v>1610</v>
      </c>
      <c r="D35" s="285" t="s">
        <v>1500</v>
      </c>
      <c r="E35" s="298" t="s">
        <v>1616</v>
      </c>
      <c r="F35" s="287" t="s">
        <v>1613</v>
      </c>
      <c r="G35" s="285" t="s">
        <v>1612</v>
      </c>
      <c r="H35" s="298" t="s">
        <v>1614</v>
      </c>
      <c r="I35" s="287"/>
      <c r="J35" s="298" t="s">
        <v>801</v>
      </c>
      <c r="K35" s="298" t="s">
        <v>1615</v>
      </c>
      <c r="L35" s="298"/>
      <c r="M35" s="289">
        <v>41765</v>
      </c>
      <c r="N35" s="289">
        <f t="shared" si="1"/>
        <v>41786</v>
      </c>
      <c r="O35" s="289"/>
      <c r="P35" s="289"/>
      <c r="Q35" s="289">
        <v>41772</v>
      </c>
      <c r="R35" s="289">
        <v>41772</v>
      </c>
      <c r="S35" s="286" t="s">
        <v>404</v>
      </c>
      <c r="T35" s="292">
        <f t="shared" si="3"/>
        <v>7</v>
      </c>
      <c r="U35" s="292"/>
      <c r="V35" s="287"/>
      <c r="W35" s="293" t="str">
        <f t="shared" si="4"/>
        <v>O</v>
      </c>
      <c r="X35" s="287"/>
      <c r="Y35" s="287"/>
      <c r="Z35" s="286" t="s">
        <v>196</v>
      </c>
      <c r="AA35" s="287"/>
      <c r="AB35" s="287"/>
      <c r="AC35" s="287"/>
      <c r="AD35" s="287"/>
      <c r="AE35" s="294"/>
      <c r="AF35" s="295"/>
      <c r="AG35" s="295"/>
      <c r="AH35" s="295"/>
      <c r="AI35" s="295"/>
      <c r="AJ35" s="295"/>
      <c r="AK35" s="295"/>
    </row>
    <row r="36" spans="1:37" ht="27.75" customHeight="1" x14ac:dyDescent="0.2">
      <c r="A36" s="639">
        <v>30</v>
      </c>
      <c r="B36" s="119" t="s">
        <v>1617</v>
      </c>
      <c r="C36" s="119" t="s">
        <v>1624</v>
      </c>
      <c r="D36" s="249" t="s">
        <v>1425</v>
      </c>
      <c r="E36" s="249" t="s">
        <v>1637</v>
      </c>
      <c r="F36" s="21" t="s">
        <v>1613</v>
      </c>
      <c r="G36" s="247" t="s">
        <v>1427</v>
      </c>
      <c r="H36" s="21">
        <v>500</v>
      </c>
      <c r="I36" s="21" t="s">
        <v>149</v>
      </c>
      <c r="J36" s="248" t="s">
        <v>379</v>
      </c>
      <c r="K36" s="247" t="s">
        <v>1625</v>
      </c>
      <c r="L36" s="247"/>
      <c r="M36" s="246">
        <v>41775</v>
      </c>
      <c r="N36" s="246">
        <f t="shared" si="1"/>
        <v>41796</v>
      </c>
      <c r="O36" s="246"/>
      <c r="P36" s="246"/>
      <c r="Q36" s="21"/>
      <c r="R36" s="246">
        <v>41786</v>
      </c>
      <c r="S36" s="624" t="s">
        <v>1083</v>
      </c>
      <c r="T36" s="586">
        <f t="shared" si="3"/>
        <v>11</v>
      </c>
      <c r="U36" s="226"/>
      <c r="V36" s="21"/>
      <c r="W36" s="94"/>
      <c r="X36" s="21" t="s">
        <v>1780</v>
      </c>
      <c r="Y36" s="21"/>
      <c r="Z36" s="624"/>
      <c r="AA36" s="21"/>
      <c r="AB36" s="21"/>
      <c r="AC36" s="21"/>
      <c r="AD36" s="21"/>
    </row>
    <row r="37" spans="1:37" ht="27.75" customHeight="1" x14ac:dyDescent="0.2">
      <c r="A37" s="639"/>
      <c r="B37" s="119" t="s">
        <v>1617</v>
      </c>
      <c r="C37" s="119" t="s">
        <v>1701</v>
      </c>
      <c r="D37" s="249" t="s">
        <v>1425</v>
      </c>
      <c r="E37" s="249" t="s">
        <v>1637</v>
      </c>
      <c r="F37" s="21" t="s">
        <v>1613</v>
      </c>
      <c r="G37" s="247" t="s">
        <v>1427</v>
      </c>
      <c r="H37" s="21">
        <v>1500</v>
      </c>
      <c r="I37" s="21" t="s">
        <v>149</v>
      </c>
      <c r="J37" s="248" t="s">
        <v>379</v>
      </c>
      <c r="K37" s="247" t="s">
        <v>1626</v>
      </c>
      <c r="L37" s="247"/>
      <c r="M37" s="246">
        <v>41775</v>
      </c>
      <c r="N37" s="246">
        <f t="shared" si="1"/>
        <v>41796</v>
      </c>
      <c r="O37" s="246"/>
      <c r="P37" s="246"/>
      <c r="Q37" s="21"/>
      <c r="R37" s="246">
        <v>41786</v>
      </c>
      <c r="S37" s="616"/>
      <c r="T37" s="588"/>
      <c r="U37" s="226"/>
      <c r="V37" s="21"/>
      <c r="W37" s="94"/>
      <c r="X37" s="21" t="s">
        <v>1780</v>
      </c>
      <c r="Y37" s="21"/>
      <c r="Z37" s="616"/>
      <c r="AA37" s="21"/>
      <c r="AB37" s="21"/>
      <c r="AC37" s="21"/>
      <c r="AD37" s="21"/>
    </row>
    <row r="38" spans="1:37" ht="27.75" customHeight="1" x14ac:dyDescent="0.2">
      <c r="A38" s="639">
        <v>31</v>
      </c>
      <c r="B38" s="119" t="s">
        <v>1618</v>
      </c>
      <c r="C38" s="119" t="s">
        <v>1630</v>
      </c>
      <c r="D38" s="249" t="s">
        <v>445</v>
      </c>
      <c r="E38" s="249" t="s">
        <v>1623</v>
      </c>
      <c r="F38" s="21" t="s">
        <v>1627</v>
      </c>
      <c r="G38" s="247" t="s">
        <v>1427</v>
      </c>
      <c r="H38" s="248" t="s">
        <v>1628</v>
      </c>
      <c r="I38" s="21" t="s">
        <v>727</v>
      </c>
      <c r="J38" s="248" t="s">
        <v>379</v>
      </c>
      <c r="K38" s="247" t="s">
        <v>1629</v>
      </c>
      <c r="L38" s="247"/>
      <c r="M38" s="246">
        <v>41775</v>
      </c>
      <c r="N38" s="246">
        <f t="shared" si="1"/>
        <v>41796</v>
      </c>
      <c r="O38" s="246"/>
      <c r="P38" s="246"/>
      <c r="Q38" s="21"/>
      <c r="R38" s="246">
        <v>41786</v>
      </c>
      <c r="S38" s="624" t="s">
        <v>1083</v>
      </c>
      <c r="T38" s="586">
        <f t="shared" si="3"/>
        <v>11</v>
      </c>
      <c r="U38" s="226"/>
      <c r="V38" s="21"/>
      <c r="W38" s="94"/>
      <c r="X38" s="21" t="s">
        <v>1781</v>
      </c>
      <c r="Y38" s="21"/>
      <c r="Z38" s="624"/>
      <c r="AA38" s="21"/>
      <c r="AB38" s="21"/>
      <c r="AC38" s="21"/>
      <c r="AD38" s="21"/>
    </row>
    <row r="39" spans="1:37" ht="27.75" customHeight="1" x14ac:dyDescent="0.2">
      <c r="A39" s="639"/>
      <c r="B39" s="119" t="s">
        <v>1618</v>
      </c>
      <c r="C39" s="119" t="s">
        <v>1631</v>
      </c>
      <c r="D39" s="249" t="s">
        <v>445</v>
      </c>
      <c r="E39" s="249" t="s">
        <v>1623</v>
      </c>
      <c r="F39" s="21" t="s">
        <v>1627</v>
      </c>
      <c r="G39" s="247" t="s">
        <v>1427</v>
      </c>
      <c r="H39" s="248">
        <v>2</v>
      </c>
      <c r="I39" s="21" t="s">
        <v>727</v>
      </c>
      <c r="J39" s="248" t="s">
        <v>379</v>
      </c>
      <c r="K39" s="247" t="s">
        <v>1634</v>
      </c>
      <c r="L39" s="247"/>
      <c r="M39" s="246">
        <v>41775</v>
      </c>
      <c r="N39" s="246">
        <f t="shared" si="1"/>
        <v>41796</v>
      </c>
      <c r="O39" s="246"/>
      <c r="P39" s="246"/>
      <c r="Q39" s="21"/>
      <c r="R39" s="246">
        <v>41786</v>
      </c>
      <c r="S39" s="615"/>
      <c r="T39" s="587"/>
      <c r="U39" s="226"/>
      <c r="V39" s="21"/>
      <c r="W39" s="94"/>
      <c r="X39" s="21" t="s">
        <v>1781</v>
      </c>
      <c r="Y39" s="21"/>
      <c r="Z39" s="615"/>
      <c r="AA39" s="21"/>
      <c r="AB39" s="21"/>
      <c r="AC39" s="21"/>
      <c r="AD39" s="21"/>
    </row>
    <row r="40" spans="1:37" ht="27.75" customHeight="1" x14ac:dyDescent="0.2">
      <c r="A40" s="639"/>
      <c r="B40" s="119" t="s">
        <v>1618</v>
      </c>
      <c r="C40" s="119" t="s">
        <v>1632</v>
      </c>
      <c r="D40" s="249" t="s">
        <v>445</v>
      </c>
      <c r="E40" s="249" t="s">
        <v>1623</v>
      </c>
      <c r="F40" s="21" t="s">
        <v>1627</v>
      </c>
      <c r="G40" s="247" t="s">
        <v>1427</v>
      </c>
      <c r="H40" s="248" t="s">
        <v>367</v>
      </c>
      <c r="I40" s="21" t="s">
        <v>727</v>
      </c>
      <c r="J40" s="248" t="s">
        <v>379</v>
      </c>
      <c r="K40" s="247" t="s">
        <v>1635</v>
      </c>
      <c r="L40" s="247"/>
      <c r="M40" s="246">
        <v>41775</v>
      </c>
      <c r="N40" s="246">
        <f t="shared" si="1"/>
        <v>41796</v>
      </c>
      <c r="O40" s="246"/>
      <c r="P40" s="246"/>
      <c r="Q40" s="21"/>
      <c r="R40" s="246">
        <v>41786</v>
      </c>
      <c r="S40" s="615"/>
      <c r="T40" s="587"/>
      <c r="U40" s="226"/>
      <c r="V40" s="21"/>
      <c r="W40" s="94"/>
      <c r="X40" s="21" t="s">
        <v>1781</v>
      </c>
      <c r="Y40" s="21"/>
      <c r="Z40" s="615"/>
      <c r="AA40" s="21"/>
      <c r="AB40" s="21"/>
      <c r="AC40" s="21"/>
      <c r="AD40" s="21"/>
    </row>
    <row r="41" spans="1:37" ht="27.75" customHeight="1" x14ac:dyDescent="0.2">
      <c r="A41" s="639"/>
      <c r="B41" s="119" t="s">
        <v>1618</v>
      </c>
      <c r="C41" s="119" t="s">
        <v>1633</v>
      </c>
      <c r="D41" s="249" t="s">
        <v>445</v>
      </c>
      <c r="E41" s="249" t="s">
        <v>1623</v>
      </c>
      <c r="F41" s="21" t="s">
        <v>1627</v>
      </c>
      <c r="G41" s="247" t="s">
        <v>1427</v>
      </c>
      <c r="H41" s="248" t="s">
        <v>1628</v>
      </c>
      <c r="I41" s="21" t="s">
        <v>727</v>
      </c>
      <c r="J41" s="248" t="s">
        <v>379</v>
      </c>
      <c r="K41" s="247" t="s">
        <v>1634</v>
      </c>
      <c r="L41" s="247"/>
      <c r="M41" s="246">
        <v>41775</v>
      </c>
      <c r="N41" s="246">
        <f t="shared" si="1"/>
        <v>41796</v>
      </c>
      <c r="O41" s="246"/>
      <c r="P41" s="246"/>
      <c r="Q41" s="21"/>
      <c r="R41" s="246">
        <v>41786</v>
      </c>
      <c r="S41" s="616"/>
      <c r="T41" s="588"/>
      <c r="U41" s="226"/>
      <c r="V41" s="21"/>
      <c r="W41" s="94"/>
      <c r="X41" s="21" t="s">
        <v>1781</v>
      </c>
      <c r="Y41" s="21"/>
      <c r="Z41" s="616"/>
      <c r="AA41" s="21"/>
      <c r="AB41" s="21"/>
      <c r="AC41" s="21"/>
      <c r="AD41" s="21"/>
    </row>
    <row r="42" spans="1:37" ht="27.75" x14ac:dyDescent="0.2">
      <c r="A42" s="313">
        <v>32</v>
      </c>
      <c r="B42" s="119" t="s">
        <v>1619</v>
      </c>
      <c r="C42" s="119" t="s">
        <v>1619</v>
      </c>
      <c r="D42" s="249" t="s">
        <v>1636</v>
      </c>
      <c r="E42" s="249" t="s">
        <v>1638</v>
      </c>
      <c r="F42" s="21" t="s">
        <v>1639</v>
      </c>
      <c r="G42" s="247" t="s">
        <v>1427</v>
      </c>
      <c r="H42" s="21">
        <v>20</v>
      </c>
      <c r="I42" s="21" t="s">
        <v>368</v>
      </c>
      <c r="J42" s="248" t="s">
        <v>379</v>
      </c>
      <c r="K42" s="247" t="s">
        <v>1640</v>
      </c>
      <c r="L42" s="247"/>
      <c r="M42" s="246">
        <v>41775</v>
      </c>
      <c r="N42" s="246">
        <f t="shared" si="1"/>
        <v>41796</v>
      </c>
      <c r="O42" s="246"/>
      <c r="P42" s="246"/>
      <c r="Q42" s="21"/>
      <c r="R42" s="246">
        <v>41786</v>
      </c>
      <c r="S42" s="282" t="s">
        <v>1083</v>
      </c>
      <c r="T42" s="226">
        <f t="shared" si="3"/>
        <v>11</v>
      </c>
      <c r="U42" s="226"/>
      <c r="V42" s="21"/>
      <c r="W42" s="94"/>
      <c r="X42" s="21"/>
      <c r="Y42" s="21"/>
      <c r="Z42" s="21"/>
      <c r="AA42" s="21"/>
      <c r="AB42" s="21"/>
      <c r="AC42" s="21"/>
      <c r="AD42" s="21"/>
    </row>
    <row r="43" spans="1:37" s="296" customFormat="1" ht="27.75" x14ac:dyDescent="0.2">
      <c r="A43" s="314">
        <v>33</v>
      </c>
      <c r="B43" s="284" t="s">
        <v>1620</v>
      </c>
      <c r="C43" s="284" t="s">
        <v>1620</v>
      </c>
      <c r="D43" s="285" t="s">
        <v>586</v>
      </c>
      <c r="E43" s="285" t="s">
        <v>1641</v>
      </c>
      <c r="F43" s="287" t="s">
        <v>1642</v>
      </c>
      <c r="G43" s="298" t="s">
        <v>1427</v>
      </c>
      <c r="H43" s="287">
        <v>5</v>
      </c>
      <c r="I43" s="287" t="s">
        <v>727</v>
      </c>
      <c r="J43" s="298" t="s">
        <v>379</v>
      </c>
      <c r="K43" s="298" t="s">
        <v>1643</v>
      </c>
      <c r="L43" s="298"/>
      <c r="M43" s="289">
        <v>41771</v>
      </c>
      <c r="N43" s="289">
        <f t="shared" si="1"/>
        <v>41792</v>
      </c>
      <c r="O43" s="289"/>
      <c r="P43" s="289"/>
      <c r="Q43" s="289">
        <v>41771</v>
      </c>
      <c r="R43" s="289">
        <v>41771</v>
      </c>
      <c r="S43" s="286" t="s">
        <v>404</v>
      </c>
      <c r="T43" s="292">
        <f t="shared" si="3"/>
        <v>0</v>
      </c>
      <c r="U43" s="292"/>
      <c r="V43" s="287"/>
      <c r="W43" s="293" t="str">
        <f t="shared" si="4"/>
        <v>O</v>
      </c>
      <c r="X43" s="287"/>
      <c r="Y43" s="287"/>
      <c r="Z43" s="286" t="s">
        <v>196</v>
      </c>
      <c r="AA43" s="287"/>
      <c r="AB43" s="287"/>
      <c r="AC43" s="287"/>
      <c r="AD43" s="287"/>
    </row>
    <row r="44" spans="1:37" s="296" customFormat="1" ht="22.5" customHeight="1" x14ac:dyDescent="0.2">
      <c r="A44" s="638">
        <v>34</v>
      </c>
      <c r="B44" s="284" t="s">
        <v>1621</v>
      </c>
      <c r="C44" s="284" t="s">
        <v>1648</v>
      </c>
      <c r="D44" s="285" t="s">
        <v>586</v>
      </c>
      <c r="E44" s="285" t="s">
        <v>1820</v>
      </c>
      <c r="F44" s="287" t="s">
        <v>1644</v>
      </c>
      <c r="G44" s="298" t="s">
        <v>1427</v>
      </c>
      <c r="H44" s="298">
        <v>156</v>
      </c>
      <c r="I44" s="287" t="s">
        <v>149</v>
      </c>
      <c r="J44" s="298" t="s">
        <v>379</v>
      </c>
      <c r="K44" s="298" t="s">
        <v>1645</v>
      </c>
      <c r="L44" s="298"/>
      <c r="M44" s="289">
        <v>41661</v>
      </c>
      <c r="N44" s="289">
        <f t="shared" si="1"/>
        <v>41682</v>
      </c>
      <c r="O44" s="289"/>
      <c r="P44" s="289"/>
      <c r="Q44" s="287"/>
      <c r="R44" s="289">
        <v>41775</v>
      </c>
      <c r="S44" s="622" t="s">
        <v>404</v>
      </c>
      <c r="T44" s="617">
        <f t="shared" si="3"/>
        <v>114</v>
      </c>
      <c r="U44" s="292"/>
      <c r="V44" s="287"/>
      <c r="W44" s="626" t="str">
        <f t="shared" si="4"/>
        <v>N</v>
      </c>
      <c r="X44" s="287"/>
      <c r="Y44" s="287"/>
      <c r="Z44" s="622" t="s">
        <v>196</v>
      </c>
      <c r="AA44" s="287"/>
      <c r="AB44" s="287"/>
      <c r="AC44" s="287"/>
      <c r="AD44" s="287"/>
    </row>
    <row r="45" spans="1:37" s="296" customFormat="1" ht="22.5" customHeight="1" x14ac:dyDescent="0.2">
      <c r="A45" s="638"/>
      <c r="B45" s="284" t="s">
        <v>1621</v>
      </c>
      <c r="C45" s="284" t="s">
        <v>1649</v>
      </c>
      <c r="D45" s="285" t="s">
        <v>586</v>
      </c>
      <c r="E45" s="285" t="s">
        <v>1820</v>
      </c>
      <c r="F45" s="287" t="s">
        <v>1646</v>
      </c>
      <c r="G45" s="298" t="s">
        <v>1427</v>
      </c>
      <c r="H45" s="298">
        <v>449</v>
      </c>
      <c r="I45" s="287" t="s">
        <v>149</v>
      </c>
      <c r="J45" s="298" t="s">
        <v>379</v>
      </c>
      <c r="K45" s="298" t="s">
        <v>1643</v>
      </c>
      <c r="L45" s="298"/>
      <c r="M45" s="289">
        <v>41661</v>
      </c>
      <c r="N45" s="289">
        <f t="shared" si="1"/>
        <v>41682</v>
      </c>
      <c r="O45" s="289"/>
      <c r="P45" s="289"/>
      <c r="Q45" s="287"/>
      <c r="R45" s="289">
        <v>41775</v>
      </c>
      <c r="S45" s="623"/>
      <c r="T45" s="618"/>
      <c r="U45" s="292"/>
      <c r="V45" s="287"/>
      <c r="W45" s="627"/>
      <c r="X45" s="287"/>
      <c r="Y45" s="287"/>
      <c r="Z45" s="623"/>
      <c r="AA45" s="287"/>
      <c r="AB45" s="287"/>
      <c r="AC45" s="287"/>
      <c r="AD45" s="287"/>
    </row>
    <row r="46" spans="1:37" s="296" customFormat="1" ht="22.5" customHeight="1" x14ac:dyDescent="0.2">
      <c r="A46" s="638">
        <v>35</v>
      </c>
      <c r="B46" s="284" t="s">
        <v>1622</v>
      </c>
      <c r="C46" s="284" t="s">
        <v>1650</v>
      </c>
      <c r="D46" s="285" t="s">
        <v>586</v>
      </c>
      <c r="E46" s="285" t="s">
        <v>1821</v>
      </c>
      <c r="F46" s="287" t="s">
        <v>234</v>
      </c>
      <c r="G46" s="298" t="s">
        <v>1427</v>
      </c>
      <c r="H46" s="298">
        <v>10</v>
      </c>
      <c r="I46" s="287" t="s">
        <v>727</v>
      </c>
      <c r="J46" s="298" t="s">
        <v>379</v>
      </c>
      <c r="K46" s="298" t="s">
        <v>1647</v>
      </c>
      <c r="L46" s="298"/>
      <c r="M46" s="289">
        <v>41778</v>
      </c>
      <c r="N46" s="289">
        <f t="shared" si="1"/>
        <v>41799</v>
      </c>
      <c r="O46" s="289"/>
      <c r="P46" s="289"/>
      <c r="Q46" s="287"/>
      <c r="R46" s="289">
        <v>41778</v>
      </c>
      <c r="S46" s="622" t="s">
        <v>404</v>
      </c>
      <c r="T46" s="617">
        <f t="shared" si="3"/>
        <v>0</v>
      </c>
      <c r="U46" s="292"/>
      <c r="V46" s="287"/>
      <c r="W46" s="626" t="str">
        <f t="shared" si="4"/>
        <v>O</v>
      </c>
      <c r="X46" s="287"/>
      <c r="Y46" s="287"/>
      <c r="Z46" s="622" t="s">
        <v>196</v>
      </c>
      <c r="AA46" s="287"/>
      <c r="AB46" s="287"/>
      <c r="AC46" s="287"/>
      <c r="AD46" s="287"/>
    </row>
    <row r="47" spans="1:37" s="296" customFormat="1" ht="22.5" customHeight="1" x14ac:dyDescent="0.2">
      <c r="A47" s="638"/>
      <c r="B47" s="284" t="s">
        <v>1622</v>
      </c>
      <c r="C47" s="284" t="s">
        <v>1651</v>
      </c>
      <c r="D47" s="285" t="s">
        <v>586</v>
      </c>
      <c r="E47" s="285" t="s">
        <v>1821</v>
      </c>
      <c r="F47" s="287" t="s">
        <v>234</v>
      </c>
      <c r="G47" s="298" t="s">
        <v>1427</v>
      </c>
      <c r="H47" s="298">
        <v>4</v>
      </c>
      <c r="I47" s="287" t="s">
        <v>727</v>
      </c>
      <c r="J47" s="298" t="s">
        <v>379</v>
      </c>
      <c r="K47" s="298" t="s">
        <v>1652</v>
      </c>
      <c r="L47" s="298"/>
      <c r="M47" s="289">
        <v>41778</v>
      </c>
      <c r="N47" s="289">
        <f t="shared" si="1"/>
        <v>41799</v>
      </c>
      <c r="O47" s="289"/>
      <c r="P47" s="289"/>
      <c r="Q47" s="287"/>
      <c r="R47" s="289">
        <v>41778</v>
      </c>
      <c r="S47" s="623"/>
      <c r="T47" s="618"/>
      <c r="U47" s="292"/>
      <c r="V47" s="287"/>
      <c r="W47" s="627"/>
      <c r="X47" s="287"/>
      <c r="Y47" s="287"/>
      <c r="Z47" s="623"/>
      <c r="AA47" s="287"/>
      <c r="AB47" s="287"/>
      <c r="AC47" s="287"/>
      <c r="AD47" s="287"/>
    </row>
    <row r="48" spans="1:37" ht="25.5" x14ac:dyDescent="0.2">
      <c r="A48" s="637">
        <v>36</v>
      </c>
      <c r="B48" s="119" t="s">
        <v>1655</v>
      </c>
      <c r="C48" s="119" t="s">
        <v>1653</v>
      </c>
      <c r="D48" s="249" t="s">
        <v>1659</v>
      </c>
      <c r="E48" s="249" t="s">
        <v>1656</v>
      </c>
      <c r="F48" s="248" t="s">
        <v>1822</v>
      </c>
      <c r="G48" s="247" t="s">
        <v>1427</v>
      </c>
      <c r="H48" s="248">
        <v>10</v>
      </c>
      <c r="I48" s="235" t="s">
        <v>727</v>
      </c>
      <c r="J48" s="248" t="s">
        <v>379</v>
      </c>
      <c r="K48" s="247" t="s">
        <v>1657</v>
      </c>
      <c r="L48" s="247"/>
      <c r="M48" s="246">
        <v>41782</v>
      </c>
      <c r="N48" s="246">
        <f t="shared" si="1"/>
        <v>41803</v>
      </c>
      <c r="O48" s="246"/>
      <c r="P48" s="246"/>
      <c r="Q48" s="21"/>
      <c r="R48" s="246">
        <v>41891</v>
      </c>
      <c r="S48" s="624" t="s">
        <v>1083</v>
      </c>
      <c r="T48" s="586">
        <f t="shared" si="3"/>
        <v>109</v>
      </c>
      <c r="U48" s="226"/>
      <c r="V48" s="21"/>
      <c r="W48" s="628"/>
      <c r="X48" s="21" t="s">
        <v>1782</v>
      </c>
      <c r="Y48" s="21"/>
      <c r="Z48" s="624"/>
      <c r="AA48" s="21"/>
      <c r="AB48" s="21"/>
      <c r="AC48" s="21"/>
      <c r="AD48" s="21"/>
    </row>
    <row r="49" spans="1:30" ht="25.5" x14ac:dyDescent="0.2">
      <c r="A49" s="637"/>
      <c r="B49" s="119" t="s">
        <v>1655</v>
      </c>
      <c r="C49" s="119" t="s">
        <v>1654</v>
      </c>
      <c r="D49" s="249" t="s">
        <v>1659</v>
      </c>
      <c r="E49" s="249" t="s">
        <v>1656</v>
      </c>
      <c r="F49" s="248" t="s">
        <v>1823</v>
      </c>
      <c r="G49" s="247" t="s">
        <v>1427</v>
      </c>
      <c r="H49" s="248">
        <v>10</v>
      </c>
      <c r="I49" s="235" t="s">
        <v>727</v>
      </c>
      <c r="J49" s="248" t="s">
        <v>379</v>
      </c>
      <c r="K49" s="247" t="s">
        <v>1658</v>
      </c>
      <c r="L49" s="247"/>
      <c r="M49" s="246">
        <v>41782</v>
      </c>
      <c r="N49" s="246">
        <f t="shared" si="1"/>
        <v>41803</v>
      </c>
      <c r="O49" s="246"/>
      <c r="P49" s="246"/>
      <c r="Q49" s="21"/>
      <c r="R49" s="246">
        <v>41891</v>
      </c>
      <c r="S49" s="616"/>
      <c r="T49" s="588"/>
      <c r="U49" s="226"/>
      <c r="V49" s="21"/>
      <c r="W49" s="629"/>
      <c r="X49" s="21"/>
      <c r="Y49" s="21"/>
      <c r="Z49" s="616"/>
      <c r="AA49" s="21"/>
      <c r="AB49" s="21"/>
      <c r="AC49" s="21"/>
      <c r="AD49" s="21"/>
    </row>
    <row r="50" spans="1:30" ht="27.75" x14ac:dyDescent="0.2">
      <c r="A50" s="313">
        <v>37</v>
      </c>
      <c r="B50" s="119" t="s">
        <v>1660</v>
      </c>
      <c r="C50" s="119" t="s">
        <v>1660</v>
      </c>
      <c r="D50" s="249" t="s">
        <v>1661</v>
      </c>
      <c r="E50" s="249" t="s">
        <v>1662</v>
      </c>
      <c r="F50" s="235" t="s">
        <v>234</v>
      </c>
      <c r="G50" s="247" t="s">
        <v>1427</v>
      </c>
      <c r="H50" s="248">
        <v>1</v>
      </c>
      <c r="I50" s="235" t="s">
        <v>368</v>
      </c>
      <c r="J50" s="248" t="s">
        <v>379</v>
      </c>
      <c r="K50" s="247" t="s">
        <v>1663</v>
      </c>
      <c r="L50" s="247"/>
      <c r="M50" s="246">
        <v>41785</v>
      </c>
      <c r="N50" s="246">
        <f t="shared" si="1"/>
        <v>41806</v>
      </c>
      <c r="O50" s="246"/>
      <c r="P50" s="246"/>
      <c r="Q50" s="21"/>
      <c r="R50" s="246">
        <v>41814</v>
      </c>
      <c r="S50" s="21" t="s">
        <v>1083</v>
      </c>
      <c r="T50" s="226">
        <f t="shared" si="3"/>
        <v>29</v>
      </c>
      <c r="U50" s="226"/>
      <c r="V50" s="21"/>
      <c r="W50" s="94"/>
      <c r="X50" s="21" t="s">
        <v>1783</v>
      </c>
      <c r="Y50" s="21"/>
      <c r="Z50" s="21"/>
      <c r="AA50" s="21"/>
      <c r="AB50" s="21"/>
      <c r="AC50" s="21"/>
      <c r="AD50" s="21"/>
    </row>
    <row r="51" spans="1:30" ht="27.75" customHeight="1" x14ac:dyDescent="0.2">
      <c r="A51" s="639">
        <v>38</v>
      </c>
      <c r="B51" s="119" t="s">
        <v>1664</v>
      </c>
      <c r="C51" s="119" t="s">
        <v>1675</v>
      </c>
      <c r="D51" s="249" t="s">
        <v>1670</v>
      </c>
      <c r="E51" s="249" t="s">
        <v>1671</v>
      </c>
      <c r="F51" s="245" t="s">
        <v>1672</v>
      </c>
      <c r="G51" s="234" t="s">
        <v>1417</v>
      </c>
      <c r="H51" s="248">
        <v>1</v>
      </c>
      <c r="I51" s="245" t="s">
        <v>368</v>
      </c>
      <c r="J51" s="251" t="s">
        <v>1673</v>
      </c>
      <c r="K51" s="234" t="s">
        <v>1674</v>
      </c>
      <c r="L51" s="234"/>
      <c r="M51" s="252">
        <v>41787</v>
      </c>
      <c r="N51" s="246">
        <f t="shared" si="1"/>
        <v>41808</v>
      </c>
      <c r="O51" s="246"/>
      <c r="P51" s="246"/>
      <c r="Q51" s="21"/>
      <c r="R51" s="252">
        <v>41793</v>
      </c>
      <c r="S51" s="610" t="s">
        <v>1083</v>
      </c>
      <c r="T51" s="586">
        <f t="shared" si="3"/>
        <v>6</v>
      </c>
      <c r="U51" s="226"/>
      <c r="V51" s="21"/>
      <c r="W51" s="628"/>
      <c r="X51" s="582" t="s">
        <v>1680</v>
      </c>
      <c r="Y51" s="21"/>
      <c r="Z51" s="624"/>
      <c r="AA51" s="21"/>
      <c r="AB51" s="21"/>
      <c r="AC51" s="21"/>
      <c r="AD51" s="21"/>
    </row>
    <row r="52" spans="1:30" x14ac:dyDescent="0.2">
      <c r="A52" s="639"/>
      <c r="B52" s="119" t="s">
        <v>1664</v>
      </c>
      <c r="C52" s="119" t="s">
        <v>1676</v>
      </c>
      <c r="D52" s="249" t="s">
        <v>1670</v>
      </c>
      <c r="E52" s="249" t="s">
        <v>1671</v>
      </c>
      <c r="F52" s="245" t="s">
        <v>1672</v>
      </c>
      <c r="G52" s="234" t="s">
        <v>1417</v>
      </c>
      <c r="H52" s="248">
        <v>1</v>
      </c>
      <c r="I52" s="245" t="s">
        <v>368</v>
      </c>
      <c r="J52" s="251" t="s">
        <v>1673</v>
      </c>
      <c r="K52" s="234" t="s">
        <v>1678</v>
      </c>
      <c r="L52" s="234"/>
      <c r="M52" s="252">
        <v>41787</v>
      </c>
      <c r="N52" s="246">
        <f t="shared" si="1"/>
        <v>41808</v>
      </c>
      <c r="O52" s="246"/>
      <c r="P52" s="246"/>
      <c r="Q52" s="21"/>
      <c r="R52" s="252">
        <v>41793</v>
      </c>
      <c r="S52" s="611"/>
      <c r="T52" s="587"/>
      <c r="U52" s="226"/>
      <c r="V52" s="21"/>
      <c r="W52" s="630"/>
      <c r="X52" s="635"/>
      <c r="Y52" s="21"/>
      <c r="Z52" s="615"/>
      <c r="AA52" s="21"/>
      <c r="AB52" s="21"/>
      <c r="AC52" s="21"/>
      <c r="AD52" s="21"/>
    </row>
    <row r="53" spans="1:30" ht="25.5" x14ac:dyDescent="0.2">
      <c r="A53" s="639"/>
      <c r="B53" s="119" t="s">
        <v>1664</v>
      </c>
      <c r="C53" s="119" t="s">
        <v>1677</v>
      </c>
      <c r="D53" s="249" t="s">
        <v>1670</v>
      </c>
      <c r="E53" s="249" t="s">
        <v>1671</v>
      </c>
      <c r="F53" s="245" t="s">
        <v>1672</v>
      </c>
      <c r="G53" s="234" t="s">
        <v>1417</v>
      </c>
      <c r="H53" s="248">
        <v>1</v>
      </c>
      <c r="I53" s="245" t="s">
        <v>368</v>
      </c>
      <c r="J53" s="251" t="s">
        <v>1673</v>
      </c>
      <c r="K53" s="234" t="s">
        <v>1679</v>
      </c>
      <c r="L53" s="234"/>
      <c r="M53" s="252">
        <v>41787</v>
      </c>
      <c r="N53" s="246">
        <f t="shared" si="1"/>
        <v>41808</v>
      </c>
      <c r="O53" s="246"/>
      <c r="P53" s="246"/>
      <c r="Q53" s="21"/>
      <c r="R53" s="252">
        <v>41793</v>
      </c>
      <c r="S53" s="612"/>
      <c r="T53" s="588"/>
      <c r="U53" s="226"/>
      <c r="V53" s="21"/>
      <c r="W53" s="629"/>
      <c r="X53" s="635"/>
      <c r="Y53" s="21"/>
      <c r="Z53" s="616"/>
      <c r="AA53" s="21"/>
      <c r="AB53" s="21"/>
      <c r="AC53" s="21"/>
      <c r="AD53" s="21"/>
    </row>
    <row r="54" spans="1:30" ht="27.75" x14ac:dyDescent="0.2">
      <c r="A54" s="313">
        <v>39</v>
      </c>
      <c r="B54" s="119" t="s">
        <v>1665</v>
      </c>
      <c r="C54" s="119" t="s">
        <v>1665</v>
      </c>
      <c r="D54" s="249" t="s">
        <v>1681</v>
      </c>
      <c r="E54" s="249" t="s">
        <v>1682</v>
      </c>
      <c r="F54" s="245" t="s">
        <v>1683</v>
      </c>
      <c r="G54" s="234" t="s">
        <v>1417</v>
      </c>
      <c r="H54" s="16" t="s">
        <v>1684</v>
      </c>
      <c r="I54" s="245" t="s">
        <v>727</v>
      </c>
      <c r="J54" s="251" t="s">
        <v>379</v>
      </c>
      <c r="K54" s="234" t="s">
        <v>1685</v>
      </c>
      <c r="L54" s="234"/>
      <c r="M54" s="252">
        <v>41780</v>
      </c>
      <c r="N54" s="246">
        <f t="shared" si="1"/>
        <v>41801</v>
      </c>
      <c r="O54" s="246"/>
      <c r="P54" s="246"/>
      <c r="Q54" s="324"/>
      <c r="R54" s="246">
        <v>41794</v>
      </c>
      <c r="S54" s="321" t="s">
        <v>404</v>
      </c>
      <c r="T54" s="226">
        <f t="shared" si="3"/>
        <v>14</v>
      </c>
      <c r="U54" s="226"/>
      <c r="V54" s="324"/>
      <c r="W54" s="94" t="str">
        <f t="shared" si="4"/>
        <v>O</v>
      </c>
      <c r="X54" s="21"/>
      <c r="Y54" s="21"/>
      <c r="Z54" s="21"/>
      <c r="AA54" s="21"/>
      <c r="AB54" s="21"/>
      <c r="AC54" s="21"/>
      <c r="AD54" s="21"/>
    </row>
    <row r="55" spans="1:30" ht="23.25" customHeight="1" x14ac:dyDescent="0.2">
      <c r="A55" s="637">
        <v>40</v>
      </c>
      <c r="B55" s="119" t="s">
        <v>1666</v>
      </c>
      <c r="C55" s="119" t="s">
        <v>1666</v>
      </c>
      <c r="D55" s="249" t="s">
        <v>807</v>
      </c>
      <c r="E55" s="249" t="s">
        <v>1690</v>
      </c>
      <c r="F55" s="126" t="s">
        <v>1691</v>
      </c>
      <c r="G55" s="234" t="s">
        <v>1417</v>
      </c>
      <c r="H55" s="16">
        <v>10</v>
      </c>
      <c r="I55" s="126" t="s">
        <v>368</v>
      </c>
      <c r="J55" s="16" t="s">
        <v>379</v>
      </c>
      <c r="K55" s="234" t="s">
        <v>1625</v>
      </c>
      <c r="L55" s="234"/>
      <c r="M55" s="252">
        <v>41792</v>
      </c>
      <c r="N55" s="246">
        <f t="shared" si="1"/>
        <v>41813</v>
      </c>
      <c r="O55" s="246"/>
      <c r="P55" s="246"/>
      <c r="Q55" s="21"/>
      <c r="R55" s="246">
        <v>41800</v>
      </c>
      <c r="S55" s="624" t="s">
        <v>1083</v>
      </c>
      <c r="T55" s="586">
        <f t="shared" si="3"/>
        <v>8</v>
      </c>
      <c r="U55" s="226"/>
      <c r="V55" s="21"/>
      <c r="W55" s="628"/>
      <c r="X55" s="21"/>
      <c r="Y55" s="21"/>
      <c r="Z55" s="624"/>
      <c r="AA55" s="21"/>
      <c r="AB55" s="21"/>
      <c r="AC55" s="21"/>
      <c r="AD55" s="21"/>
    </row>
    <row r="56" spans="1:30" ht="23.25" customHeight="1" x14ac:dyDescent="0.2">
      <c r="A56" s="637"/>
      <c r="B56" s="119" t="s">
        <v>1666</v>
      </c>
      <c r="C56" s="119" t="s">
        <v>1666</v>
      </c>
      <c r="D56" s="249" t="s">
        <v>807</v>
      </c>
      <c r="E56" s="249" t="s">
        <v>1690</v>
      </c>
      <c r="F56" s="126" t="s">
        <v>1691</v>
      </c>
      <c r="G56" s="234" t="s">
        <v>1417</v>
      </c>
      <c r="H56" s="16">
        <v>10</v>
      </c>
      <c r="I56" s="126" t="s">
        <v>368</v>
      </c>
      <c r="J56" s="16" t="s">
        <v>379</v>
      </c>
      <c r="K56" s="234" t="s">
        <v>1470</v>
      </c>
      <c r="L56" s="234"/>
      <c r="M56" s="252">
        <v>41792</v>
      </c>
      <c r="N56" s="246">
        <f t="shared" si="1"/>
        <v>41813</v>
      </c>
      <c r="O56" s="246"/>
      <c r="P56" s="246"/>
      <c r="Q56" s="21"/>
      <c r="R56" s="246">
        <v>41800</v>
      </c>
      <c r="S56" s="616"/>
      <c r="T56" s="588"/>
      <c r="U56" s="226"/>
      <c r="V56" s="21"/>
      <c r="W56" s="629"/>
      <c r="X56" s="21"/>
      <c r="Y56" s="21"/>
      <c r="Z56" s="616"/>
      <c r="AA56" s="21"/>
      <c r="AB56" s="21"/>
      <c r="AC56" s="21"/>
      <c r="AD56" s="21"/>
    </row>
    <row r="57" spans="1:30" s="296" customFormat="1" ht="27.75" x14ac:dyDescent="0.2">
      <c r="A57" s="314">
        <v>41</v>
      </c>
      <c r="B57" s="284" t="s">
        <v>1667</v>
      </c>
      <c r="C57" s="284" t="s">
        <v>1667</v>
      </c>
      <c r="D57" s="285" t="s">
        <v>1686</v>
      </c>
      <c r="E57" s="285" t="s">
        <v>1687</v>
      </c>
      <c r="F57" s="299" t="s">
        <v>1688</v>
      </c>
      <c r="G57" s="285" t="s">
        <v>1417</v>
      </c>
      <c r="H57" s="286">
        <v>1</v>
      </c>
      <c r="I57" s="299" t="s">
        <v>1689</v>
      </c>
      <c r="J57" s="287"/>
      <c r="K57" s="287"/>
      <c r="L57" s="287"/>
      <c r="M57" s="300">
        <v>41793</v>
      </c>
      <c r="N57" s="289">
        <f t="shared" si="1"/>
        <v>41814</v>
      </c>
      <c r="O57" s="289"/>
      <c r="P57" s="289"/>
      <c r="Q57" s="287"/>
      <c r="R57" s="289">
        <v>41793</v>
      </c>
      <c r="S57" s="286" t="s">
        <v>404</v>
      </c>
      <c r="T57" s="292">
        <f t="shared" si="3"/>
        <v>0</v>
      </c>
      <c r="U57" s="292"/>
      <c r="V57" s="287"/>
      <c r="W57" s="293" t="str">
        <f t="shared" si="4"/>
        <v>O</v>
      </c>
      <c r="X57" s="287"/>
      <c r="Y57" s="287"/>
      <c r="Z57" s="286" t="s">
        <v>196</v>
      </c>
      <c r="AA57" s="287"/>
      <c r="AB57" s="287"/>
      <c r="AC57" s="287"/>
      <c r="AD57" s="287"/>
    </row>
    <row r="58" spans="1:30" ht="27.75" x14ac:dyDescent="0.2">
      <c r="A58" s="315">
        <v>42</v>
      </c>
      <c r="B58" s="119" t="s">
        <v>1668</v>
      </c>
      <c r="C58" s="119" t="s">
        <v>1668</v>
      </c>
      <c r="D58" s="249" t="s">
        <v>1636</v>
      </c>
      <c r="E58" s="249" t="s">
        <v>1692</v>
      </c>
      <c r="F58" s="245" t="s">
        <v>1693</v>
      </c>
      <c r="G58" s="247" t="s">
        <v>1417</v>
      </c>
      <c r="H58" s="126">
        <v>2</v>
      </c>
      <c r="I58" s="245" t="s">
        <v>727</v>
      </c>
      <c r="J58" s="21"/>
      <c r="K58" s="21"/>
      <c r="L58" s="21"/>
      <c r="M58" s="246">
        <v>41800</v>
      </c>
      <c r="N58" s="246">
        <f t="shared" si="1"/>
        <v>41821</v>
      </c>
      <c r="O58" s="246"/>
      <c r="P58" s="246"/>
      <c r="Q58" s="21"/>
      <c r="R58" s="246">
        <v>41814</v>
      </c>
      <c r="S58" s="21" t="s">
        <v>1083</v>
      </c>
      <c r="T58" s="226">
        <f t="shared" si="3"/>
        <v>14</v>
      </c>
      <c r="U58" s="226"/>
      <c r="V58" s="21"/>
      <c r="W58" s="94"/>
      <c r="X58" s="21"/>
      <c r="Y58" s="21"/>
      <c r="Z58" s="21"/>
      <c r="AA58" s="21"/>
      <c r="AB58" s="21"/>
      <c r="AC58" s="21"/>
      <c r="AD58" s="21"/>
    </row>
    <row r="59" spans="1:30" s="296" customFormat="1" ht="27.75" x14ac:dyDescent="0.2">
      <c r="A59" s="314">
        <v>43</v>
      </c>
      <c r="B59" s="284" t="s">
        <v>1669</v>
      </c>
      <c r="C59" s="284" t="s">
        <v>1669</v>
      </c>
      <c r="D59" s="285" t="s">
        <v>586</v>
      </c>
      <c r="E59" s="285" t="s">
        <v>1700</v>
      </c>
      <c r="F59" s="299" t="s">
        <v>325</v>
      </c>
      <c r="G59" s="285" t="s">
        <v>1417</v>
      </c>
      <c r="H59" s="286">
        <v>1</v>
      </c>
      <c r="I59" s="299" t="s">
        <v>277</v>
      </c>
      <c r="J59" s="299" t="s">
        <v>379</v>
      </c>
      <c r="K59" s="287"/>
      <c r="L59" s="287"/>
      <c r="M59" s="289">
        <v>41766</v>
      </c>
      <c r="N59" s="289">
        <f t="shared" si="1"/>
        <v>41787</v>
      </c>
      <c r="O59" s="289"/>
      <c r="P59" s="289"/>
      <c r="Q59" s="287"/>
      <c r="R59" s="289">
        <v>41803</v>
      </c>
      <c r="S59" s="286" t="s">
        <v>404</v>
      </c>
      <c r="T59" s="292">
        <f t="shared" si="3"/>
        <v>37</v>
      </c>
      <c r="U59" s="292"/>
      <c r="V59" s="287"/>
      <c r="W59" s="293" t="str">
        <f t="shared" si="4"/>
        <v>N</v>
      </c>
      <c r="X59" s="287"/>
      <c r="Y59" s="287"/>
      <c r="Z59" s="286" t="s">
        <v>196</v>
      </c>
      <c r="AA59" s="287"/>
      <c r="AB59" s="287"/>
      <c r="AC59" s="287"/>
      <c r="AD59" s="287"/>
    </row>
    <row r="60" spans="1:30" ht="27.75" x14ac:dyDescent="0.2">
      <c r="A60" s="315">
        <v>44</v>
      </c>
      <c r="B60" s="119" t="s">
        <v>1694</v>
      </c>
      <c r="C60" s="119" t="s">
        <v>1694</v>
      </c>
      <c r="D60" s="249" t="s">
        <v>1425</v>
      </c>
      <c r="E60" s="249" t="s">
        <v>1702</v>
      </c>
      <c r="F60" s="245" t="s">
        <v>1703</v>
      </c>
      <c r="G60" s="247" t="s">
        <v>1417</v>
      </c>
      <c r="H60" s="126">
        <v>8000</v>
      </c>
      <c r="I60" s="245" t="s">
        <v>149</v>
      </c>
      <c r="J60" s="245" t="s">
        <v>379</v>
      </c>
      <c r="K60" s="324">
        <v>320</v>
      </c>
      <c r="L60" s="324"/>
      <c r="M60" s="252">
        <v>41800</v>
      </c>
      <c r="N60" s="246">
        <f t="shared" si="1"/>
        <v>41821</v>
      </c>
      <c r="O60" s="246"/>
      <c r="P60" s="246"/>
      <c r="Q60" s="324"/>
      <c r="R60" s="246">
        <v>41801</v>
      </c>
      <c r="S60" s="321" t="s">
        <v>404</v>
      </c>
      <c r="T60" s="226">
        <f t="shared" si="3"/>
        <v>1</v>
      </c>
      <c r="U60" s="226"/>
      <c r="V60" s="324"/>
      <c r="W60" s="94" t="str">
        <f t="shared" si="4"/>
        <v>O</v>
      </c>
      <c r="X60" s="21"/>
      <c r="Y60" s="21"/>
      <c r="Z60" s="21"/>
      <c r="AA60" s="21"/>
      <c r="AB60" s="21"/>
      <c r="AC60" s="21"/>
      <c r="AD60" s="21"/>
    </row>
    <row r="61" spans="1:30" s="312" customFormat="1" ht="38.25" x14ac:dyDescent="0.2">
      <c r="A61" s="637">
        <v>45</v>
      </c>
      <c r="B61" s="302" t="s">
        <v>1695</v>
      </c>
      <c r="C61" s="302" t="s">
        <v>1709</v>
      </c>
      <c r="D61" s="303" t="s">
        <v>1259</v>
      </c>
      <c r="E61" s="303" t="s">
        <v>1704</v>
      </c>
      <c r="F61" s="304" t="s">
        <v>1705</v>
      </c>
      <c r="G61" s="305" t="s">
        <v>1417</v>
      </c>
      <c r="H61" s="306">
        <v>90</v>
      </c>
      <c r="I61" s="307" t="s">
        <v>1706</v>
      </c>
      <c r="J61" s="307" t="s">
        <v>379</v>
      </c>
      <c r="K61" s="307" t="s">
        <v>1842</v>
      </c>
      <c r="L61" s="307" t="s">
        <v>1840</v>
      </c>
      <c r="M61" s="308">
        <v>41803</v>
      </c>
      <c r="N61" s="309">
        <f t="shared" si="1"/>
        <v>41824</v>
      </c>
      <c r="O61" s="309"/>
      <c r="P61" s="309"/>
      <c r="Q61" s="310"/>
      <c r="R61" s="309">
        <v>41830</v>
      </c>
      <c r="S61" s="624" t="s">
        <v>1083</v>
      </c>
      <c r="T61" s="613">
        <f t="shared" si="3"/>
        <v>27</v>
      </c>
      <c r="U61" s="311"/>
      <c r="V61" s="310"/>
      <c r="W61" s="631"/>
      <c r="X61" s="310"/>
      <c r="Y61" s="310"/>
      <c r="Z61" s="633"/>
      <c r="AA61" s="310"/>
      <c r="AB61" s="310"/>
      <c r="AC61" s="310"/>
      <c r="AD61" s="310"/>
    </row>
    <row r="62" spans="1:30" ht="38.25" x14ac:dyDescent="0.2">
      <c r="A62" s="637"/>
      <c r="B62" s="119" t="s">
        <v>1695</v>
      </c>
      <c r="C62" s="119" t="s">
        <v>1708</v>
      </c>
      <c r="D62" s="249" t="s">
        <v>1259</v>
      </c>
      <c r="E62" s="249" t="s">
        <v>1704</v>
      </c>
      <c r="F62" s="251" t="s">
        <v>1707</v>
      </c>
      <c r="G62" s="247" t="s">
        <v>1417</v>
      </c>
      <c r="H62" s="126">
        <v>270</v>
      </c>
      <c r="I62" s="245" t="s">
        <v>1706</v>
      </c>
      <c r="J62" s="245" t="s">
        <v>1839</v>
      </c>
      <c r="K62" s="245" t="s">
        <v>1841</v>
      </c>
      <c r="L62" s="245" t="s">
        <v>1840</v>
      </c>
      <c r="M62" s="252">
        <v>41803</v>
      </c>
      <c r="N62" s="246">
        <f t="shared" si="1"/>
        <v>41824</v>
      </c>
      <c r="O62" s="246"/>
      <c r="P62" s="246"/>
      <c r="Q62" s="21"/>
      <c r="R62" s="246">
        <v>41830</v>
      </c>
      <c r="S62" s="616"/>
      <c r="T62" s="614"/>
      <c r="U62" s="226"/>
      <c r="V62" s="21"/>
      <c r="W62" s="632"/>
      <c r="X62" s="21" t="s">
        <v>1784</v>
      </c>
      <c r="Y62" s="21"/>
      <c r="Z62" s="634"/>
      <c r="AA62" s="21"/>
      <c r="AB62" s="21"/>
      <c r="AC62" s="21"/>
      <c r="AD62" s="21"/>
    </row>
    <row r="63" spans="1:30" ht="27.75" x14ac:dyDescent="0.2">
      <c r="A63" s="315">
        <v>46</v>
      </c>
      <c r="B63" s="119" t="s">
        <v>1696</v>
      </c>
      <c r="C63" s="119" t="s">
        <v>1696</v>
      </c>
      <c r="D63" s="249" t="s">
        <v>1710</v>
      </c>
      <c r="E63" s="252" t="s">
        <v>1713</v>
      </c>
      <c r="F63" s="245" t="s">
        <v>313</v>
      </c>
      <c r="G63" s="247" t="s">
        <v>1417</v>
      </c>
      <c r="H63" s="126">
        <v>100</v>
      </c>
      <c r="I63" s="245" t="s">
        <v>1711</v>
      </c>
      <c r="J63" s="245" t="s">
        <v>379</v>
      </c>
      <c r="K63" s="247" t="s">
        <v>1712</v>
      </c>
      <c r="L63" s="247"/>
      <c r="M63" s="252">
        <v>41803</v>
      </c>
      <c r="N63" s="246">
        <f t="shared" si="1"/>
        <v>41824</v>
      </c>
      <c r="O63" s="246"/>
      <c r="P63" s="246"/>
      <c r="Q63" s="21"/>
      <c r="R63" s="246">
        <v>41814</v>
      </c>
      <c r="S63" s="277" t="s">
        <v>1083</v>
      </c>
      <c r="T63" s="226">
        <f t="shared" si="3"/>
        <v>11</v>
      </c>
      <c r="U63" s="226"/>
      <c r="V63" s="21"/>
      <c r="W63" s="94"/>
      <c r="X63" s="21"/>
      <c r="Y63" s="21"/>
      <c r="Z63" s="21"/>
      <c r="AA63" s="21"/>
      <c r="AB63" s="21"/>
      <c r="AC63" s="21"/>
      <c r="AD63" s="21"/>
    </row>
    <row r="64" spans="1:30" s="104" customFormat="1" ht="57.75" customHeight="1" x14ac:dyDescent="0.2">
      <c r="A64" s="315">
        <v>47</v>
      </c>
      <c r="B64" s="119" t="s">
        <v>1697</v>
      </c>
      <c r="C64" s="119" t="s">
        <v>1697</v>
      </c>
      <c r="D64" s="255" t="s">
        <v>1714</v>
      </c>
      <c r="E64" s="249" t="s">
        <v>1715</v>
      </c>
      <c r="F64" s="256" t="s">
        <v>1846</v>
      </c>
      <c r="G64" s="234" t="s">
        <v>1716</v>
      </c>
      <c r="H64" s="255">
        <v>7818</v>
      </c>
      <c r="I64" s="126" t="s">
        <v>1717</v>
      </c>
      <c r="J64" s="245" t="s">
        <v>1727</v>
      </c>
      <c r="K64" s="249" t="s">
        <v>1845</v>
      </c>
      <c r="L64" s="249" t="s">
        <v>1855</v>
      </c>
      <c r="M64" s="246">
        <v>41837</v>
      </c>
      <c r="N64" s="246">
        <f t="shared" si="1"/>
        <v>41858</v>
      </c>
      <c r="O64" s="246"/>
      <c r="P64" s="246"/>
      <c r="Q64" s="324"/>
      <c r="R64" s="324"/>
      <c r="S64" s="321" t="s">
        <v>404</v>
      </c>
      <c r="T64" s="226" t="str">
        <f t="shared" si="3"/>
        <v/>
      </c>
      <c r="U64" s="226"/>
      <c r="V64" s="324"/>
      <c r="W64" s="94"/>
      <c r="X64" s="247" t="s">
        <v>1718</v>
      </c>
      <c r="Y64" s="21"/>
      <c r="Z64" s="21"/>
      <c r="AA64" s="234" t="s">
        <v>1754</v>
      </c>
      <c r="AB64" s="21"/>
      <c r="AC64" s="21"/>
      <c r="AD64" s="21"/>
    </row>
    <row r="65" spans="1:30" ht="34.5" customHeight="1" x14ac:dyDescent="0.2">
      <c r="A65" s="315">
        <v>48</v>
      </c>
      <c r="B65" s="119" t="s">
        <v>1698</v>
      </c>
      <c r="C65" s="119" t="s">
        <v>1698</v>
      </c>
      <c r="D65" s="255" t="s">
        <v>1726</v>
      </c>
      <c r="E65" s="249" t="s">
        <v>1728</v>
      </c>
      <c r="F65" s="256" t="s">
        <v>1856</v>
      </c>
      <c r="G65" s="255" t="s">
        <v>1819</v>
      </c>
      <c r="H65" s="255">
        <v>5500</v>
      </c>
      <c r="I65" s="266" t="s">
        <v>1717</v>
      </c>
      <c r="J65" s="245" t="s">
        <v>1727</v>
      </c>
      <c r="K65" s="245">
        <v>320</v>
      </c>
      <c r="L65" s="324" t="s">
        <v>1834</v>
      </c>
      <c r="M65" s="246">
        <v>41841</v>
      </c>
      <c r="N65" s="246">
        <f t="shared" si="1"/>
        <v>41862</v>
      </c>
      <c r="O65" s="246"/>
      <c r="P65" s="246"/>
      <c r="Q65" s="324"/>
      <c r="R65" s="246">
        <v>41841</v>
      </c>
      <c r="S65" s="321" t="s">
        <v>404</v>
      </c>
      <c r="T65" s="226">
        <f t="shared" si="3"/>
        <v>0</v>
      </c>
      <c r="U65" s="226"/>
      <c r="V65" s="324"/>
      <c r="W65" s="94" t="str">
        <f t="shared" si="4"/>
        <v>O</v>
      </c>
      <c r="X65" s="21"/>
      <c r="Y65" s="21"/>
      <c r="Z65" s="21"/>
      <c r="AA65" s="21"/>
      <c r="AB65" s="21"/>
      <c r="AC65" s="21"/>
      <c r="AD65" s="21"/>
    </row>
    <row r="66" spans="1:30" ht="27.75" customHeight="1" x14ac:dyDescent="0.2">
      <c r="A66" s="637">
        <v>49</v>
      </c>
      <c r="B66" s="119" t="s">
        <v>1699</v>
      </c>
      <c r="C66" s="119" t="s">
        <v>1730</v>
      </c>
      <c r="D66" s="249" t="s">
        <v>177</v>
      </c>
      <c r="E66" s="249" t="s">
        <v>1729</v>
      </c>
      <c r="F66" s="255"/>
      <c r="G66" s="255" t="s">
        <v>1819</v>
      </c>
      <c r="H66" s="21">
        <v>5000</v>
      </c>
      <c r="I66" s="266" t="s">
        <v>1717</v>
      </c>
      <c r="J66" s="245" t="s">
        <v>1727</v>
      </c>
      <c r="K66" s="21">
        <v>80</v>
      </c>
      <c r="L66" s="21" t="s">
        <v>1834</v>
      </c>
      <c r="M66" s="246">
        <v>41835</v>
      </c>
      <c r="N66" s="246">
        <f t="shared" si="1"/>
        <v>41856</v>
      </c>
      <c r="O66" s="246"/>
      <c r="P66" s="246"/>
      <c r="Q66" s="21"/>
      <c r="R66" s="246">
        <v>41842</v>
      </c>
      <c r="S66" s="624" t="s">
        <v>1083</v>
      </c>
      <c r="T66" s="586">
        <f t="shared" si="3"/>
        <v>7</v>
      </c>
      <c r="U66" s="226"/>
      <c r="V66" s="21"/>
      <c r="W66" s="628"/>
      <c r="X66" s="40" t="s">
        <v>1785</v>
      </c>
      <c r="Y66" s="21"/>
      <c r="Z66" s="624"/>
      <c r="AA66" s="21"/>
      <c r="AB66" s="21"/>
      <c r="AC66" s="21"/>
      <c r="AD66" s="21"/>
    </row>
    <row r="67" spans="1:30" ht="21.75" customHeight="1" x14ac:dyDescent="0.2">
      <c r="A67" s="637"/>
      <c r="B67" s="119" t="s">
        <v>1699</v>
      </c>
      <c r="C67" s="119" t="s">
        <v>1731</v>
      </c>
      <c r="D67" s="249" t="s">
        <v>177</v>
      </c>
      <c r="E67" s="249" t="s">
        <v>1729</v>
      </c>
      <c r="F67" s="255"/>
      <c r="G67" s="255" t="s">
        <v>1819</v>
      </c>
      <c r="H67" s="21">
        <v>5000</v>
      </c>
      <c r="I67" s="266" t="s">
        <v>1717</v>
      </c>
      <c r="J67" s="245" t="s">
        <v>1727</v>
      </c>
      <c r="K67" s="21">
        <v>135</v>
      </c>
      <c r="L67" s="21" t="s">
        <v>1834</v>
      </c>
      <c r="M67" s="246">
        <v>41835</v>
      </c>
      <c r="N67" s="246">
        <f t="shared" si="1"/>
        <v>41856</v>
      </c>
      <c r="O67" s="246"/>
      <c r="P67" s="246"/>
      <c r="Q67" s="21"/>
      <c r="R67" s="246">
        <v>41842</v>
      </c>
      <c r="S67" s="616"/>
      <c r="T67" s="588"/>
      <c r="U67" s="226"/>
      <c r="V67" s="21"/>
      <c r="W67" s="629"/>
      <c r="X67" s="40" t="s">
        <v>1785</v>
      </c>
      <c r="Y67" s="21"/>
      <c r="Z67" s="616"/>
      <c r="AA67" s="21"/>
      <c r="AB67" s="21"/>
      <c r="AC67" s="21"/>
      <c r="AD67" s="21"/>
    </row>
    <row r="68" spans="1:30" ht="27.75" x14ac:dyDescent="0.2">
      <c r="A68" s="315">
        <v>50</v>
      </c>
      <c r="B68" s="119" t="s">
        <v>1719</v>
      </c>
      <c r="C68" s="119" t="s">
        <v>1719</v>
      </c>
      <c r="D68" s="249" t="s">
        <v>296</v>
      </c>
      <c r="E68" s="249" t="s">
        <v>1732</v>
      </c>
      <c r="F68" s="255" t="s">
        <v>1733</v>
      </c>
      <c r="G68" s="247"/>
      <c r="H68" s="21">
        <v>1</v>
      </c>
      <c r="I68" s="16" t="s">
        <v>277</v>
      </c>
      <c r="J68" s="324"/>
      <c r="K68" s="324"/>
      <c r="L68" s="324"/>
      <c r="M68" s="246">
        <v>41836</v>
      </c>
      <c r="N68" s="246">
        <f t="shared" ref="N68:N94" si="5">M68+21</f>
        <v>41857</v>
      </c>
      <c r="O68" s="246"/>
      <c r="P68" s="246"/>
      <c r="Q68" s="324"/>
      <c r="R68" s="246">
        <v>41838</v>
      </c>
      <c r="S68" s="321" t="s">
        <v>404</v>
      </c>
      <c r="T68" s="226">
        <f t="shared" si="3"/>
        <v>2</v>
      </c>
      <c r="U68" s="226"/>
      <c r="V68" s="324"/>
      <c r="W68" s="94" t="str">
        <f>IF(R68&lt;&gt;"",IF(T68&lt;22,"O","N"),"")</f>
        <v>O</v>
      </c>
      <c r="X68" s="21"/>
      <c r="Y68" s="21"/>
      <c r="Z68" s="21"/>
      <c r="AA68" s="21"/>
      <c r="AB68" s="21"/>
      <c r="AC68" s="21"/>
      <c r="AD68" s="21"/>
    </row>
    <row r="69" spans="1:30" ht="27.75" x14ac:dyDescent="0.2">
      <c r="A69" s="315">
        <v>51</v>
      </c>
      <c r="B69" s="119" t="s">
        <v>1720</v>
      </c>
      <c r="C69" s="119" t="s">
        <v>1720</v>
      </c>
      <c r="D69" s="249" t="s">
        <v>1734</v>
      </c>
      <c r="E69" s="249" t="s">
        <v>1735</v>
      </c>
      <c r="F69" s="255" t="s">
        <v>1736</v>
      </c>
      <c r="G69" s="247"/>
      <c r="H69" s="16" t="s">
        <v>1737</v>
      </c>
      <c r="I69" s="21"/>
      <c r="J69" s="321" t="s">
        <v>1727</v>
      </c>
      <c r="K69" s="323" t="s">
        <v>1738</v>
      </c>
      <c r="L69" s="323"/>
      <c r="M69" s="246">
        <v>41849</v>
      </c>
      <c r="N69" s="246">
        <f t="shared" si="5"/>
        <v>41870</v>
      </c>
      <c r="O69" s="246"/>
      <c r="P69" s="246"/>
      <c r="Q69" s="324"/>
      <c r="R69" s="246">
        <v>41850</v>
      </c>
      <c r="S69" s="321" t="s">
        <v>404</v>
      </c>
      <c r="T69" s="226">
        <f t="shared" si="3"/>
        <v>1</v>
      </c>
      <c r="U69" s="226"/>
      <c r="V69" s="324"/>
      <c r="W69" s="94" t="str">
        <f>IF(R69&lt;&gt;"",IF(T69&lt;22,"O","N"),"")</f>
        <v>O</v>
      </c>
      <c r="X69" s="21"/>
      <c r="Y69" s="21"/>
      <c r="Z69" s="21"/>
      <c r="AA69" s="21"/>
      <c r="AB69" s="21"/>
      <c r="AC69" s="21"/>
      <c r="AD69" s="21"/>
    </row>
    <row r="70" spans="1:30" ht="27.75" x14ac:dyDescent="0.2">
      <c r="A70" s="315">
        <v>52</v>
      </c>
      <c r="B70" s="119" t="s">
        <v>1721</v>
      </c>
      <c r="C70" s="119" t="s">
        <v>1721</v>
      </c>
      <c r="D70" s="249" t="s">
        <v>1095</v>
      </c>
      <c r="E70" s="249" t="s">
        <v>1739</v>
      </c>
      <c r="F70" s="255" t="s">
        <v>1740</v>
      </c>
      <c r="G70" s="247" t="s">
        <v>0</v>
      </c>
      <c r="H70" s="234">
        <v>20</v>
      </c>
      <c r="I70" s="21" t="s">
        <v>1843</v>
      </c>
      <c r="J70" s="321" t="s">
        <v>1727</v>
      </c>
      <c r="K70" s="324">
        <v>305</v>
      </c>
      <c r="L70" s="324" t="s">
        <v>1851</v>
      </c>
      <c r="M70" s="246">
        <v>41865</v>
      </c>
      <c r="N70" s="246">
        <f t="shared" si="5"/>
        <v>41886</v>
      </c>
      <c r="O70" s="246"/>
      <c r="P70" s="246"/>
      <c r="Q70" s="324"/>
      <c r="R70" s="246">
        <v>41905</v>
      </c>
      <c r="S70" s="321" t="s">
        <v>404</v>
      </c>
      <c r="T70" s="226">
        <f t="shared" si="3"/>
        <v>40</v>
      </c>
      <c r="U70" s="226"/>
      <c r="V70" s="324"/>
      <c r="W70" s="94" t="str">
        <f>IF(R70&lt;&gt;"",IF(T70&lt;22,"O","N"),"")</f>
        <v>N</v>
      </c>
      <c r="X70" s="21"/>
      <c r="Y70" s="21"/>
      <c r="Z70" s="21"/>
      <c r="AA70" s="21"/>
      <c r="AB70" s="21"/>
      <c r="AC70" s="21"/>
      <c r="AD70" s="21"/>
    </row>
    <row r="71" spans="1:30" ht="19.5" customHeight="1" x14ac:dyDescent="0.2">
      <c r="A71" s="315">
        <v>53</v>
      </c>
      <c r="B71" s="119" t="s">
        <v>1722</v>
      </c>
      <c r="C71" s="119" t="s">
        <v>1722</v>
      </c>
      <c r="D71" s="249" t="s">
        <v>1741</v>
      </c>
      <c r="E71" s="249" t="s">
        <v>1742</v>
      </c>
      <c r="F71" s="255" t="s">
        <v>1849</v>
      </c>
      <c r="G71" s="247" t="s">
        <v>0</v>
      </c>
      <c r="H71" s="21">
        <v>5</v>
      </c>
      <c r="I71" s="267" t="s">
        <v>1843</v>
      </c>
      <c r="J71" s="126" t="s">
        <v>1844</v>
      </c>
      <c r="K71" s="126" t="s">
        <v>1824</v>
      </c>
      <c r="L71" s="126"/>
      <c r="M71" s="246">
        <v>41884</v>
      </c>
      <c r="N71" s="246">
        <f t="shared" si="5"/>
        <v>41905</v>
      </c>
      <c r="O71" s="246"/>
      <c r="P71" s="246"/>
      <c r="Q71" s="21"/>
      <c r="R71" s="246">
        <v>41886</v>
      </c>
      <c r="S71" s="21" t="s">
        <v>1083</v>
      </c>
      <c r="T71" s="226">
        <f t="shared" si="3"/>
        <v>2</v>
      </c>
      <c r="U71" s="226"/>
      <c r="V71" s="21"/>
      <c r="W71" s="94"/>
      <c r="X71" s="21"/>
      <c r="Y71" s="21"/>
      <c r="Z71" s="21"/>
      <c r="AA71" s="21"/>
      <c r="AB71" s="21"/>
      <c r="AC71" s="21"/>
      <c r="AD71" s="21"/>
    </row>
    <row r="72" spans="1:30" ht="19.5" customHeight="1" x14ac:dyDescent="0.2">
      <c r="A72" s="315">
        <v>54</v>
      </c>
      <c r="B72" s="119" t="s">
        <v>1723</v>
      </c>
      <c r="C72" s="119" t="s">
        <v>1723</v>
      </c>
      <c r="D72" s="249" t="s">
        <v>1158</v>
      </c>
      <c r="E72" s="249" t="s">
        <v>1743</v>
      </c>
      <c r="F72" s="255" t="s">
        <v>1850</v>
      </c>
      <c r="G72" s="247" t="s">
        <v>0</v>
      </c>
      <c r="H72" s="21">
        <v>1</v>
      </c>
      <c r="I72" s="21" t="s">
        <v>1744</v>
      </c>
      <c r="J72" s="323" t="s">
        <v>1727</v>
      </c>
      <c r="K72" s="323" t="s">
        <v>1745</v>
      </c>
      <c r="L72" s="323"/>
      <c r="M72" s="246">
        <v>41884</v>
      </c>
      <c r="N72" s="246">
        <f t="shared" si="5"/>
        <v>41905</v>
      </c>
      <c r="O72" s="246"/>
      <c r="P72" s="246"/>
      <c r="Q72" s="324"/>
      <c r="R72" s="246">
        <v>41886</v>
      </c>
      <c r="S72" s="321" t="s">
        <v>404</v>
      </c>
      <c r="T72" s="226">
        <f t="shared" si="3"/>
        <v>2</v>
      </c>
      <c r="U72" s="226"/>
      <c r="V72" s="324"/>
      <c r="W72" s="94" t="str">
        <f t="shared" ref="W72:W77" si="6">IF(R72&lt;&gt;"",IF(T72&lt;22,"O","N"),"")</f>
        <v>O</v>
      </c>
      <c r="X72" s="21"/>
      <c r="Y72" s="21"/>
      <c r="Z72" s="21"/>
      <c r="AA72" s="21"/>
      <c r="AB72" s="21"/>
      <c r="AC72" s="21"/>
      <c r="AD72" s="21"/>
    </row>
    <row r="73" spans="1:30" ht="19.5" customHeight="1" x14ac:dyDescent="0.2">
      <c r="A73" s="637">
        <v>55</v>
      </c>
      <c r="B73" s="119" t="s">
        <v>1724</v>
      </c>
      <c r="C73" s="119" t="s">
        <v>1747</v>
      </c>
      <c r="D73" s="249" t="s">
        <v>1734</v>
      </c>
      <c r="E73" s="249" t="s">
        <v>1746</v>
      </c>
      <c r="F73" s="324"/>
      <c r="G73" s="247"/>
      <c r="H73" s="21">
        <v>18</v>
      </c>
      <c r="I73" s="267" t="s">
        <v>1843</v>
      </c>
      <c r="J73" s="323" t="s">
        <v>1727</v>
      </c>
      <c r="K73" s="324">
        <v>100</v>
      </c>
      <c r="L73" s="324" t="s">
        <v>1852</v>
      </c>
      <c r="M73" s="246">
        <v>41886</v>
      </c>
      <c r="N73" s="246">
        <f t="shared" si="5"/>
        <v>41907</v>
      </c>
      <c r="O73" s="246"/>
      <c r="P73" s="246"/>
      <c r="Q73" s="324"/>
      <c r="R73" s="246">
        <v>41897</v>
      </c>
      <c r="S73" s="610" t="s">
        <v>404</v>
      </c>
      <c r="T73" s="586">
        <f t="shared" si="3"/>
        <v>11</v>
      </c>
      <c r="U73" s="226"/>
      <c r="V73" s="324"/>
      <c r="W73" s="628" t="str">
        <f t="shared" si="6"/>
        <v>O</v>
      </c>
      <c r="X73" s="21"/>
      <c r="Y73" s="21"/>
      <c r="Z73" s="624"/>
      <c r="AA73" s="21"/>
      <c r="AB73" s="21"/>
      <c r="AC73" s="21"/>
      <c r="AD73" s="21"/>
    </row>
    <row r="74" spans="1:30" ht="19.5" customHeight="1" x14ac:dyDescent="0.2">
      <c r="A74" s="637"/>
      <c r="B74" s="119" t="s">
        <v>1724</v>
      </c>
      <c r="C74" s="119" t="s">
        <v>1748</v>
      </c>
      <c r="D74" s="249" t="s">
        <v>1734</v>
      </c>
      <c r="E74" s="249" t="s">
        <v>1746</v>
      </c>
      <c r="F74" s="21"/>
      <c r="G74" s="247"/>
      <c r="H74" s="21">
        <v>12</v>
      </c>
      <c r="I74" s="267" t="s">
        <v>1843</v>
      </c>
      <c r="J74" s="126" t="s">
        <v>1727</v>
      </c>
      <c r="K74" s="21">
        <v>160</v>
      </c>
      <c r="L74" s="267" t="s">
        <v>1853</v>
      </c>
      <c r="M74" s="246">
        <v>41886</v>
      </c>
      <c r="N74" s="246">
        <f t="shared" si="5"/>
        <v>41907</v>
      </c>
      <c r="O74" s="246"/>
      <c r="P74" s="246"/>
      <c r="Q74" s="21"/>
      <c r="R74" s="246">
        <v>41897</v>
      </c>
      <c r="S74" s="612"/>
      <c r="T74" s="588"/>
      <c r="U74" s="226"/>
      <c r="V74" s="21"/>
      <c r="W74" s="629"/>
      <c r="X74" s="21"/>
      <c r="Y74" s="21"/>
      <c r="Z74" s="616"/>
      <c r="AA74" s="21"/>
      <c r="AB74" s="21"/>
      <c r="AC74" s="21"/>
      <c r="AD74" s="21"/>
    </row>
    <row r="75" spans="1:30" ht="19.5" customHeight="1" x14ac:dyDescent="0.2">
      <c r="A75" s="637">
        <v>56</v>
      </c>
      <c r="B75" s="119" t="s">
        <v>1725</v>
      </c>
      <c r="C75" s="119" t="s">
        <v>1751</v>
      </c>
      <c r="D75" s="249" t="s">
        <v>1659</v>
      </c>
      <c r="E75" s="249" t="s">
        <v>1749</v>
      </c>
      <c r="F75" s="255" t="s">
        <v>1750</v>
      </c>
      <c r="G75" s="247" t="s">
        <v>1825</v>
      </c>
      <c r="H75" s="21">
        <v>55</v>
      </c>
      <c r="I75" s="21" t="s">
        <v>727</v>
      </c>
      <c r="J75" s="126" t="s">
        <v>1727</v>
      </c>
      <c r="K75" s="21">
        <v>45</v>
      </c>
      <c r="L75" s="21"/>
      <c r="M75" s="246">
        <v>41782</v>
      </c>
      <c r="N75" s="246">
        <f t="shared" si="5"/>
        <v>41803</v>
      </c>
      <c r="O75" s="246"/>
      <c r="P75" s="246"/>
      <c r="Q75" s="21"/>
      <c r="R75" s="246">
        <v>41891</v>
      </c>
      <c r="S75" s="610" t="s">
        <v>1083</v>
      </c>
      <c r="T75" s="586">
        <f t="shared" si="3"/>
        <v>109</v>
      </c>
      <c r="U75" s="226"/>
      <c r="V75" s="21"/>
      <c r="W75" s="628" t="s">
        <v>1893</v>
      </c>
      <c r="X75" s="21" t="s">
        <v>1761</v>
      </c>
      <c r="Y75" s="21"/>
      <c r="Z75" s="21"/>
      <c r="AA75" s="21"/>
      <c r="AB75" s="21"/>
      <c r="AC75" s="21"/>
      <c r="AD75" s="21"/>
    </row>
    <row r="76" spans="1:30" ht="19.5" customHeight="1" x14ac:dyDescent="0.2">
      <c r="A76" s="637"/>
      <c r="B76" s="119" t="s">
        <v>1725</v>
      </c>
      <c r="C76" s="119" t="s">
        <v>1752</v>
      </c>
      <c r="D76" s="249" t="s">
        <v>1659</v>
      </c>
      <c r="E76" s="249" t="s">
        <v>1749</v>
      </c>
      <c r="F76" s="255" t="s">
        <v>313</v>
      </c>
      <c r="G76" s="247" t="s">
        <v>1753</v>
      </c>
      <c r="H76" s="21">
        <v>9</v>
      </c>
      <c r="I76" s="21" t="s">
        <v>727</v>
      </c>
      <c r="J76" s="126" t="s">
        <v>1727</v>
      </c>
      <c r="K76" s="21">
        <v>45</v>
      </c>
      <c r="L76" s="21"/>
      <c r="M76" s="246">
        <v>41782</v>
      </c>
      <c r="N76" s="246">
        <f t="shared" si="5"/>
        <v>41803</v>
      </c>
      <c r="O76" s="246"/>
      <c r="P76" s="246"/>
      <c r="Q76" s="21"/>
      <c r="R76" s="246">
        <v>41891</v>
      </c>
      <c r="S76" s="612"/>
      <c r="T76" s="588"/>
      <c r="U76" s="226"/>
      <c r="V76" s="21"/>
      <c r="W76" s="629"/>
      <c r="X76" s="21" t="s">
        <v>1761</v>
      </c>
      <c r="Y76" s="21"/>
      <c r="Z76" s="21"/>
      <c r="AA76" s="21"/>
      <c r="AB76" s="21"/>
      <c r="AC76" s="21"/>
      <c r="AD76" s="21"/>
    </row>
    <row r="77" spans="1:30" ht="19.5" customHeight="1" x14ac:dyDescent="0.2">
      <c r="A77" s="315">
        <v>57</v>
      </c>
      <c r="B77" s="119" t="s">
        <v>1755</v>
      </c>
      <c r="C77" s="119" t="s">
        <v>1755</v>
      </c>
      <c r="D77" s="249" t="s">
        <v>1288</v>
      </c>
      <c r="E77" s="249" t="s">
        <v>1756</v>
      </c>
      <c r="F77" s="255" t="s">
        <v>1757</v>
      </c>
      <c r="G77" s="247" t="s">
        <v>1417</v>
      </c>
      <c r="H77" s="21"/>
      <c r="I77" s="21"/>
      <c r="J77" s="324"/>
      <c r="K77" s="324"/>
      <c r="L77" s="324"/>
      <c r="M77" s="246">
        <v>41848</v>
      </c>
      <c r="N77" s="246">
        <f t="shared" si="5"/>
        <v>41869</v>
      </c>
      <c r="O77" s="246"/>
      <c r="P77" s="246"/>
      <c r="Q77" s="324"/>
      <c r="R77" s="246">
        <v>41848</v>
      </c>
      <c r="S77" s="321" t="s">
        <v>404</v>
      </c>
      <c r="T77" s="226">
        <f t="shared" si="3"/>
        <v>0</v>
      </c>
      <c r="U77" s="226"/>
      <c r="V77" s="324"/>
      <c r="W77" s="94" t="str">
        <f t="shared" si="6"/>
        <v>O</v>
      </c>
      <c r="X77" s="21"/>
      <c r="Y77" s="21"/>
      <c r="Z77" s="21"/>
      <c r="AA77" s="21"/>
      <c r="AB77" s="21"/>
      <c r="AC77" s="21"/>
      <c r="AD77" s="21"/>
    </row>
    <row r="78" spans="1:30" s="312" customFormat="1" ht="19.5" customHeight="1" x14ac:dyDescent="0.2">
      <c r="A78" s="315">
        <v>58</v>
      </c>
      <c r="B78" s="302" t="s">
        <v>1758</v>
      </c>
      <c r="C78" s="302" t="s">
        <v>1758</v>
      </c>
      <c r="D78" s="303" t="s">
        <v>1184</v>
      </c>
      <c r="E78" s="303" t="s">
        <v>1759</v>
      </c>
      <c r="F78" s="316" t="s">
        <v>1757</v>
      </c>
      <c r="G78" s="303" t="s">
        <v>1760</v>
      </c>
      <c r="H78" s="310">
        <v>6</v>
      </c>
      <c r="I78" s="306" t="s">
        <v>727</v>
      </c>
      <c r="J78" s="306" t="s">
        <v>1727</v>
      </c>
      <c r="K78" s="306" t="s">
        <v>1833</v>
      </c>
      <c r="L78" s="306"/>
      <c r="M78" s="309">
        <v>41906</v>
      </c>
      <c r="N78" s="309">
        <f t="shared" si="5"/>
        <v>41927</v>
      </c>
      <c r="O78" s="309"/>
      <c r="P78" s="309"/>
      <c r="Q78" s="310"/>
      <c r="R78" s="309">
        <v>41929</v>
      </c>
      <c r="S78" s="306" t="s">
        <v>404</v>
      </c>
      <c r="T78" s="311">
        <f t="shared" si="3"/>
        <v>23</v>
      </c>
      <c r="U78" s="311"/>
      <c r="V78" s="310"/>
      <c r="W78" s="317" t="s">
        <v>1893</v>
      </c>
      <c r="X78" s="318" t="s">
        <v>1786</v>
      </c>
      <c r="Y78" s="310"/>
      <c r="Z78" s="306" t="s">
        <v>196</v>
      </c>
      <c r="AA78" s="310"/>
      <c r="AB78" s="310"/>
      <c r="AC78" s="310"/>
      <c r="AD78" s="310"/>
    </row>
    <row r="79" spans="1:30" ht="19.5" customHeight="1" x14ac:dyDescent="0.2">
      <c r="A79" s="315">
        <v>59</v>
      </c>
      <c r="B79" s="119" t="s">
        <v>1762</v>
      </c>
      <c r="C79" s="119" t="s">
        <v>1762</v>
      </c>
      <c r="D79" s="249" t="s">
        <v>1764</v>
      </c>
      <c r="E79" s="249" t="s">
        <v>1763</v>
      </c>
      <c r="F79" s="255" t="s">
        <v>1765</v>
      </c>
      <c r="G79" s="234" t="s">
        <v>1691</v>
      </c>
      <c r="H79" s="21">
        <v>9</v>
      </c>
      <c r="I79" s="16" t="s">
        <v>727</v>
      </c>
      <c r="J79" s="16" t="s">
        <v>1727</v>
      </c>
      <c r="K79" s="126" t="s">
        <v>1766</v>
      </c>
      <c r="L79" s="126"/>
      <c r="M79" s="246">
        <v>41928</v>
      </c>
      <c r="N79" s="246">
        <f t="shared" si="5"/>
        <v>41949</v>
      </c>
      <c r="O79" s="246"/>
      <c r="P79" s="246"/>
      <c r="Q79" s="21"/>
      <c r="R79" s="246">
        <v>41949</v>
      </c>
      <c r="S79" s="277" t="s">
        <v>1083</v>
      </c>
      <c r="T79" s="226">
        <f t="shared" si="3"/>
        <v>21</v>
      </c>
      <c r="U79" s="226"/>
      <c r="V79" s="21"/>
      <c r="W79" s="94"/>
      <c r="X79" s="35" t="s">
        <v>1787</v>
      </c>
      <c r="Y79" s="21"/>
      <c r="Z79" s="21"/>
      <c r="AA79" s="21"/>
      <c r="AB79" s="21"/>
      <c r="AC79" s="21"/>
      <c r="AD79" s="21"/>
    </row>
    <row r="80" spans="1:30" s="312" customFormat="1" ht="19.5" customHeight="1" x14ac:dyDescent="0.2">
      <c r="A80" s="315">
        <v>60</v>
      </c>
      <c r="B80" s="302" t="s">
        <v>1767</v>
      </c>
      <c r="C80" s="302" t="s">
        <v>1767</v>
      </c>
      <c r="D80" s="303" t="s">
        <v>1871</v>
      </c>
      <c r="E80" s="303" t="s">
        <v>1768</v>
      </c>
      <c r="F80" s="319" t="s">
        <v>1818</v>
      </c>
      <c r="G80" s="303" t="s">
        <v>1769</v>
      </c>
      <c r="H80" s="310">
        <v>4</v>
      </c>
      <c r="I80" s="306" t="s">
        <v>727</v>
      </c>
      <c r="J80" s="306" t="s">
        <v>1727</v>
      </c>
      <c r="K80" s="306" t="s">
        <v>1770</v>
      </c>
      <c r="L80" s="306"/>
      <c r="M80" s="309">
        <v>41900</v>
      </c>
      <c r="N80" s="309">
        <f t="shared" si="5"/>
        <v>41921</v>
      </c>
      <c r="O80" s="309"/>
      <c r="P80" s="309"/>
      <c r="Q80" s="310"/>
      <c r="R80" s="309">
        <v>41919</v>
      </c>
      <c r="S80" s="306" t="s">
        <v>404</v>
      </c>
      <c r="T80" s="311">
        <f t="shared" si="3"/>
        <v>19</v>
      </c>
      <c r="U80" s="311"/>
      <c r="V80" s="310"/>
      <c r="W80" s="317" t="s">
        <v>1894</v>
      </c>
      <c r="X80" s="310"/>
      <c r="Y80" s="310"/>
      <c r="Z80" s="310"/>
      <c r="AA80" s="310"/>
      <c r="AB80" s="310"/>
      <c r="AC80" s="310"/>
      <c r="AD80" s="310"/>
    </row>
    <row r="81" spans="1:30" ht="19.5" customHeight="1" x14ac:dyDescent="0.2">
      <c r="A81" s="315">
        <v>61</v>
      </c>
      <c r="B81" s="119" t="s">
        <v>1788</v>
      </c>
      <c r="C81" s="119" t="s">
        <v>1788</v>
      </c>
      <c r="D81" s="249" t="s">
        <v>311</v>
      </c>
      <c r="E81" s="249" t="s">
        <v>1771</v>
      </c>
      <c r="F81" s="255" t="s">
        <v>313</v>
      </c>
      <c r="G81" s="234" t="s">
        <v>1772</v>
      </c>
      <c r="H81" s="21"/>
      <c r="I81" s="21"/>
      <c r="J81" s="21"/>
      <c r="K81" s="21"/>
      <c r="L81" s="21"/>
      <c r="M81" s="246">
        <v>41943</v>
      </c>
      <c r="N81" s="246">
        <f t="shared" si="5"/>
        <v>41964</v>
      </c>
      <c r="O81" s="246"/>
      <c r="P81" s="246"/>
      <c r="Q81" s="21"/>
      <c r="R81" s="246">
        <v>41947</v>
      </c>
      <c r="S81" s="21" t="s">
        <v>1083</v>
      </c>
      <c r="T81" s="226">
        <f>IF(R81&lt;&gt;"",R81-M81,"")</f>
        <v>4</v>
      </c>
      <c r="U81" s="226"/>
      <c r="V81" s="21"/>
      <c r="W81" s="94"/>
      <c r="X81" s="21"/>
      <c r="Y81" s="21"/>
      <c r="Z81" s="21"/>
      <c r="AA81" s="21"/>
      <c r="AB81" s="21"/>
      <c r="AC81" s="21"/>
      <c r="AD81" s="21"/>
    </row>
    <row r="82" spans="1:30" s="312" customFormat="1" ht="19.5" customHeight="1" x14ac:dyDescent="0.2">
      <c r="A82" s="315">
        <v>62</v>
      </c>
      <c r="B82" s="302" t="s">
        <v>1789</v>
      </c>
      <c r="C82" s="302" t="s">
        <v>1789</v>
      </c>
      <c r="D82" s="303" t="s">
        <v>430</v>
      </c>
      <c r="E82" s="303" t="s">
        <v>1790</v>
      </c>
      <c r="F82" s="316" t="s">
        <v>1872</v>
      </c>
      <c r="G82" s="305"/>
      <c r="H82" s="310"/>
      <c r="I82" s="310"/>
      <c r="J82" s="310"/>
      <c r="K82" s="310"/>
      <c r="L82" s="310"/>
      <c r="M82" s="309">
        <v>41901</v>
      </c>
      <c r="N82" s="309">
        <f t="shared" si="5"/>
        <v>41922</v>
      </c>
      <c r="O82" s="309"/>
      <c r="P82" s="309"/>
      <c r="Q82" s="310"/>
      <c r="R82" s="309">
        <v>41925</v>
      </c>
      <c r="S82" s="306" t="s">
        <v>404</v>
      </c>
      <c r="T82" s="311">
        <f t="shared" ref="T82:T94" si="7">IF(R82&lt;&gt;"",R82-M82,"")</f>
        <v>24</v>
      </c>
      <c r="U82" s="311"/>
      <c r="V82" s="310"/>
      <c r="W82" s="317" t="s">
        <v>1893</v>
      </c>
      <c r="X82" s="310"/>
      <c r="Y82" s="310"/>
      <c r="Z82" s="310"/>
      <c r="AA82" s="310"/>
      <c r="AB82" s="310"/>
      <c r="AC82" s="310"/>
      <c r="AD82" s="310"/>
    </row>
    <row r="83" spans="1:30" s="312" customFormat="1" ht="19.5" customHeight="1" x14ac:dyDescent="0.2">
      <c r="A83" s="315">
        <v>63</v>
      </c>
      <c r="B83" s="302" t="s">
        <v>1791</v>
      </c>
      <c r="C83" s="302" t="s">
        <v>1791</v>
      </c>
      <c r="D83" s="303" t="s">
        <v>1500</v>
      </c>
      <c r="E83" s="303" t="s">
        <v>1796</v>
      </c>
      <c r="F83" s="320" t="s">
        <v>1797</v>
      </c>
      <c r="G83" s="303" t="s">
        <v>1819</v>
      </c>
      <c r="H83" s="310">
        <v>5.2</v>
      </c>
      <c r="I83" s="306" t="s">
        <v>727</v>
      </c>
      <c r="J83" s="306" t="s">
        <v>1727</v>
      </c>
      <c r="K83" s="306" t="s">
        <v>1897</v>
      </c>
      <c r="L83" s="306"/>
      <c r="M83" s="309">
        <v>41954</v>
      </c>
      <c r="N83" s="309">
        <f t="shared" si="5"/>
        <v>41975</v>
      </c>
      <c r="O83" s="309"/>
      <c r="P83" s="309"/>
      <c r="Q83" s="310"/>
      <c r="R83" s="309">
        <v>41958</v>
      </c>
      <c r="S83" s="306" t="s">
        <v>404</v>
      </c>
      <c r="T83" s="311">
        <f t="shared" si="7"/>
        <v>4</v>
      </c>
      <c r="U83" s="311"/>
      <c r="V83" s="310"/>
      <c r="W83" s="317" t="s">
        <v>1894</v>
      </c>
      <c r="X83" s="310"/>
      <c r="Y83" s="310"/>
      <c r="Z83" s="310"/>
      <c r="AA83" s="310"/>
      <c r="AB83" s="310"/>
      <c r="AC83" s="310"/>
      <c r="AD83" s="310"/>
    </row>
    <row r="84" spans="1:30" ht="19.5" customHeight="1" x14ac:dyDescent="0.2">
      <c r="A84" s="315">
        <v>64</v>
      </c>
      <c r="B84" s="119" t="s">
        <v>1792</v>
      </c>
      <c r="C84" s="119" t="s">
        <v>1792</v>
      </c>
      <c r="D84" s="249" t="s">
        <v>1793</v>
      </c>
      <c r="E84" s="249" t="s">
        <v>1794</v>
      </c>
      <c r="F84" s="16" t="s">
        <v>1847</v>
      </c>
      <c r="G84" s="234" t="s">
        <v>0</v>
      </c>
      <c r="H84" s="16" t="s">
        <v>1795</v>
      </c>
      <c r="I84" s="16" t="s">
        <v>727</v>
      </c>
      <c r="J84" s="126" t="s">
        <v>1727</v>
      </c>
      <c r="K84" s="126" t="s">
        <v>1832</v>
      </c>
      <c r="L84" s="126" t="s">
        <v>1833</v>
      </c>
      <c r="M84" s="246">
        <v>41957</v>
      </c>
      <c r="N84" s="246">
        <f t="shared" si="5"/>
        <v>41978</v>
      </c>
      <c r="O84" s="246"/>
      <c r="P84" s="246"/>
      <c r="Q84" s="21"/>
      <c r="R84" s="246">
        <v>41959</v>
      </c>
      <c r="S84" s="277" t="s">
        <v>1083</v>
      </c>
      <c r="T84" s="226">
        <f t="shared" si="7"/>
        <v>2</v>
      </c>
      <c r="U84" s="226"/>
      <c r="V84" s="21"/>
      <c r="W84" s="94"/>
      <c r="X84" s="21"/>
      <c r="Y84" s="21"/>
      <c r="Z84" s="21"/>
      <c r="AA84" s="21"/>
      <c r="AB84" s="21"/>
      <c r="AC84" s="21"/>
      <c r="AD84" s="21"/>
    </row>
    <row r="85" spans="1:30" s="312" customFormat="1" ht="19.5" customHeight="1" x14ac:dyDescent="0.2">
      <c r="A85" s="315">
        <v>65</v>
      </c>
      <c r="B85" s="302" t="s">
        <v>1798</v>
      </c>
      <c r="C85" s="302" t="s">
        <v>1798</v>
      </c>
      <c r="D85" s="303" t="s">
        <v>155</v>
      </c>
      <c r="E85" s="303" t="s">
        <v>1800</v>
      </c>
      <c r="F85" s="306"/>
      <c r="G85" s="303" t="s">
        <v>1801</v>
      </c>
      <c r="H85" s="310"/>
      <c r="I85" s="310"/>
      <c r="J85" s="306" t="s">
        <v>1727</v>
      </c>
      <c r="K85" s="306">
        <v>330</v>
      </c>
      <c r="L85" s="306" t="s">
        <v>1834</v>
      </c>
      <c r="M85" s="309">
        <v>41941</v>
      </c>
      <c r="N85" s="309">
        <f t="shared" si="5"/>
        <v>41962</v>
      </c>
      <c r="O85" s="309"/>
      <c r="P85" s="309"/>
      <c r="Q85" s="310"/>
      <c r="R85" s="309">
        <v>41967</v>
      </c>
      <c r="S85" s="306" t="s">
        <v>404</v>
      </c>
      <c r="T85" s="311">
        <f t="shared" si="7"/>
        <v>26</v>
      </c>
      <c r="U85" s="311"/>
      <c r="V85" s="310"/>
      <c r="W85" s="317" t="s">
        <v>1893</v>
      </c>
      <c r="X85" s="310"/>
      <c r="Y85" s="310"/>
      <c r="Z85" s="306" t="s">
        <v>196</v>
      </c>
      <c r="AA85" s="310"/>
      <c r="AB85" s="310"/>
      <c r="AC85" s="310"/>
      <c r="AD85" s="310"/>
    </row>
    <row r="86" spans="1:30" s="312" customFormat="1" ht="19.5" customHeight="1" x14ac:dyDescent="0.2">
      <c r="A86" s="315">
        <v>66</v>
      </c>
      <c r="B86" s="302" t="s">
        <v>1802</v>
      </c>
      <c r="C86" s="302" t="s">
        <v>1802</v>
      </c>
      <c r="D86" s="303" t="s">
        <v>586</v>
      </c>
      <c r="E86" s="303" t="s">
        <v>1803</v>
      </c>
      <c r="F86" s="310"/>
      <c r="G86" s="303" t="s">
        <v>0</v>
      </c>
      <c r="H86" s="310">
        <v>1</v>
      </c>
      <c r="I86" s="306" t="s">
        <v>368</v>
      </c>
      <c r="J86" s="306" t="s">
        <v>1804</v>
      </c>
      <c r="K86" s="310">
        <v>250</v>
      </c>
      <c r="L86" s="306" t="s">
        <v>1834</v>
      </c>
      <c r="M86" s="309">
        <v>41960</v>
      </c>
      <c r="N86" s="309">
        <f t="shared" si="5"/>
        <v>41981</v>
      </c>
      <c r="O86" s="309"/>
      <c r="P86" s="309"/>
      <c r="Q86" s="309"/>
      <c r="R86" s="309">
        <v>41960</v>
      </c>
      <c r="S86" s="306" t="s">
        <v>404</v>
      </c>
      <c r="T86" s="311">
        <f t="shared" si="7"/>
        <v>0</v>
      </c>
      <c r="U86" s="311"/>
      <c r="V86" s="310"/>
      <c r="W86" s="317" t="s">
        <v>1894</v>
      </c>
      <c r="X86" s="303" t="s">
        <v>1873</v>
      </c>
      <c r="Y86" s="310"/>
      <c r="Z86" s="306" t="s">
        <v>196</v>
      </c>
      <c r="AA86" s="310"/>
      <c r="AB86" s="310"/>
      <c r="AC86" s="310"/>
      <c r="AD86" s="310"/>
    </row>
    <row r="87" spans="1:30" s="312" customFormat="1" ht="19.5" customHeight="1" x14ac:dyDescent="0.2">
      <c r="A87" s="637">
        <v>67</v>
      </c>
      <c r="B87" s="302" t="s">
        <v>1805</v>
      </c>
      <c r="C87" s="302" t="s">
        <v>1837</v>
      </c>
      <c r="D87" s="303" t="s">
        <v>1806</v>
      </c>
      <c r="E87" s="303" t="s">
        <v>1807</v>
      </c>
      <c r="F87" s="306" t="s">
        <v>1808</v>
      </c>
      <c r="G87" s="303" t="s">
        <v>0</v>
      </c>
      <c r="H87" s="310" t="s">
        <v>1744</v>
      </c>
      <c r="I87" s="310" t="s">
        <v>1576</v>
      </c>
      <c r="J87" s="306" t="s">
        <v>1727</v>
      </c>
      <c r="K87" s="306" t="s">
        <v>1889</v>
      </c>
      <c r="L87" s="306" t="s">
        <v>1834</v>
      </c>
      <c r="M87" s="604">
        <v>41960</v>
      </c>
      <c r="N87" s="604">
        <f t="shared" si="5"/>
        <v>41981</v>
      </c>
      <c r="O87" s="607" t="s">
        <v>1294</v>
      </c>
      <c r="P87" s="309"/>
      <c r="Q87" s="309"/>
      <c r="R87" s="604">
        <v>41980</v>
      </c>
      <c r="S87" s="610" t="s">
        <v>404</v>
      </c>
      <c r="T87" s="586">
        <f t="shared" si="7"/>
        <v>20</v>
      </c>
      <c r="U87" s="311"/>
      <c r="V87" s="310"/>
      <c r="W87" s="586" t="s">
        <v>1894</v>
      </c>
      <c r="X87" s="610" t="s">
        <v>1895</v>
      </c>
      <c r="Y87" s="310"/>
      <c r="Z87" s="624"/>
      <c r="AA87" s="310"/>
      <c r="AB87" s="310"/>
      <c r="AC87" s="310"/>
      <c r="AD87" s="310"/>
    </row>
    <row r="88" spans="1:30" ht="19.5" customHeight="1" x14ac:dyDescent="0.2">
      <c r="A88" s="637"/>
      <c r="B88" s="280" t="s">
        <v>1805</v>
      </c>
      <c r="C88" s="280" t="s">
        <v>1837</v>
      </c>
      <c r="D88" s="249" t="s">
        <v>1806</v>
      </c>
      <c r="E88" s="249" t="s">
        <v>1807</v>
      </c>
      <c r="F88" s="278" t="s">
        <v>1808</v>
      </c>
      <c r="G88" s="234" t="s">
        <v>0</v>
      </c>
      <c r="H88" s="282" t="s">
        <v>1744</v>
      </c>
      <c r="I88" s="282" t="s">
        <v>1576</v>
      </c>
      <c r="J88" s="281" t="s">
        <v>1727</v>
      </c>
      <c r="K88" s="281" t="s">
        <v>1890</v>
      </c>
      <c r="L88" s="278" t="s">
        <v>1834</v>
      </c>
      <c r="M88" s="605"/>
      <c r="N88" s="605"/>
      <c r="O88" s="608"/>
      <c r="P88" s="246"/>
      <c r="Q88" s="246"/>
      <c r="R88" s="605"/>
      <c r="S88" s="611"/>
      <c r="T88" s="587"/>
      <c r="U88" s="226"/>
      <c r="V88" s="282"/>
      <c r="W88" s="630"/>
      <c r="X88" s="615"/>
      <c r="Y88" s="282"/>
      <c r="Z88" s="615"/>
      <c r="AA88" s="282"/>
      <c r="AB88" s="282"/>
      <c r="AC88" s="282"/>
      <c r="AD88" s="282"/>
    </row>
    <row r="89" spans="1:30" ht="19.5" customHeight="1" x14ac:dyDescent="0.2">
      <c r="A89" s="637"/>
      <c r="B89" s="280" t="s">
        <v>1805</v>
      </c>
      <c r="C89" s="280" t="s">
        <v>1837</v>
      </c>
      <c r="D89" s="249" t="s">
        <v>1806</v>
      </c>
      <c r="E89" s="249" t="s">
        <v>1807</v>
      </c>
      <c r="F89" s="278" t="s">
        <v>1808</v>
      </c>
      <c r="G89" s="234" t="s">
        <v>0</v>
      </c>
      <c r="H89" s="282" t="s">
        <v>1744</v>
      </c>
      <c r="I89" s="282" t="s">
        <v>1576</v>
      </c>
      <c r="J89" s="281" t="s">
        <v>1727</v>
      </c>
      <c r="K89" s="281" t="s">
        <v>1891</v>
      </c>
      <c r="L89" s="278" t="s">
        <v>1834</v>
      </c>
      <c r="M89" s="605"/>
      <c r="N89" s="605"/>
      <c r="O89" s="608"/>
      <c r="P89" s="246"/>
      <c r="Q89" s="246"/>
      <c r="R89" s="605"/>
      <c r="S89" s="611"/>
      <c r="T89" s="587"/>
      <c r="U89" s="226"/>
      <c r="V89" s="282"/>
      <c r="W89" s="630"/>
      <c r="X89" s="615"/>
      <c r="Y89" s="282"/>
      <c r="Z89" s="615"/>
      <c r="AA89" s="282"/>
      <c r="AB89" s="282"/>
      <c r="AC89" s="282"/>
      <c r="AD89" s="282"/>
    </row>
    <row r="90" spans="1:30" ht="19.5" customHeight="1" x14ac:dyDescent="0.2">
      <c r="A90" s="637"/>
      <c r="B90" s="280" t="s">
        <v>1805</v>
      </c>
      <c r="C90" s="280" t="s">
        <v>1837</v>
      </c>
      <c r="D90" s="249" t="s">
        <v>1806</v>
      </c>
      <c r="E90" s="249" t="s">
        <v>1807</v>
      </c>
      <c r="F90" s="278" t="s">
        <v>1808</v>
      </c>
      <c r="G90" s="234" t="s">
        <v>0</v>
      </c>
      <c r="H90" s="282" t="s">
        <v>1744</v>
      </c>
      <c r="I90" s="282" t="s">
        <v>1576</v>
      </c>
      <c r="J90" s="281" t="s">
        <v>1727</v>
      </c>
      <c r="K90" s="281" t="s">
        <v>1845</v>
      </c>
      <c r="L90" s="278" t="s">
        <v>1834</v>
      </c>
      <c r="M90" s="606"/>
      <c r="N90" s="606"/>
      <c r="O90" s="609"/>
      <c r="P90" s="246"/>
      <c r="Q90" s="246"/>
      <c r="R90" s="606"/>
      <c r="S90" s="612"/>
      <c r="T90" s="588"/>
      <c r="U90" s="226"/>
      <c r="V90" s="282"/>
      <c r="W90" s="629"/>
      <c r="X90" s="616"/>
      <c r="Y90" s="282"/>
      <c r="Z90" s="616"/>
      <c r="AA90" s="282"/>
      <c r="AB90" s="282"/>
      <c r="AC90" s="282"/>
      <c r="AD90" s="282"/>
    </row>
    <row r="91" spans="1:30" s="312" customFormat="1" ht="19.5" customHeight="1" x14ac:dyDescent="0.2">
      <c r="A91" s="315">
        <v>68</v>
      </c>
      <c r="B91" s="302" t="s">
        <v>1809</v>
      </c>
      <c r="C91" s="302" t="s">
        <v>1809</v>
      </c>
      <c r="D91" s="303" t="s">
        <v>941</v>
      </c>
      <c r="E91" s="303" t="s">
        <v>1835</v>
      </c>
      <c r="F91" s="306"/>
      <c r="G91" s="303" t="s">
        <v>0</v>
      </c>
      <c r="H91" s="310" t="s">
        <v>1744</v>
      </c>
      <c r="I91" s="310" t="s">
        <v>1576</v>
      </c>
      <c r="J91" s="306" t="s">
        <v>1727</v>
      </c>
      <c r="K91" s="310">
        <v>100</v>
      </c>
      <c r="L91" s="306" t="s">
        <v>1834</v>
      </c>
      <c r="M91" s="309">
        <v>41939</v>
      </c>
      <c r="N91" s="309">
        <f t="shared" si="5"/>
        <v>41960</v>
      </c>
      <c r="O91" s="309" t="s">
        <v>438</v>
      </c>
      <c r="P91" s="309" t="s">
        <v>438</v>
      </c>
      <c r="Q91" s="309">
        <v>41967</v>
      </c>
      <c r="R91" s="309">
        <v>41967</v>
      </c>
      <c r="S91" s="306" t="s">
        <v>404</v>
      </c>
      <c r="T91" s="311">
        <f t="shared" si="7"/>
        <v>28</v>
      </c>
      <c r="U91" s="311"/>
      <c r="V91" s="310"/>
      <c r="W91" s="317" t="str">
        <f t="shared" ref="W91" si="8">IF(R91&lt;&gt;"",IF(T91&lt;22,"O","N"),"")</f>
        <v>N</v>
      </c>
      <c r="X91" s="310"/>
      <c r="Y91" s="310"/>
      <c r="Z91" s="310"/>
      <c r="AA91" s="310"/>
      <c r="AB91" s="310"/>
      <c r="AC91" s="310"/>
      <c r="AD91" s="310"/>
    </row>
    <row r="92" spans="1:30" s="312" customFormat="1" ht="19.5" customHeight="1" x14ac:dyDescent="0.2">
      <c r="A92" s="315">
        <v>69</v>
      </c>
      <c r="B92" s="302" t="s">
        <v>1810</v>
      </c>
      <c r="C92" s="302" t="s">
        <v>1810</v>
      </c>
      <c r="D92" s="303" t="s">
        <v>586</v>
      </c>
      <c r="E92" s="303" t="s">
        <v>1811</v>
      </c>
      <c r="F92" s="306" t="s">
        <v>1848</v>
      </c>
      <c r="G92" s="305" t="s">
        <v>0</v>
      </c>
      <c r="H92" s="310">
        <v>2</v>
      </c>
      <c r="I92" s="310" t="s">
        <v>1365</v>
      </c>
      <c r="J92" s="306" t="s">
        <v>1727</v>
      </c>
      <c r="K92" s="310">
        <v>240</v>
      </c>
      <c r="L92" s="306" t="s">
        <v>1834</v>
      </c>
      <c r="M92" s="309">
        <v>41963</v>
      </c>
      <c r="N92" s="309">
        <f t="shared" si="5"/>
        <v>41984</v>
      </c>
      <c r="O92" s="309" t="s">
        <v>438</v>
      </c>
      <c r="P92" s="309" t="s">
        <v>438</v>
      </c>
      <c r="Q92" s="309">
        <v>42012</v>
      </c>
      <c r="R92" s="309">
        <v>42013</v>
      </c>
      <c r="S92" s="306" t="s">
        <v>404</v>
      </c>
      <c r="T92" s="311">
        <f t="shared" si="7"/>
        <v>50</v>
      </c>
      <c r="U92" s="311"/>
      <c r="V92" s="310"/>
      <c r="W92" s="317" t="s">
        <v>1893</v>
      </c>
      <c r="X92" s="310"/>
      <c r="Y92" s="310"/>
      <c r="Z92" s="306" t="s">
        <v>196</v>
      </c>
      <c r="AA92" s="310"/>
      <c r="AB92" s="310"/>
      <c r="AC92" s="310"/>
      <c r="AD92" s="310"/>
    </row>
    <row r="93" spans="1:30" ht="19.5" customHeight="1" x14ac:dyDescent="0.2">
      <c r="A93" s="315">
        <v>70</v>
      </c>
      <c r="B93" s="119" t="s">
        <v>1812</v>
      </c>
      <c r="C93" s="119" t="s">
        <v>1812</v>
      </c>
      <c r="D93" s="249" t="s">
        <v>1120</v>
      </c>
      <c r="E93" s="249" t="s">
        <v>1836</v>
      </c>
      <c r="F93" s="323" t="s">
        <v>1814</v>
      </c>
      <c r="G93" s="234" t="s">
        <v>392</v>
      </c>
      <c r="H93" s="21" t="s">
        <v>1744</v>
      </c>
      <c r="I93" s="265" t="s">
        <v>1365</v>
      </c>
      <c r="J93" s="321" t="s">
        <v>1838</v>
      </c>
      <c r="K93" s="321" t="s">
        <v>1831</v>
      </c>
      <c r="L93" s="321" t="s">
        <v>1854</v>
      </c>
      <c r="M93" s="246">
        <v>41960</v>
      </c>
      <c r="N93" s="253">
        <f t="shared" si="5"/>
        <v>41981</v>
      </c>
      <c r="O93" s="274" t="s">
        <v>1294</v>
      </c>
      <c r="P93" s="274" t="s">
        <v>1294</v>
      </c>
      <c r="Q93" s="246">
        <v>41984</v>
      </c>
      <c r="R93" s="246">
        <v>41984</v>
      </c>
      <c r="S93" s="321" t="s">
        <v>404</v>
      </c>
      <c r="T93" s="226">
        <f t="shared" si="7"/>
        <v>24</v>
      </c>
      <c r="U93" s="226"/>
      <c r="V93" s="324"/>
      <c r="W93" s="94" t="s">
        <v>1893</v>
      </c>
      <c r="X93" s="21"/>
      <c r="Y93" s="21"/>
      <c r="Z93" s="21"/>
      <c r="AA93" s="21"/>
      <c r="AB93" s="21"/>
      <c r="AC93" s="21"/>
      <c r="AD93" s="21"/>
    </row>
    <row r="94" spans="1:30" ht="19.5" customHeight="1" x14ac:dyDescent="0.2">
      <c r="A94" s="315">
        <v>71</v>
      </c>
      <c r="B94" s="119" t="s">
        <v>1813</v>
      </c>
      <c r="C94" s="119" t="s">
        <v>1813</v>
      </c>
      <c r="D94" s="249" t="s">
        <v>1815</v>
      </c>
      <c r="E94" s="249" t="s">
        <v>1816</v>
      </c>
      <c r="F94" s="323" t="s">
        <v>1817</v>
      </c>
      <c r="G94" s="247" t="s">
        <v>0</v>
      </c>
      <c r="H94" s="21" t="s">
        <v>1744</v>
      </c>
      <c r="I94" s="21" t="s">
        <v>1576</v>
      </c>
      <c r="J94" s="324" t="s">
        <v>1564</v>
      </c>
      <c r="K94" s="324" t="s">
        <v>1830</v>
      </c>
      <c r="L94" s="321" t="s">
        <v>1834</v>
      </c>
      <c r="M94" s="246">
        <v>41964</v>
      </c>
      <c r="N94" s="253">
        <f t="shared" si="5"/>
        <v>41985</v>
      </c>
      <c r="O94" s="274" t="s">
        <v>1294</v>
      </c>
      <c r="P94" s="253"/>
      <c r="Q94" s="246"/>
      <c r="R94" s="246"/>
      <c r="S94" s="321" t="s">
        <v>404</v>
      </c>
      <c r="T94" s="226" t="str">
        <f t="shared" si="7"/>
        <v/>
      </c>
      <c r="U94" s="226"/>
      <c r="V94" s="324"/>
      <c r="W94" s="94"/>
      <c r="X94" s="278" t="s">
        <v>1896</v>
      </c>
      <c r="Y94" s="21"/>
      <c r="Z94" s="21"/>
      <c r="AA94" s="21"/>
      <c r="AB94" s="21"/>
      <c r="AC94" s="21"/>
      <c r="AD94" s="21"/>
    </row>
    <row r="95" spans="1:30" ht="19.5" customHeight="1" x14ac:dyDescent="0.2">
      <c r="A95" s="315">
        <v>72</v>
      </c>
      <c r="B95" s="268" t="s">
        <v>1858</v>
      </c>
      <c r="C95" s="268" t="s">
        <v>1858</v>
      </c>
      <c r="D95" s="249" t="s">
        <v>586</v>
      </c>
      <c r="E95" s="249" t="s">
        <v>1859</v>
      </c>
      <c r="F95" s="323" t="s">
        <v>1862</v>
      </c>
      <c r="G95" s="247" t="s">
        <v>0</v>
      </c>
      <c r="H95" s="269" t="s">
        <v>1744</v>
      </c>
      <c r="I95" s="269" t="s">
        <v>1576</v>
      </c>
      <c r="J95" s="324" t="s">
        <v>1564</v>
      </c>
      <c r="K95" s="321" t="s">
        <v>1867</v>
      </c>
      <c r="L95" s="321" t="s">
        <v>1863</v>
      </c>
      <c r="M95" s="246">
        <v>41988</v>
      </c>
      <c r="N95" s="253">
        <v>42016</v>
      </c>
      <c r="O95" s="274" t="s">
        <v>1294</v>
      </c>
      <c r="P95" s="274" t="s">
        <v>1294</v>
      </c>
      <c r="Q95" s="246">
        <v>42012</v>
      </c>
      <c r="R95" s="246">
        <v>42013</v>
      </c>
      <c r="S95" s="321" t="s">
        <v>404</v>
      </c>
      <c r="T95" s="226">
        <f t="shared" ref="T95" si="9">IF(R95&lt;&gt;"",R95-M95,"")</f>
        <v>25</v>
      </c>
      <c r="U95" s="226"/>
      <c r="V95" s="324"/>
      <c r="W95" s="94" t="s">
        <v>1894</v>
      </c>
      <c r="X95" s="269"/>
      <c r="Y95" s="269"/>
      <c r="Z95" s="269"/>
      <c r="AA95" s="269"/>
      <c r="AB95" s="269"/>
      <c r="AC95" s="269"/>
      <c r="AD95" s="269"/>
    </row>
    <row r="96" spans="1:30" ht="19.5" customHeight="1" x14ac:dyDescent="0.2">
      <c r="A96" s="315">
        <v>73</v>
      </c>
      <c r="B96" s="268" t="s">
        <v>1857</v>
      </c>
      <c r="C96" s="268" t="s">
        <v>1857</v>
      </c>
      <c r="D96" s="249" t="s">
        <v>155</v>
      </c>
      <c r="E96" s="249" t="s">
        <v>1800</v>
      </c>
      <c r="F96" s="321" t="s">
        <v>1799</v>
      </c>
      <c r="G96" s="234" t="s">
        <v>1801</v>
      </c>
      <c r="H96" s="269" t="s">
        <v>1744</v>
      </c>
      <c r="I96" s="269" t="s">
        <v>1576</v>
      </c>
      <c r="J96" s="323" t="s">
        <v>1727</v>
      </c>
      <c r="K96" s="272" t="s">
        <v>1861</v>
      </c>
      <c r="L96" s="323" t="s">
        <v>1834</v>
      </c>
      <c r="M96" s="246">
        <v>41941</v>
      </c>
      <c r="N96" s="246">
        <f t="shared" ref="N96" si="10">M96+21</f>
        <v>41962</v>
      </c>
      <c r="O96" s="274" t="s">
        <v>1294</v>
      </c>
      <c r="P96" s="246"/>
      <c r="Q96" s="324"/>
      <c r="R96" s="246"/>
      <c r="S96" s="321" t="s">
        <v>404</v>
      </c>
      <c r="T96" s="226" t="str">
        <f t="shared" ref="T96" si="11">IF(R96&lt;&gt;"",R96-M96,"")</f>
        <v/>
      </c>
      <c r="U96" s="226"/>
      <c r="V96" s="324"/>
      <c r="W96" s="226" t="s">
        <v>1894</v>
      </c>
      <c r="X96" s="269" t="s">
        <v>1860</v>
      </c>
      <c r="Y96" s="269"/>
      <c r="Z96" s="269"/>
      <c r="AA96" s="269"/>
      <c r="AB96" s="269"/>
      <c r="AC96" s="269"/>
      <c r="AD96" s="269"/>
    </row>
    <row r="97" spans="1:30" ht="19.5" customHeight="1" x14ac:dyDescent="0.2">
      <c r="A97" s="315">
        <v>74</v>
      </c>
      <c r="B97" s="270" t="s">
        <v>1864</v>
      </c>
      <c r="C97" s="270" t="s">
        <v>1864</v>
      </c>
      <c r="D97" s="249" t="s">
        <v>1710</v>
      </c>
      <c r="E97" s="249" t="s">
        <v>1865</v>
      </c>
      <c r="F97" s="321" t="s">
        <v>1866</v>
      </c>
      <c r="G97" s="273" t="s">
        <v>1866</v>
      </c>
      <c r="H97" s="271" t="s">
        <v>1744</v>
      </c>
      <c r="I97" s="271" t="s">
        <v>1576</v>
      </c>
      <c r="J97" s="323" t="s">
        <v>1727</v>
      </c>
      <c r="K97" s="321" t="s">
        <v>1870</v>
      </c>
      <c r="L97" s="323" t="s">
        <v>1834</v>
      </c>
      <c r="M97" s="246">
        <v>41988</v>
      </c>
      <c r="N97" s="253">
        <v>42050</v>
      </c>
      <c r="O97" s="274" t="s">
        <v>1294</v>
      </c>
      <c r="P97" s="246"/>
      <c r="Q97" s="324"/>
      <c r="R97" s="246"/>
      <c r="S97" s="321" t="s">
        <v>404</v>
      </c>
      <c r="T97" s="226" t="str">
        <f t="shared" ref="T97" si="12">IF(R97&lt;&gt;"",R97-M97,"")</f>
        <v/>
      </c>
      <c r="U97" s="226"/>
      <c r="V97" s="324"/>
      <c r="W97" s="94"/>
      <c r="X97" s="271" t="s">
        <v>1860</v>
      </c>
      <c r="Y97" s="271"/>
      <c r="Z97" s="271"/>
      <c r="AA97" s="271"/>
      <c r="AB97" s="271"/>
      <c r="AC97" s="271"/>
      <c r="AD97" s="271"/>
    </row>
    <row r="98" spans="1:30" s="104" customFormat="1" x14ac:dyDescent="0.2">
      <c r="A98" s="325"/>
      <c r="B98" s="325"/>
      <c r="C98" s="325"/>
      <c r="D98" s="325"/>
      <c r="E98" s="325"/>
      <c r="F98" s="325"/>
      <c r="G98" s="326"/>
      <c r="H98" s="325"/>
      <c r="I98" s="325"/>
      <c r="J98" s="324"/>
      <c r="K98" s="324"/>
      <c r="L98" s="324"/>
      <c r="M98" s="324"/>
      <c r="N98" s="324"/>
      <c r="O98" s="324"/>
      <c r="P98" s="324"/>
      <c r="Q98" s="324"/>
      <c r="R98" s="324"/>
      <c r="S98" s="324"/>
      <c r="T98" s="324"/>
      <c r="U98" s="324"/>
      <c r="V98" s="324"/>
      <c r="W98" s="324"/>
      <c r="X98" s="327"/>
      <c r="Y98" s="325"/>
      <c r="Z98" s="325"/>
      <c r="AA98" s="325"/>
      <c r="AB98" s="325"/>
      <c r="AC98" s="325"/>
      <c r="AD98" s="325"/>
    </row>
    <row r="99" spans="1:30" s="104" customFormat="1" x14ac:dyDescent="0.2">
      <c r="A99" s="325"/>
      <c r="B99" s="325"/>
      <c r="C99" s="325"/>
      <c r="D99" s="325"/>
      <c r="E99" s="325"/>
      <c r="F99" s="325"/>
      <c r="G99" s="326"/>
      <c r="H99" s="325"/>
      <c r="I99" s="325"/>
      <c r="J99" s="324"/>
      <c r="K99" s="324"/>
      <c r="L99" s="324"/>
      <c r="M99" s="324"/>
      <c r="N99" s="324"/>
      <c r="O99" s="324"/>
      <c r="P99" s="324"/>
      <c r="Q99" s="324"/>
      <c r="R99" s="324"/>
      <c r="S99" s="324"/>
      <c r="T99" s="324"/>
      <c r="U99" s="324"/>
      <c r="V99" s="324"/>
      <c r="W99" s="324"/>
      <c r="X99" s="327"/>
      <c r="Y99" s="325"/>
      <c r="Z99" s="325"/>
      <c r="AA99" s="325"/>
      <c r="AB99" s="325"/>
      <c r="AC99" s="325"/>
      <c r="AD99" s="325"/>
    </row>
    <row r="100" spans="1:30" s="104" customFormat="1" x14ac:dyDescent="0.2">
      <c r="A100" s="325"/>
      <c r="B100" s="325"/>
      <c r="C100" s="325"/>
      <c r="D100" s="325"/>
      <c r="E100" s="325"/>
      <c r="F100" s="325"/>
      <c r="G100" s="326"/>
      <c r="H100" s="325"/>
      <c r="I100" s="325"/>
      <c r="J100" s="324"/>
      <c r="K100" s="324"/>
      <c r="L100" s="324"/>
      <c r="M100" s="324"/>
      <c r="N100" s="324"/>
      <c r="O100" s="324"/>
      <c r="P100" s="324"/>
      <c r="Q100" s="324"/>
      <c r="R100" s="324"/>
      <c r="S100" s="324"/>
      <c r="T100" s="324"/>
      <c r="U100" s="324"/>
      <c r="V100" s="324"/>
      <c r="W100" s="324"/>
      <c r="X100" s="327"/>
      <c r="Y100" s="325"/>
      <c r="Z100" s="325"/>
      <c r="AA100" s="325"/>
      <c r="AB100" s="325"/>
      <c r="AC100" s="325"/>
      <c r="AD100" s="325"/>
    </row>
    <row r="101" spans="1:30" s="104" customFormat="1" x14ac:dyDescent="0.2">
      <c r="A101" s="325"/>
      <c r="B101" s="325"/>
      <c r="C101" s="325"/>
      <c r="D101" s="325"/>
      <c r="E101" s="325"/>
      <c r="F101" s="325"/>
      <c r="G101" s="326"/>
      <c r="H101" s="325"/>
      <c r="I101" s="325"/>
      <c r="J101" s="324"/>
      <c r="K101" s="324"/>
      <c r="L101" s="324"/>
      <c r="M101" s="324"/>
      <c r="N101" s="324"/>
      <c r="O101" s="324"/>
      <c r="P101" s="324"/>
      <c r="Q101" s="324"/>
      <c r="R101" s="324"/>
      <c r="S101" s="324"/>
      <c r="T101" s="324"/>
      <c r="U101" s="324"/>
      <c r="V101" s="324"/>
      <c r="W101" s="324"/>
      <c r="X101" s="327"/>
      <c r="Y101" s="325"/>
      <c r="Z101" s="325"/>
      <c r="AA101" s="325"/>
      <c r="AB101" s="325"/>
      <c r="AC101" s="325"/>
      <c r="AD101" s="325"/>
    </row>
    <row r="102" spans="1:30" s="104" customFormat="1" x14ac:dyDescent="0.2">
      <c r="A102" s="325"/>
      <c r="B102" s="325"/>
      <c r="C102" s="325"/>
      <c r="D102" s="325"/>
      <c r="E102" s="325"/>
      <c r="F102" s="325"/>
      <c r="G102" s="326"/>
      <c r="H102" s="325"/>
      <c r="I102" s="325"/>
      <c r="J102" s="324"/>
      <c r="K102" s="324"/>
      <c r="L102" s="324"/>
      <c r="M102" s="324"/>
      <c r="N102" s="324"/>
      <c r="O102" s="324"/>
      <c r="P102" s="324"/>
      <c r="Q102" s="324"/>
      <c r="R102" s="324"/>
      <c r="S102" s="324"/>
      <c r="T102" s="324"/>
      <c r="U102" s="324"/>
      <c r="V102" s="324"/>
      <c r="W102" s="324"/>
      <c r="X102" s="327"/>
      <c r="Y102" s="325"/>
      <c r="Z102" s="325"/>
      <c r="AA102" s="325"/>
      <c r="AB102" s="325"/>
      <c r="AC102" s="325"/>
      <c r="AD102" s="325"/>
    </row>
    <row r="103" spans="1:30" s="104" customFormat="1" x14ac:dyDescent="0.2">
      <c r="A103" s="325"/>
      <c r="B103" s="325"/>
      <c r="C103" s="325"/>
      <c r="D103" s="325"/>
      <c r="E103" s="325"/>
      <c r="F103" s="325"/>
      <c r="G103" s="326"/>
      <c r="H103" s="325"/>
      <c r="I103" s="325"/>
      <c r="J103" s="324"/>
      <c r="K103" s="324"/>
      <c r="L103" s="324"/>
      <c r="M103" s="324"/>
      <c r="N103" s="324"/>
      <c r="O103" s="324"/>
      <c r="P103" s="324"/>
      <c r="Q103" s="324"/>
      <c r="R103" s="324"/>
      <c r="S103" s="324"/>
      <c r="T103" s="324"/>
      <c r="U103" s="324"/>
      <c r="V103" s="324"/>
      <c r="W103" s="324"/>
      <c r="X103" s="327"/>
      <c r="Y103" s="325"/>
      <c r="Z103" s="325"/>
      <c r="AA103" s="325"/>
      <c r="AB103" s="325"/>
      <c r="AC103" s="325"/>
      <c r="AD103" s="325"/>
    </row>
    <row r="104" spans="1:30" s="104" customFormat="1" x14ac:dyDescent="0.2">
      <c r="A104" s="325"/>
      <c r="B104" s="325"/>
      <c r="C104" s="325"/>
      <c r="D104" s="325"/>
      <c r="E104" s="325"/>
      <c r="F104" s="325"/>
      <c r="G104" s="326"/>
      <c r="H104" s="325"/>
      <c r="I104" s="325"/>
      <c r="J104" s="324"/>
      <c r="K104" s="324"/>
      <c r="L104" s="324"/>
      <c r="M104" s="324"/>
      <c r="N104" s="324"/>
      <c r="O104" s="324"/>
      <c r="P104" s="324"/>
      <c r="Q104" s="324"/>
      <c r="R104" s="324"/>
      <c r="S104" s="324"/>
      <c r="T104" s="324"/>
      <c r="U104" s="324"/>
      <c r="V104" s="324"/>
      <c r="W104" s="324"/>
      <c r="X104" s="327"/>
      <c r="Y104" s="325"/>
      <c r="Z104" s="325"/>
      <c r="AA104" s="325"/>
      <c r="AB104" s="325"/>
      <c r="AC104" s="325"/>
      <c r="AD104" s="325"/>
    </row>
    <row r="105" spans="1:30" s="104" customFormat="1" x14ac:dyDescent="0.2">
      <c r="A105" s="325"/>
      <c r="B105" s="325"/>
      <c r="C105" s="325"/>
      <c r="D105" s="325"/>
      <c r="E105" s="325"/>
      <c r="F105" s="325"/>
      <c r="G105" s="326"/>
      <c r="H105" s="325"/>
      <c r="I105" s="325"/>
      <c r="J105" s="324"/>
      <c r="K105" s="324"/>
      <c r="L105" s="324"/>
      <c r="M105" s="324"/>
      <c r="N105" s="324"/>
      <c r="O105" s="324"/>
      <c r="P105" s="324"/>
      <c r="Q105" s="324"/>
      <c r="R105" s="324"/>
      <c r="S105" s="324"/>
      <c r="T105" s="324"/>
      <c r="U105" s="324"/>
      <c r="V105" s="324"/>
      <c r="W105" s="324"/>
      <c r="X105" s="327"/>
      <c r="Y105" s="325"/>
      <c r="Z105" s="325"/>
      <c r="AA105" s="325"/>
      <c r="AB105" s="325"/>
      <c r="AC105" s="325"/>
      <c r="AD105" s="325"/>
    </row>
    <row r="106" spans="1:30" s="104" customFormat="1" x14ac:dyDescent="0.2">
      <c r="A106" s="325"/>
      <c r="B106" s="325"/>
      <c r="C106" s="325"/>
      <c r="D106" s="325"/>
      <c r="E106" s="325"/>
      <c r="F106" s="325"/>
      <c r="G106" s="326"/>
      <c r="H106" s="325"/>
      <c r="I106" s="325"/>
      <c r="J106" s="324"/>
      <c r="K106" s="324"/>
      <c r="L106" s="324"/>
      <c r="M106" s="324"/>
      <c r="N106" s="324"/>
      <c r="O106" s="324"/>
      <c r="P106" s="324"/>
      <c r="Q106" s="324"/>
      <c r="R106" s="324"/>
      <c r="S106" s="324"/>
      <c r="T106" s="324"/>
      <c r="U106" s="324"/>
      <c r="V106" s="324"/>
      <c r="W106" s="324"/>
      <c r="X106" s="327"/>
      <c r="Y106" s="325"/>
      <c r="Z106" s="325"/>
      <c r="AA106" s="325"/>
      <c r="AB106" s="325"/>
      <c r="AC106" s="325"/>
      <c r="AD106" s="325"/>
    </row>
    <row r="107" spans="1:30" s="104" customFormat="1" x14ac:dyDescent="0.2">
      <c r="A107" s="325"/>
      <c r="B107" s="325"/>
      <c r="C107" s="325"/>
      <c r="D107" s="325"/>
      <c r="E107" s="325"/>
      <c r="F107" s="325"/>
      <c r="G107" s="326"/>
      <c r="H107" s="325"/>
      <c r="I107" s="325"/>
      <c r="J107" s="324"/>
      <c r="K107" s="324"/>
      <c r="L107" s="324"/>
      <c r="M107" s="324"/>
      <c r="N107" s="324"/>
      <c r="O107" s="324"/>
      <c r="P107" s="324"/>
      <c r="Q107" s="324"/>
      <c r="R107" s="324"/>
      <c r="S107" s="324"/>
      <c r="T107" s="324"/>
      <c r="U107" s="324"/>
      <c r="V107" s="324"/>
      <c r="W107" s="324"/>
      <c r="X107" s="327"/>
      <c r="Y107" s="325"/>
      <c r="Z107" s="325"/>
      <c r="AA107" s="325"/>
      <c r="AB107" s="325"/>
      <c r="AC107" s="325"/>
      <c r="AD107" s="325"/>
    </row>
    <row r="108" spans="1:30" s="104" customFormat="1" x14ac:dyDescent="0.2">
      <c r="A108" s="325"/>
      <c r="B108" s="325"/>
      <c r="C108" s="325"/>
      <c r="D108" s="325"/>
      <c r="E108" s="325"/>
      <c r="F108" s="325"/>
      <c r="G108" s="326"/>
      <c r="H108" s="325"/>
      <c r="I108" s="325"/>
      <c r="J108" s="324"/>
      <c r="K108" s="324"/>
      <c r="L108" s="324"/>
      <c r="M108" s="324"/>
      <c r="N108" s="324"/>
      <c r="O108" s="324"/>
      <c r="P108" s="324"/>
      <c r="Q108" s="324"/>
      <c r="R108" s="324"/>
      <c r="S108" s="324"/>
      <c r="T108" s="324"/>
      <c r="U108" s="324"/>
      <c r="V108" s="324"/>
      <c r="W108" s="324"/>
      <c r="X108" s="327"/>
      <c r="Y108" s="325"/>
      <c r="Z108" s="325"/>
      <c r="AA108" s="325"/>
      <c r="AB108" s="325"/>
      <c r="AC108" s="325"/>
      <c r="AD108" s="325"/>
    </row>
    <row r="109" spans="1:30" s="104" customFormat="1" x14ac:dyDescent="0.2">
      <c r="A109" s="325"/>
      <c r="B109" s="325"/>
      <c r="C109" s="325"/>
      <c r="D109" s="325"/>
      <c r="E109" s="325"/>
      <c r="F109" s="325"/>
      <c r="G109" s="326"/>
      <c r="H109" s="325"/>
      <c r="I109" s="325"/>
      <c r="J109" s="324"/>
      <c r="K109" s="324"/>
      <c r="L109" s="324"/>
      <c r="M109" s="324"/>
      <c r="N109" s="324"/>
      <c r="O109" s="324"/>
      <c r="P109" s="324"/>
      <c r="Q109" s="324"/>
      <c r="R109" s="324"/>
      <c r="S109" s="324"/>
      <c r="T109" s="324"/>
      <c r="U109" s="324"/>
      <c r="V109" s="324"/>
      <c r="W109" s="324"/>
      <c r="X109" s="327"/>
      <c r="Y109" s="325"/>
      <c r="Z109" s="325"/>
      <c r="AA109" s="325"/>
      <c r="AB109" s="325"/>
      <c r="AC109" s="325"/>
      <c r="AD109" s="325"/>
    </row>
    <row r="110" spans="1:30" s="104" customFormat="1" x14ac:dyDescent="0.2">
      <c r="A110" s="325"/>
      <c r="B110" s="325"/>
      <c r="C110" s="325"/>
      <c r="D110" s="325"/>
      <c r="E110" s="325"/>
      <c r="F110" s="325"/>
      <c r="G110" s="326"/>
      <c r="H110" s="325"/>
      <c r="I110" s="325"/>
      <c r="J110" s="324"/>
      <c r="K110" s="324"/>
      <c r="L110" s="324"/>
      <c r="M110" s="324"/>
      <c r="N110" s="324"/>
      <c r="O110" s="324"/>
      <c r="P110" s="324"/>
      <c r="Q110" s="324"/>
      <c r="R110" s="324"/>
      <c r="S110" s="324"/>
      <c r="T110" s="324"/>
      <c r="U110" s="324"/>
      <c r="V110" s="324"/>
      <c r="W110" s="324"/>
      <c r="X110" s="327"/>
      <c r="Y110" s="325"/>
      <c r="Z110" s="325"/>
      <c r="AA110" s="325"/>
      <c r="AB110" s="325"/>
      <c r="AC110" s="325"/>
      <c r="AD110" s="325"/>
    </row>
    <row r="111" spans="1:30" s="104" customFormat="1" x14ac:dyDescent="0.2">
      <c r="A111" s="325"/>
      <c r="B111" s="325"/>
      <c r="C111" s="325"/>
      <c r="D111" s="325"/>
      <c r="E111" s="325"/>
      <c r="F111" s="325"/>
      <c r="G111" s="326"/>
      <c r="H111" s="325"/>
      <c r="I111" s="325"/>
      <c r="J111" s="324"/>
      <c r="K111" s="324"/>
      <c r="L111" s="324"/>
      <c r="M111" s="324"/>
      <c r="N111" s="324"/>
      <c r="O111" s="324"/>
      <c r="P111" s="324"/>
      <c r="Q111" s="324"/>
      <c r="R111" s="324"/>
      <c r="S111" s="324"/>
      <c r="T111" s="324"/>
      <c r="U111" s="324"/>
      <c r="V111" s="324"/>
      <c r="W111" s="324"/>
      <c r="X111" s="327"/>
      <c r="Y111" s="325"/>
      <c r="Z111" s="325"/>
      <c r="AA111" s="325"/>
      <c r="AB111" s="325"/>
      <c r="AC111" s="325"/>
      <c r="AD111" s="325"/>
    </row>
    <row r="112" spans="1:30" s="104" customFormat="1" x14ac:dyDescent="0.2">
      <c r="A112" s="325"/>
      <c r="B112" s="325"/>
      <c r="C112" s="325"/>
      <c r="D112" s="325"/>
      <c r="E112" s="325"/>
      <c r="F112" s="325"/>
      <c r="G112" s="326"/>
      <c r="H112" s="325"/>
      <c r="I112" s="325"/>
      <c r="J112" s="324"/>
      <c r="K112" s="324"/>
      <c r="L112" s="324"/>
      <c r="M112" s="324"/>
      <c r="N112" s="324"/>
      <c r="O112" s="324"/>
      <c r="P112" s="324"/>
      <c r="Q112" s="324"/>
      <c r="R112" s="324"/>
      <c r="S112" s="324"/>
      <c r="T112" s="324"/>
      <c r="U112" s="324"/>
      <c r="V112" s="324"/>
      <c r="W112" s="324"/>
      <c r="X112" s="327"/>
      <c r="Y112" s="325"/>
      <c r="Z112" s="325"/>
      <c r="AA112" s="325"/>
      <c r="AB112" s="325"/>
      <c r="AC112" s="325"/>
      <c r="AD112" s="325"/>
    </row>
    <row r="113" spans="1:30" s="104" customFormat="1" x14ac:dyDescent="0.2">
      <c r="A113" s="325"/>
      <c r="B113" s="325"/>
      <c r="C113" s="325"/>
      <c r="D113" s="325"/>
      <c r="E113" s="325"/>
      <c r="F113" s="325"/>
      <c r="G113" s="326"/>
      <c r="H113" s="325"/>
      <c r="I113" s="325"/>
      <c r="J113" s="324"/>
      <c r="K113" s="324"/>
      <c r="L113" s="324"/>
      <c r="M113" s="324"/>
      <c r="N113" s="324"/>
      <c r="O113" s="324"/>
      <c r="P113" s="324"/>
      <c r="Q113" s="324"/>
      <c r="R113" s="324"/>
      <c r="S113" s="324"/>
      <c r="T113" s="324"/>
      <c r="U113" s="324"/>
      <c r="V113" s="324"/>
      <c r="W113" s="324"/>
      <c r="X113" s="327"/>
      <c r="Y113" s="325"/>
      <c r="Z113" s="325"/>
      <c r="AA113" s="325"/>
      <c r="AB113" s="325"/>
      <c r="AC113" s="325"/>
      <c r="AD113" s="325"/>
    </row>
    <row r="114" spans="1:30" s="104" customFormat="1" x14ac:dyDescent="0.2">
      <c r="A114" s="325"/>
      <c r="B114" s="325"/>
      <c r="C114" s="325"/>
      <c r="D114" s="325"/>
      <c r="E114" s="325"/>
      <c r="F114" s="325"/>
      <c r="G114" s="326"/>
      <c r="H114" s="325"/>
      <c r="I114" s="325"/>
      <c r="J114" s="324"/>
      <c r="K114" s="324"/>
      <c r="L114" s="324"/>
      <c r="M114" s="324"/>
      <c r="N114" s="324"/>
      <c r="O114" s="324"/>
      <c r="P114" s="324"/>
      <c r="Q114" s="324"/>
      <c r="R114" s="324"/>
      <c r="S114" s="324"/>
      <c r="T114" s="324"/>
      <c r="U114" s="324"/>
      <c r="V114" s="324"/>
      <c r="W114" s="324"/>
      <c r="X114" s="327"/>
      <c r="Y114" s="325"/>
      <c r="Z114" s="325"/>
      <c r="AA114" s="325"/>
      <c r="AB114" s="325"/>
      <c r="AC114" s="325"/>
      <c r="AD114" s="325"/>
    </row>
    <row r="115" spans="1:30" s="104" customFormat="1" x14ac:dyDescent="0.2">
      <c r="A115" s="325"/>
      <c r="B115" s="325"/>
      <c r="C115" s="325"/>
      <c r="D115" s="325"/>
      <c r="E115" s="325"/>
      <c r="F115" s="325"/>
      <c r="G115" s="326"/>
      <c r="H115" s="325"/>
      <c r="I115" s="325"/>
      <c r="J115" s="324"/>
      <c r="K115" s="324"/>
      <c r="L115" s="324"/>
      <c r="M115" s="324"/>
      <c r="N115" s="324"/>
      <c r="O115" s="324"/>
      <c r="P115" s="324"/>
      <c r="Q115" s="324"/>
      <c r="R115" s="324"/>
      <c r="S115" s="324"/>
      <c r="T115" s="324"/>
      <c r="U115" s="324"/>
      <c r="V115" s="324"/>
      <c r="W115" s="324"/>
      <c r="X115" s="327"/>
      <c r="Y115" s="325"/>
      <c r="Z115" s="325"/>
      <c r="AA115" s="325"/>
      <c r="AB115" s="325"/>
      <c r="AC115" s="325"/>
      <c r="AD115" s="325"/>
    </row>
    <row r="116" spans="1:30" s="104" customFormat="1" x14ac:dyDescent="0.2">
      <c r="A116" s="325"/>
      <c r="B116" s="325"/>
      <c r="C116" s="325"/>
      <c r="D116" s="325"/>
      <c r="E116" s="325"/>
      <c r="F116" s="325"/>
      <c r="G116" s="326"/>
      <c r="H116" s="325"/>
      <c r="I116" s="325"/>
      <c r="J116" s="324"/>
      <c r="K116" s="324"/>
      <c r="L116" s="324"/>
      <c r="M116" s="324"/>
      <c r="N116" s="324"/>
      <c r="O116" s="324"/>
      <c r="P116" s="324"/>
      <c r="Q116" s="324"/>
      <c r="R116" s="324"/>
      <c r="S116" s="324"/>
      <c r="T116" s="324"/>
      <c r="U116" s="324"/>
      <c r="V116" s="324"/>
      <c r="W116" s="324"/>
      <c r="X116" s="327"/>
      <c r="Y116" s="325"/>
      <c r="Z116" s="325"/>
      <c r="AA116" s="325"/>
      <c r="AB116" s="325"/>
      <c r="AC116" s="325"/>
      <c r="AD116" s="325"/>
    </row>
    <row r="117" spans="1:30" s="104" customFormat="1" x14ac:dyDescent="0.2">
      <c r="A117" s="325"/>
      <c r="B117" s="325"/>
      <c r="C117" s="325"/>
      <c r="D117" s="325"/>
      <c r="E117" s="325"/>
      <c r="F117" s="325"/>
      <c r="G117" s="326"/>
      <c r="H117" s="325"/>
      <c r="I117" s="325"/>
      <c r="J117" s="324"/>
      <c r="K117" s="324"/>
      <c r="L117" s="324"/>
      <c r="M117" s="324"/>
      <c r="N117" s="324"/>
      <c r="O117" s="324"/>
      <c r="P117" s="324"/>
      <c r="Q117" s="324"/>
      <c r="R117" s="324"/>
      <c r="S117" s="324"/>
      <c r="T117" s="324"/>
      <c r="U117" s="324"/>
      <c r="V117" s="324"/>
      <c r="W117" s="324"/>
      <c r="X117" s="327"/>
      <c r="Y117" s="325"/>
      <c r="Z117" s="325"/>
      <c r="AA117" s="325"/>
      <c r="AB117" s="325"/>
      <c r="AC117" s="325"/>
      <c r="AD117" s="325"/>
    </row>
    <row r="118" spans="1:30" s="104" customFormat="1" x14ac:dyDescent="0.2">
      <c r="A118" s="325"/>
      <c r="B118" s="325"/>
      <c r="C118" s="325"/>
      <c r="D118" s="325"/>
      <c r="E118" s="325"/>
      <c r="F118" s="325"/>
      <c r="G118" s="326"/>
      <c r="H118" s="325"/>
      <c r="I118" s="325"/>
      <c r="J118" s="324"/>
      <c r="K118" s="324"/>
      <c r="L118" s="324"/>
      <c r="M118" s="324"/>
      <c r="N118" s="324"/>
      <c r="O118" s="324"/>
      <c r="P118" s="324"/>
      <c r="Q118" s="324"/>
      <c r="R118" s="324"/>
      <c r="S118" s="324"/>
      <c r="T118" s="324"/>
      <c r="U118" s="324"/>
      <c r="V118" s="324"/>
      <c r="W118" s="324"/>
      <c r="X118" s="327"/>
      <c r="Y118" s="325"/>
      <c r="Z118" s="325"/>
      <c r="AA118" s="325"/>
      <c r="AB118" s="325"/>
      <c r="AC118" s="325"/>
      <c r="AD118" s="325"/>
    </row>
    <row r="119" spans="1:30" s="104" customFormat="1" x14ac:dyDescent="0.2">
      <c r="A119" s="325"/>
      <c r="B119" s="325"/>
      <c r="C119" s="325"/>
      <c r="D119" s="325"/>
      <c r="E119" s="325"/>
      <c r="F119" s="325"/>
      <c r="G119" s="326"/>
      <c r="H119" s="325"/>
      <c r="I119" s="325"/>
      <c r="J119" s="324"/>
      <c r="K119" s="324"/>
      <c r="L119" s="324"/>
      <c r="M119" s="324"/>
      <c r="N119" s="324"/>
      <c r="O119" s="324"/>
      <c r="P119" s="324"/>
      <c r="Q119" s="324"/>
      <c r="R119" s="324"/>
      <c r="S119" s="324"/>
      <c r="T119" s="324"/>
      <c r="U119" s="324"/>
      <c r="V119" s="324"/>
      <c r="W119" s="324"/>
      <c r="X119" s="327"/>
      <c r="Y119" s="325"/>
      <c r="Z119" s="325"/>
      <c r="AA119" s="325"/>
      <c r="AB119" s="325"/>
      <c r="AC119" s="325"/>
      <c r="AD119" s="325"/>
    </row>
    <row r="120" spans="1:30" s="104" customFormat="1" x14ac:dyDescent="0.2">
      <c r="A120" s="325"/>
      <c r="B120" s="325"/>
      <c r="C120" s="325"/>
      <c r="D120" s="325"/>
      <c r="E120" s="325"/>
      <c r="F120" s="325"/>
      <c r="G120" s="326"/>
      <c r="H120" s="325"/>
      <c r="I120" s="325"/>
      <c r="J120" s="324"/>
      <c r="K120" s="324"/>
      <c r="L120" s="324"/>
      <c r="M120" s="324"/>
      <c r="N120" s="324"/>
      <c r="O120" s="324"/>
      <c r="P120" s="324"/>
      <c r="Q120" s="324"/>
      <c r="R120" s="324"/>
      <c r="S120" s="324"/>
      <c r="T120" s="324"/>
      <c r="U120" s="324"/>
      <c r="V120" s="324"/>
      <c r="W120" s="324"/>
      <c r="X120" s="327"/>
      <c r="Y120" s="325"/>
      <c r="Z120" s="325"/>
      <c r="AA120" s="325"/>
      <c r="AB120" s="325"/>
      <c r="AC120" s="325"/>
      <c r="AD120" s="325"/>
    </row>
    <row r="121" spans="1:30" s="104" customFormat="1" x14ac:dyDescent="0.2">
      <c r="A121" s="325"/>
      <c r="B121" s="325"/>
      <c r="C121" s="325"/>
      <c r="D121" s="325"/>
      <c r="E121" s="325"/>
      <c r="F121" s="325"/>
      <c r="G121" s="326"/>
      <c r="H121" s="325"/>
      <c r="I121" s="325"/>
      <c r="J121" s="324"/>
      <c r="K121" s="324"/>
      <c r="L121" s="324"/>
      <c r="M121" s="324"/>
      <c r="N121" s="324"/>
      <c r="O121" s="324"/>
      <c r="P121" s="324"/>
      <c r="Q121" s="324"/>
      <c r="R121" s="324"/>
      <c r="S121" s="324"/>
      <c r="T121" s="324"/>
      <c r="U121" s="324"/>
      <c r="V121" s="324"/>
      <c r="W121" s="324"/>
      <c r="X121" s="327"/>
      <c r="Y121" s="325"/>
      <c r="Z121" s="325"/>
      <c r="AA121" s="325"/>
      <c r="AB121" s="325"/>
      <c r="AC121" s="325"/>
      <c r="AD121" s="325"/>
    </row>
    <row r="122" spans="1:30" s="104" customFormat="1" x14ac:dyDescent="0.2">
      <c r="A122" s="325"/>
      <c r="B122" s="325"/>
      <c r="C122" s="325"/>
      <c r="D122" s="325"/>
      <c r="E122" s="325"/>
      <c r="F122" s="325"/>
      <c r="G122" s="326"/>
      <c r="H122" s="325"/>
      <c r="I122" s="325"/>
      <c r="J122" s="324"/>
      <c r="K122" s="324"/>
      <c r="L122" s="324"/>
      <c r="M122" s="324"/>
      <c r="N122" s="324"/>
      <c r="O122" s="324"/>
      <c r="P122" s="324"/>
      <c r="Q122" s="324"/>
      <c r="R122" s="324"/>
      <c r="S122" s="324"/>
      <c r="T122" s="324"/>
      <c r="U122" s="324"/>
      <c r="V122" s="324"/>
      <c r="W122" s="324"/>
      <c r="X122" s="327"/>
      <c r="Y122" s="325"/>
      <c r="Z122" s="325"/>
      <c r="AA122" s="325"/>
      <c r="AB122" s="325"/>
      <c r="AC122" s="325"/>
      <c r="AD122" s="325"/>
    </row>
    <row r="123" spans="1:30" s="104" customFormat="1" x14ac:dyDescent="0.2">
      <c r="A123" s="325"/>
      <c r="B123" s="325"/>
      <c r="C123" s="325"/>
      <c r="D123" s="325"/>
      <c r="E123" s="325"/>
      <c r="F123" s="325"/>
      <c r="G123" s="326"/>
      <c r="H123" s="325"/>
      <c r="I123" s="325"/>
      <c r="J123" s="324"/>
      <c r="K123" s="324"/>
      <c r="L123" s="324"/>
      <c r="M123" s="324"/>
      <c r="N123" s="324"/>
      <c r="O123" s="324"/>
      <c r="P123" s="324"/>
      <c r="Q123" s="324"/>
      <c r="R123" s="324"/>
      <c r="S123" s="324"/>
      <c r="T123" s="324"/>
      <c r="U123" s="324"/>
      <c r="V123" s="324"/>
      <c r="W123" s="324"/>
      <c r="X123" s="327"/>
      <c r="Y123" s="325"/>
      <c r="Z123" s="325"/>
      <c r="AA123" s="325"/>
      <c r="AB123" s="325"/>
      <c r="AC123" s="325"/>
      <c r="AD123" s="325"/>
    </row>
    <row r="124" spans="1:30" s="104" customFormat="1" x14ac:dyDescent="0.2">
      <c r="A124" s="325"/>
      <c r="B124" s="325"/>
      <c r="C124" s="325"/>
      <c r="D124" s="325"/>
      <c r="E124" s="325"/>
      <c r="F124" s="325"/>
      <c r="G124" s="326"/>
      <c r="H124" s="325"/>
      <c r="I124" s="325"/>
      <c r="J124" s="324"/>
      <c r="K124" s="324"/>
      <c r="L124" s="324"/>
      <c r="M124" s="324"/>
      <c r="N124" s="324"/>
      <c r="O124" s="324"/>
      <c r="P124" s="324"/>
      <c r="Q124" s="324"/>
      <c r="R124" s="324"/>
      <c r="S124" s="324"/>
      <c r="T124" s="324"/>
      <c r="U124" s="324"/>
      <c r="V124" s="324"/>
      <c r="W124" s="324"/>
      <c r="X124" s="327"/>
      <c r="Y124" s="325"/>
      <c r="Z124" s="325"/>
      <c r="AA124" s="325"/>
      <c r="AB124" s="325"/>
      <c r="AC124" s="325"/>
      <c r="AD124" s="325"/>
    </row>
    <row r="125" spans="1:30" s="104" customFormat="1" x14ac:dyDescent="0.2">
      <c r="A125" s="325"/>
      <c r="B125" s="325"/>
      <c r="C125" s="325"/>
      <c r="D125" s="325"/>
      <c r="E125" s="325"/>
      <c r="F125" s="325"/>
      <c r="G125" s="326"/>
      <c r="H125" s="325"/>
      <c r="I125" s="325"/>
      <c r="J125" s="324"/>
      <c r="K125" s="324"/>
      <c r="L125" s="324"/>
      <c r="M125" s="324"/>
      <c r="N125" s="324"/>
      <c r="O125" s="324"/>
      <c r="P125" s="324"/>
      <c r="Q125" s="324"/>
      <c r="R125" s="324"/>
      <c r="S125" s="324"/>
      <c r="T125" s="324"/>
      <c r="U125" s="324"/>
      <c r="V125" s="324"/>
      <c r="W125" s="324"/>
      <c r="X125" s="327"/>
      <c r="Y125" s="325"/>
      <c r="Z125" s="325"/>
      <c r="AA125" s="325"/>
      <c r="AB125" s="325"/>
      <c r="AC125" s="325"/>
      <c r="AD125" s="325"/>
    </row>
    <row r="126" spans="1:30" s="104" customFormat="1" x14ac:dyDescent="0.2">
      <c r="A126" s="325"/>
      <c r="B126" s="325"/>
      <c r="C126" s="325"/>
      <c r="D126" s="325"/>
      <c r="E126" s="325"/>
      <c r="F126" s="325"/>
      <c r="G126" s="326"/>
      <c r="H126" s="325"/>
      <c r="I126" s="325"/>
      <c r="J126" s="324"/>
      <c r="K126" s="324"/>
      <c r="L126" s="324"/>
      <c r="M126" s="324"/>
      <c r="N126" s="324"/>
      <c r="O126" s="324"/>
      <c r="P126" s="324"/>
      <c r="Q126" s="324"/>
      <c r="R126" s="324"/>
      <c r="S126" s="324"/>
      <c r="T126" s="324"/>
      <c r="U126" s="324"/>
      <c r="V126" s="324"/>
      <c r="W126" s="324"/>
      <c r="X126" s="327"/>
      <c r="Y126" s="325"/>
      <c r="Z126" s="325"/>
      <c r="AA126" s="325"/>
      <c r="AB126" s="325"/>
      <c r="AC126" s="325"/>
      <c r="AD126" s="325"/>
    </row>
    <row r="127" spans="1:30" s="104" customFormat="1" x14ac:dyDescent="0.2">
      <c r="A127" s="325"/>
      <c r="B127" s="325"/>
      <c r="C127" s="325"/>
      <c r="D127" s="325"/>
      <c r="E127" s="325"/>
      <c r="F127" s="325"/>
      <c r="G127" s="326"/>
      <c r="H127" s="325"/>
      <c r="I127" s="325"/>
      <c r="J127" s="324"/>
      <c r="K127" s="324"/>
      <c r="L127" s="324"/>
      <c r="M127" s="324"/>
      <c r="N127" s="324"/>
      <c r="O127" s="324"/>
      <c r="P127" s="324"/>
      <c r="Q127" s="324"/>
      <c r="R127" s="324"/>
      <c r="S127" s="324"/>
      <c r="T127" s="324"/>
      <c r="U127" s="324"/>
      <c r="V127" s="324"/>
      <c r="W127" s="324"/>
      <c r="X127" s="327"/>
      <c r="Y127" s="325"/>
      <c r="Z127" s="325"/>
      <c r="AA127" s="325"/>
      <c r="AB127" s="325"/>
      <c r="AC127" s="325"/>
      <c r="AD127" s="325"/>
    </row>
    <row r="128" spans="1:30" s="104" customFormat="1" x14ac:dyDescent="0.2">
      <c r="A128" s="325"/>
      <c r="B128" s="325"/>
      <c r="C128" s="325"/>
      <c r="D128" s="325"/>
      <c r="E128" s="325"/>
      <c r="F128" s="325"/>
      <c r="G128" s="326"/>
      <c r="H128" s="325"/>
      <c r="I128" s="325"/>
      <c r="J128" s="324"/>
      <c r="K128" s="324"/>
      <c r="L128" s="324"/>
      <c r="M128" s="324"/>
      <c r="N128" s="324"/>
      <c r="O128" s="324"/>
      <c r="P128" s="324"/>
      <c r="Q128" s="324"/>
      <c r="R128" s="324"/>
      <c r="S128" s="324"/>
      <c r="T128" s="324"/>
      <c r="U128" s="324"/>
      <c r="V128" s="324"/>
      <c r="W128" s="324"/>
      <c r="X128" s="327"/>
      <c r="Y128" s="325"/>
      <c r="Z128" s="325"/>
      <c r="AA128" s="325"/>
      <c r="AB128" s="325"/>
      <c r="AC128" s="325"/>
      <c r="AD128" s="325"/>
    </row>
    <row r="129" spans="1:30" s="104" customFormat="1" x14ac:dyDescent="0.2">
      <c r="A129" s="325"/>
      <c r="B129" s="325"/>
      <c r="C129" s="325"/>
      <c r="D129" s="325"/>
      <c r="E129" s="325"/>
      <c r="F129" s="325"/>
      <c r="G129" s="326"/>
      <c r="H129" s="325"/>
      <c r="I129" s="325"/>
      <c r="J129" s="324"/>
      <c r="K129" s="324"/>
      <c r="L129" s="324"/>
      <c r="M129" s="324"/>
      <c r="N129" s="324"/>
      <c r="O129" s="324"/>
      <c r="P129" s="324"/>
      <c r="Q129" s="324"/>
      <c r="R129" s="324"/>
      <c r="S129" s="324"/>
      <c r="T129" s="324"/>
      <c r="U129" s="324"/>
      <c r="V129" s="324"/>
      <c r="W129" s="324"/>
      <c r="X129" s="327"/>
      <c r="Y129" s="325"/>
      <c r="Z129" s="325"/>
      <c r="AA129" s="325"/>
      <c r="AB129" s="325"/>
      <c r="AC129" s="325"/>
      <c r="AD129" s="325"/>
    </row>
    <row r="130" spans="1:30" s="104" customFormat="1" x14ac:dyDescent="0.2">
      <c r="A130" s="325"/>
      <c r="B130" s="325"/>
      <c r="C130" s="325"/>
      <c r="D130" s="325"/>
      <c r="E130" s="325"/>
      <c r="F130" s="325"/>
      <c r="G130" s="326"/>
      <c r="H130" s="325"/>
      <c r="I130" s="325"/>
      <c r="J130" s="324"/>
      <c r="K130" s="324"/>
      <c r="L130" s="324"/>
      <c r="M130" s="324"/>
      <c r="N130" s="324"/>
      <c r="O130" s="324"/>
      <c r="P130" s="324"/>
      <c r="Q130" s="324"/>
      <c r="R130" s="324"/>
      <c r="S130" s="324"/>
      <c r="T130" s="324"/>
      <c r="U130" s="324"/>
      <c r="V130" s="324"/>
      <c r="W130" s="324"/>
      <c r="X130" s="327"/>
      <c r="Y130" s="325"/>
      <c r="Z130" s="325"/>
      <c r="AA130" s="325"/>
      <c r="AB130" s="325"/>
      <c r="AC130" s="325"/>
      <c r="AD130" s="325"/>
    </row>
    <row r="131" spans="1:30" s="104" customFormat="1" x14ac:dyDescent="0.2">
      <c r="A131" s="325"/>
      <c r="B131" s="325"/>
      <c r="C131" s="325"/>
      <c r="D131" s="325"/>
      <c r="E131" s="325"/>
      <c r="F131" s="325"/>
      <c r="G131" s="326"/>
      <c r="H131" s="325"/>
      <c r="I131" s="325"/>
      <c r="J131" s="324"/>
      <c r="K131" s="324"/>
      <c r="L131" s="324"/>
      <c r="M131" s="324"/>
      <c r="N131" s="324"/>
      <c r="O131" s="324"/>
      <c r="P131" s="324"/>
      <c r="Q131" s="324"/>
      <c r="R131" s="324"/>
      <c r="S131" s="324"/>
      <c r="T131" s="324"/>
      <c r="U131" s="324"/>
      <c r="V131" s="324"/>
      <c r="W131" s="324"/>
      <c r="X131" s="327"/>
      <c r="Y131" s="325"/>
      <c r="Z131" s="325"/>
      <c r="AA131" s="325"/>
      <c r="AB131" s="325"/>
      <c r="AC131" s="325"/>
      <c r="AD131" s="325"/>
    </row>
    <row r="132" spans="1:30" s="104" customFormat="1" x14ac:dyDescent="0.2">
      <c r="A132" s="325"/>
      <c r="B132" s="325"/>
      <c r="C132" s="325"/>
      <c r="D132" s="325"/>
      <c r="E132" s="325"/>
      <c r="F132" s="325"/>
      <c r="G132" s="326"/>
      <c r="H132" s="325"/>
      <c r="I132" s="325"/>
      <c r="J132" s="324"/>
      <c r="K132" s="324"/>
      <c r="L132" s="324"/>
      <c r="M132" s="324"/>
      <c r="N132" s="324"/>
      <c r="O132" s="324"/>
      <c r="P132" s="324"/>
      <c r="Q132" s="324"/>
      <c r="R132" s="324"/>
      <c r="S132" s="324"/>
      <c r="T132" s="324"/>
      <c r="U132" s="324"/>
      <c r="V132" s="324"/>
      <c r="W132" s="324"/>
      <c r="X132" s="327"/>
      <c r="Y132" s="325"/>
      <c r="Z132" s="325"/>
      <c r="AA132" s="325"/>
      <c r="AB132" s="325"/>
      <c r="AC132" s="325"/>
      <c r="AD132" s="325"/>
    </row>
    <row r="133" spans="1:30" s="104" customFormat="1" x14ac:dyDescent="0.2">
      <c r="A133" s="325"/>
      <c r="B133" s="325"/>
      <c r="C133" s="325"/>
      <c r="D133" s="325"/>
      <c r="E133" s="325"/>
      <c r="F133" s="325"/>
      <c r="G133" s="326"/>
      <c r="H133" s="325"/>
      <c r="I133" s="325"/>
      <c r="J133" s="324"/>
      <c r="K133" s="324"/>
      <c r="L133" s="324"/>
      <c r="M133" s="324"/>
      <c r="N133" s="324"/>
      <c r="O133" s="324"/>
      <c r="P133" s="324"/>
      <c r="Q133" s="324"/>
      <c r="R133" s="324"/>
      <c r="S133" s="324"/>
      <c r="T133" s="324"/>
      <c r="U133" s="324"/>
      <c r="V133" s="324"/>
      <c r="W133" s="324"/>
      <c r="X133" s="327"/>
      <c r="Y133" s="325"/>
      <c r="Z133" s="325"/>
      <c r="AA133" s="325"/>
      <c r="AB133" s="325"/>
      <c r="AC133" s="325"/>
      <c r="AD133" s="325"/>
    </row>
    <row r="134" spans="1:30" s="104" customFormat="1" x14ac:dyDescent="0.2">
      <c r="A134" s="325"/>
      <c r="B134" s="325"/>
      <c r="C134" s="325"/>
      <c r="D134" s="325"/>
      <c r="E134" s="325"/>
      <c r="F134" s="325"/>
      <c r="G134" s="326"/>
      <c r="H134" s="325"/>
      <c r="I134" s="325"/>
      <c r="J134" s="324"/>
      <c r="K134" s="324"/>
      <c r="L134" s="324"/>
      <c r="M134" s="324"/>
      <c r="N134" s="324"/>
      <c r="O134" s="324"/>
      <c r="P134" s="324"/>
      <c r="Q134" s="324"/>
      <c r="R134" s="324"/>
      <c r="S134" s="324"/>
      <c r="T134" s="324"/>
      <c r="U134" s="324"/>
      <c r="V134" s="324"/>
      <c r="W134" s="324"/>
      <c r="X134" s="327"/>
      <c r="Y134" s="325"/>
      <c r="Z134" s="325"/>
      <c r="AA134" s="325"/>
      <c r="AB134" s="325"/>
      <c r="AC134" s="325"/>
      <c r="AD134" s="325"/>
    </row>
    <row r="135" spans="1:30" s="104" customFormat="1" x14ac:dyDescent="0.2">
      <c r="A135" s="325"/>
      <c r="B135" s="325"/>
      <c r="C135" s="325"/>
      <c r="D135" s="325"/>
      <c r="E135" s="325"/>
      <c r="F135" s="325"/>
      <c r="G135" s="326"/>
      <c r="H135" s="325"/>
      <c r="I135" s="325"/>
      <c r="J135" s="324"/>
      <c r="K135" s="324"/>
      <c r="L135" s="324"/>
      <c r="M135" s="324"/>
      <c r="N135" s="324"/>
      <c r="O135" s="324"/>
      <c r="P135" s="324"/>
      <c r="Q135" s="324"/>
      <c r="R135" s="324"/>
      <c r="S135" s="324"/>
      <c r="T135" s="324"/>
      <c r="U135" s="324"/>
      <c r="V135" s="324"/>
      <c r="W135" s="324"/>
      <c r="X135" s="327"/>
      <c r="Y135" s="325"/>
      <c r="Z135" s="325"/>
      <c r="AA135" s="325"/>
      <c r="AB135" s="325"/>
      <c r="AC135" s="325"/>
      <c r="AD135" s="325"/>
    </row>
    <row r="136" spans="1:30" s="104" customFormat="1" x14ac:dyDescent="0.2">
      <c r="A136" s="325"/>
      <c r="B136" s="325"/>
      <c r="C136" s="325"/>
      <c r="D136" s="325"/>
      <c r="E136" s="325"/>
      <c r="F136" s="325"/>
      <c r="G136" s="326"/>
      <c r="H136" s="325"/>
      <c r="I136" s="325"/>
      <c r="J136" s="324"/>
      <c r="K136" s="324"/>
      <c r="L136" s="324"/>
      <c r="M136" s="324"/>
      <c r="N136" s="324"/>
      <c r="O136" s="324"/>
      <c r="P136" s="324"/>
      <c r="Q136" s="324"/>
      <c r="R136" s="324"/>
      <c r="S136" s="324"/>
      <c r="T136" s="324"/>
      <c r="U136" s="324"/>
      <c r="V136" s="324"/>
      <c r="W136" s="324"/>
      <c r="X136" s="327"/>
      <c r="Y136" s="325"/>
      <c r="Z136" s="325"/>
      <c r="AA136" s="325"/>
      <c r="AB136" s="325"/>
      <c r="AC136" s="325"/>
      <c r="AD136" s="325"/>
    </row>
    <row r="137" spans="1:30" s="104" customFormat="1" x14ac:dyDescent="0.2">
      <c r="A137" s="325"/>
      <c r="B137" s="325"/>
      <c r="C137" s="325"/>
      <c r="D137" s="325"/>
      <c r="E137" s="325"/>
      <c r="F137" s="325"/>
      <c r="G137" s="326"/>
      <c r="H137" s="325"/>
      <c r="I137" s="325"/>
      <c r="J137" s="324"/>
      <c r="K137" s="324"/>
      <c r="L137" s="324"/>
      <c r="M137" s="324"/>
      <c r="N137" s="324"/>
      <c r="O137" s="324"/>
      <c r="P137" s="324"/>
      <c r="Q137" s="324"/>
      <c r="R137" s="324"/>
      <c r="S137" s="324"/>
      <c r="T137" s="324"/>
      <c r="U137" s="324"/>
      <c r="V137" s="324"/>
      <c r="W137" s="324"/>
      <c r="X137" s="327"/>
      <c r="Y137" s="325"/>
      <c r="Z137" s="325"/>
      <c r="AA137" s="325"/>
      <c r="AB137" s="325"/>
      <c r="AC137" s="325"/>
      <c r="AD137" s="325"/>
    </row>
    <row r="138" spans="1:30" s="104" customFormat="1" x14ac:dyDescent="0.2">
      <c r="A138" s="325"/>
      <c r="B138" s="325"/>
      <c r="C138" s="325"/>
      <c r="D138" s="325"/>
      <c r="E138" s="325"/>
      <c r="F138" s="325"/>
      <c r="G138" s="326"/>
      <c r="H138" s="325"/>
      <c r="I138" s="325"/>
      <c r="J138" s="324"/>
      <c r="K138" s="324"/>
      <c r="L138" s="324"/>
      <c r="M138" s="324"/>
      <c r="N138" s="324"/>
      <c r="O138" s="324"/>
      <c r="P138" s="324"/>
      <c r="Q138" s="324"/>
      <c r="R138" s="324"/>
      <c r="S138" s="324"/>
      <c r="T138" s="324"/>
      <c r="U138" s="324"/>
      <c r="V138" s="324"/>
      <c r="W138" s="324"/>
      <c r="X138" s="327"/>
      <c r="Y138" s="325"/>
      <c r="Z138" s="325"/>
      <c r="AA138" s="325"/>
      <c r="AB138" s="325"/>
      <c r="AC138" s="325"/>
      <c r="AD138" s="325"/>
    </row>
    <row r="139" spans="1:30" s="104" customFormat="1" x14ac:dyDescent="0.2">
      <c r="A139" s="325"/>
      <c r="B139" s="325"/>
      <c r="C139" s="325"/>
      <c r="D139" s="325"/>
      <c r="E139" s="325"/>
      <c r="F139" s="325"/>
      <c r="G139" s="326"/>
      <c r="H139" s="325"/>
      <c r="I139" s="325"/>
      <c r="J139" s="324"/>
      <c r="K139" s="324"/>
      <c r="L139" s="324"/>
      <c r="M139" s="324"/>
      <c r="N139" s="324"/>
      <c r="O139" s="324"/>
      <c r="P139" s="324"/>
      <c r="Q139" s="324"/>
      <c r="R139" s="324"/>
      <c r="S139" s="324"/>
      <c r="T139" s="324"/>
      <c r="U139" s="324"/>
      <c r="V139" s="324"/>
      <c r="W139" s="324"/>
      <c r="X139" s="327"/>
      <c r="Y139" s="325"/>
      <c r="Z139" s="325"/>
      <c r="AA139" s="325"/>
      <c r="AB139" s="325"/>
      <c r="AC139" s="325"/>
      <c r="AD139" s="325"/>
    </row>
    <row r="140" spans="1:30" s="104" customFormat="1" x14ac:dyDescent="0.2">
      <c r="A140" s="325"/>
      <c r="B140" s="325"/>
      <c r="C140" s="325"/>
      <c r="D140" s="325"/>
      <c r="E140" s="325"/>
      <c r="F140" s="325"/>
      <c r="G140" s="326"/>
      <c r="H140" s="325"/>
      <c r="I140" s="325"/>
      <c r="J140" s="324"/>
      <c r="K140" s="324"/>
      <c r="L140" s="324"/>
      <c r="M140" s="324"/>
      <c r="N140" s="324"/>
      <c r="O140" s="324"/>
      <c r="P140" s="324"/>
      <c r="Q140" s="324"/>
      <c r="R140" s="324"/>
      <c r="S140" s="324"/>
      <c r="T140" s="324"/>
      <c r="U140" s="324"/>
      <c r="V140" s="324"/>
      <c r="W140" s="324"/>
      <c r="X140" s="327"/>
      <c r="Y140" s="325"/>
      <c r="Z140" s="325"/>
      <c r="AA140" s="325"/>
      <c r="AB140" s="325"/>
      <c r="AC140" s="325"/>
      <c r="AD140" s="325"/>
    </row>
    <row r="141" spans="1:30" s="104" customFormat="1" x14ac:dyDescent="0.2">
      <c r="A141" s="325"/>
      <c r="B141" s="325"/>
      <c r="C141" s="325"/>
      <c r="D141" s="325"/>
      <c r="E141" s="325"/>
      <c r="F141" s="325"/>
      <c r="G141" s="326"/>
      <c r="H141" s="325"/>
      <c r="I141" s="325"/>
      <c r="J141" s="324"/>
      <c r="K141" s="324"/>
      <c r="L141" s="324"/>
      <c r="M141" s="324"/>
      <c r="N141" s="324"/>
      <c r="O141" s="324"/>
      <c r="P141" s="324"/>
      <c r="Q141" s="324"/>
      <c r="R141" s="324"/>
      <c r="S141" s="324"/>
      <c r="T141" s="324"/>
      <c r="U141" s="324"/>
      <c r="V141" s="324"/>
      <c r="W141" s="324"/>
      <c r="X141" s="327"/>
      <c r="Y141" s="325"/>
      <c r="Z141" s="325"/>
      <c r="AA141" s="325"/>
      <c r="AB141" s="325"/>
      <c r="AC141" s="325"/>
      <c r="AD141" s="325"/>
    </row>
    <row r="142" spans="1:30" x14ac:dyDescent="0.2">
      <c r="A142" s="12"/>
      <c r="B142" s="12"/>
      <c r="C142" s="12"/>
      <c r="D142" s="12"/>
      <c r="E142" s="325"/>
      <c r="F142" s="325"/>
      <c r="G142" s="236"/>
      <c r="H142" s="12"/>
      <c r="I142" s="12"/>
      <c r="J142" s="324"/>
      <c r="K142" s="324"/>
      <c r="L142" s="324"/>
      <c r="M142" s="324"/>
      <c r="N142" s="324"/>
      <c r="O142" s="324"/>
      <c r="P142" s="324"/>
      <c r="Q142" s="324"/>
      <c r="R142" s="324"/>
      <c r="S142" s="324"/>
      <c r="T142" s="324"/>
      <c r="U142" s="324"/>
      <c r="V142" s="324"/>
      <c r="W142" s="324"/>
      <c r="X142" s="239"/>
      <c r="Y142" s="12"/>
      <c r="Z142" s="12"/>
      <c r="AA142" s="12"/>
      <c r="AB142" s="12"/>
      <c r="AC142" s="12"/>
      <c r="AD142" s="12"/>
    </row>
    <row r="143" spans="1:30" x14ac:dyDescent="0.2">
      <c r="A143" s="12"/>
      <c r="B143" s="12"/>
      <c r="C143" s="12"/>
      <c r="D143" s="12"/>
      <c r="E143" s="325"/>
      <c r="F143" s="325"/>
      <c r="G143" s="236"/>
      <c r="H143" s="12"/>
      <c r="I143" s="12"/>
      <c r="J143" s="324"/>
      <c r="K143" s="324"/>
      <c r="L143" s="324"/>
      <c r="M143" s="324"/>
      <c r="N143" s="324"/>
      <c r="O143" s="324"/>
      <c r="P143" s="324"/>
      <c r="Q143" s="324"/>
      <c r="R143" s="324"/>
      <c r="S143" s="324"/>
      <c r="T143" s="324"/>
      <c r="U143" s="324"/>
      <c r="V143" s="324"/>
      <c r="W143" s="324"/>
      <c r="X143" s="239"/>
      <c r="Y143" s="12"/>
      <c r="Z143" s="12"/>
      <c r="AA143" s="12"/>
      <c r="AB143" s="12"/>
      <c r="AC143" s="12"/>
      <c r="AD143" s="12"/>
    </row>
    <row r="144" spans="1:30" x14ac:dyDescent="0.2">
      <c r="A144" s="12"/>
      <c r="B144" s="12"/>
      <c r="C144" s="12"/>
      <c r="D144" s="12"/>
      <c r="E144" s="325"/>
      <c r="F144" s="325"/>
      <c r="G144" s="236"/>
      <c r="H144" s="12"/>
      <c r="I144" s="12"/>
      <c r="J144" s="324"/>
      <c r="K144" s="324"/>
      <c r="L144" s="324"/>
      <c r="M144" s="324"/>
      <c r="N144" s="324"/>
      <c r="O144" s="324"/>
      <c r="P144" s="324"/>
      <c r="Q144" s="324"/>
      <c r="R144" s="324"/>
      <c r="S144" s="324"/>
      <c r="T144" s="324"/>
      <c r="U144" s="324"/>
      <c r="V144" s="324"/>
      <c r="W144" s="324"/>
      <c r="X144" s="239"/>
      <c r="Y144" s="12"/>
      <c r="Z144" s="12"/>
      <c r="AA144" s="12"/>
      <c r="AB144" s="12"/>
      <c r="AC144" s="12"/>
      <c r="AD144" s="12"/>
    </row>
    <row r="145" spans="1:30" x14ac:dyDescent="0.2">
      <c r="A145" s="12"/>
      <c r="B145" s="12"/>
      <c r="C145" s="12"/>
      <c r="D145" s="12"/>
      <c r="E145" s="325"/>
      <c r="F145" s="325"/>
      <c r="G145" s="236"/>
      <c r="H145" s="12"/>
      <c r="I145" s="12"/>
      <c r="J145" s="324"/>
      <c r="K145" s="324"/>
      <c r="L145" s="324"/>
      <c r="M145" s="324"/>
      <c r="N145" s="324"/>
      <c r="O145" s="324"/>
      <c r="P145" s="324"/>
      <c r="Q145" s="324"/>
      <c r="R145" s="324"/>
      <c r="S145" s="324"/>
      <c r="T145" s="324"/>
      <c r="U145" s="324"/>
      <c r="V145" s="324"/>
      <c r="W145" s="324"/>
      <c r="X145" s="239"/>
      <c r="Y145" s="12"/>
      <c r="Z145" s="12"/>
      <c r="AA145" s="12"/>
      <c r="AB145" s="12"/>
      <c r="AC145" s="12"/>
      <c r="AD145" s="12"/>
    </row>
    <row r="146" spans="1:30" x14ac:dyDescent="0.2">
      <c r="A146" s="12"/>
      <c r="B146" s="12"/>
      <c r="C146" s="12"/>
      <c r="D146" s="12"/>
      <c r="E146" s="325"/>
      <c r="F146" s="325"/>
      <c r="G146" s="236"/>
      <c r="H146" s="12"/>
      <c r="I146" s="12"/>
      <c r="J146" s="324"/>
      <c r="K146" s="324"/>
      <c r="L146" s="324"/>
      <c r="M146" s="324"/>
      <c r="N146" s="324"/>
      <c r="O146" s="324"/>
      <c r="P146" s="324"/>
      <c r="Q146" s="324"/>
      <c r="R146" s="324"/>
      <c r="S146" s="324"/>
      <c r="T146" s="324"/>
      <c r="U146" s="324"/>
      <c r="V146" s="324"/>
      <c r="W146" s="324"/>
      <c r="X146" s="239"/>
      <c r="Y146" s="12"/>
      <c r="Z146" s="12"/>
      <c r="AA146" s="12"/>
      <c r="AB146" s="12"/>
      <c r="AC146" s="12"/>
      <c r="AD146" s="12"/>
    </row>
    <row r="147" spans="1:30" x14ac:dyDescent="0.2">
      <c r="A147" s="12"/>
      <c r="B147" s="12"/>
      <c r="C147" s="12"/>
      <c r="D147" s="12"/>
      <c r="E147" s="325"/>
      <c r="F147" s="325"/>
      <c r="G147" s="236"/>
      <c r="H147" s="12"/>
      <c r="I147" s="12"/>
      <c r="J147" s="324"/>
      <c r="K147" s="324"/>
      <c r="L147" s="324"/>
      <c r="M147" s="324"/>
      <c r="N147" s="324"/>
      <c r="O147" s="324"/>
      <c r="P147" s="324"/>
      <c r="Q147" s="324"/>
      <c r="R147" s="324"/>
      <c r="S147" s="324"/>
      <c r="T147" s="324"/>
      <c r="U147" s="324"/>
      <c r="V147" s="324"/>
      <c r="W147" s="324"/>
      <c r="X147" s="239"/>
      <c r="Y147" s="12"/>
      <c r="Z147" s="12"/>
      <c r="AA147" s="12"/>
      <c r="AB147" s="12"/>
      <c r="AC147" s="12"/>
      <c r="AD147" s="12"/>
    </row>
    <row r="148" spans="1:30" x14ac:dyDescent="0.2">
      <c r="A148" s="12"/>
      <c r="B148" s="12"/>
      <c r="C148" s="12"/>
      <c r="D148" s="12"/>
      <c r="E148" s="325"/>
      <c r="F148" s="325"/>
      <c r="G148" s="236"/>
      <c r="H148" s="12"/>
      <c r="I148" s="12"/>
      <c r="J148" s="324"/>
      <c r="K148" s="324"/>
      <c r="L148" s="324"/>
      <c r="M148" s="324"/>
      <c r="N148" s="324"/>
      <c r="O148" s="324"/>
      <c r="P148" s="324"/>
      <c r="Q148" s="324"/>
      <c r="R148" s="324"/>
      <c r="S148" s="324"/>
      <c r="T148" s="324"/>
      <c r="U148" s="324"/>
      <c r="V148" s="324"/>
      <c r="W148" s="324"/>
      <c r="X148" s="239"/>
      <c r="Y148" s="12"/>
      <c r="Z148" s="12"/>
      <c r="AA148" s="12"/>
      <c r="AB148" s="12"/>
      <c r="AC148" s="12"/>
      <c r="AD148" s="12"/>
    </row>
    <row r="149" spans="1:30" x14ac:dyDescent="0.2">
      <c r="A149" s="12"/>
      <c r="B149" s="12"/>
      <c r="C149" s="12"/>
      <c r="D149" s="12"/>
      <c r="E149" s="325"/>
      <c r="F149" s="325"/>
      <c r="G149" s="236"/>
      <c r="H149" s="12"/>
      <c r="I149" s="12"/>
      <c r="J149" s="324"/>
      <c r="K149" s="324"/>
      <c r="L149" s="324"/>
      <c r="M149" s="324"/>
      <c r="N149" s="324"/>
      <c r="O149" s="324"/>
      <c r="P149" s="324"/>
      <c r="Q149" s="324"/>
      <c r="R149" s="324"/>
      <c r="S149" s="324"/>
      <c r="T149" s="324"/>
      <c r="U149" s="324"/>
      <c r="V149" s="324"/>
      <c r="W149" s="324"/>
      <c r="X149" s="239"/>
      <c r="Y149" s="12"/>
      <c r="Z149" s="12"/>
      <c r="AA149" s="12"/>
      <c r="AB149" s="12"/>
      <c r="AC149" s="12"/>
      <c r="AD149" s="12"/>
    </row>
    <row r="150" spans="1:30" x14ac:dyDescent="0.2">
      <c r="A150" s="12"/>
      <c r="B150" s="12"/>
      <c r="C150" s="12"/>
      <c r="D150" s="12"/>
      <c r="E150" s="325"/>
      <c r="F150" s="325"/>
      <c r="G150" s="236"/>
      <c r="H150" s="12"/>
      <c r="I150" s="12"/>
      <c r="J150" s="324"/>
      <c r="K150" s="324"/>
      <c r="L150" s="324"/>
      <c r="M150" s="324"/>
      <c r="N150" s="324"/>
      <c r="O150" s="324"/>
      <c r="P150" s="324"/>
      <c r="Q150" s="324"/>
      <c r="R150" s="324"/>
      <c r="S150" s="324"/>
      <c r="T150" s="324"/>
      <c r="U150" s="324"/>
      <c r="V150" s="324"/>
      <c r="W150" s="324"/>
      <c r="X150" s="239"/>
      <c r="Y150" s="12"/>
      <c r="Z150" s="12"/>
      <c r="AA150" s="12"/>
      <c r="AB150" s="12"/>
      <c r="AC150" s="12"/>
      <c r="AD150" s="12"/>
    </row>
    <row r="151" spans="1:30" x14ac:dyDescent="0.2">
      <c r="A151" s="12"/>
      <c r="B151" s="12"/>
      <c r="C151" s="12"/>
      <c r="D151" s="12"/>
      <c r="E151" s="325"/>
      <c r="F151" s="325"/>
      <c r="G151" s="236"/>
      <c r="H151" s="12"/>
      <c r="I151" s="12"/>
      <c r="J151" s="324"/>
      <c r="K151" s="324"/>
      <c r="L151" s="324"/>
      <c r="M151" s="324"/>
      <c r="N151" s="324"/>
      <c r="O151" s="324"/>
      <c r="P151" s="324"/>
      <c r="Q151" s="324"/>
      <c r="R151" s="324"/>
      <c r="S151" s="324"/>
      <c r="T151" s="324"/>
      <c r="U151" s="324"/>
      <c r="V151" s="324"/>
      <c r="W151" s="324"/>
      <c r="X151" s="239"/>
      <c r="Y151" s="12"/>
      <c r="Z151" s="12"/>
      <c r="AA151" s="12"/>
      <c r="AB151" s="12"/>
      <c r="AC151" s="12"/>
      <c r="AD151" s="12"/>
    </row>
    <row r="152" spans="1:30" x14ac:dyDescent="0.2">
      <c r="A152" s="12"/>
      <c r="B152" s="12"/>
      <c r="C152" s="12"/>
      <c r="D152" s="12"/>
      <c r="E152" s="325"/>
      <c r="F152" s="325"/>
      <c r="G152" s="236"/>
      <c r="H152" s="12"/>
      <c r="I152" s="12"/>
      <c r="J152" s="324"/>
      <c r="K152" s="324"/>
      <c r="L152" s="324"/>
      <c r="M152" s="324"/>
      <c r="N152" s="324"/>
      <c r="O152" s="324"/>
      <c r="P152" s="324"/>
      <c r="Q152" s="324"/>
      <c r="R152" s="324"/>
      <c r="S152" s="324"/>
      <c r="T152" s="324"/>
      <c r="U152" s="324"/>
      <c r="V152" s="324"/>
      <c r="W152" s="324"/>
      <c r="X152" s="239"/>
      <c r="Y152" s="12"/>
      <c r="Z152" s="12"/>
      <c r="AA152" s="12"/>
      <c r="AB152" s="12"/>
      <c r="AC152" s="12"/>
      <c r="AD152" s="12"/>
    </row>
    <row r="153" spans="1:30" x14ac:dyDescent="0.2">
      <c r="A153" s="12"/>
      <c r="B153" s="12"/>
      <c r="C153" s="12"/>
      <c r="D153" s="12"/>
      <c r="E153" s="325"/>
      <c r="F153" s="325"/>
      <c r="G153" s="236"/>
      <c r="H153" s="12"/>
      <c r="I153" s="12"/>
      <c r="J153" s="324"/>
      <c r="K153" s="324"/>
      <c r="L153" s="324"/>
      <c r="M153" s="324"/>
      <c r="N153" s="324"/>
      <c r="O153" s="324"/>
      <c r="P153" s="324"/>
      <c r="Q153" s="324"/>
      <c r="R153" s="324"/>
      <c r="S153" s="324"/>
      <c r="T153" s="324"/>
      <c r="U153" s="324"/>
      <c r="V153" s="324"/>
      <c r="W153" s="324"/>
      <c r="X153" s="239"/>
      <c r="Y153" s="12"/>
      <c r="Z153" s="12"/>
      <c r="AA153" s="12"/>
      <c r="AB153" s="12"/>
      <c r="AC153" s="12"/>
      <c r="AD153" s="12"/>
    </row>
    <row r="154" spans="1:30" x14ac:dyDescent="0.2">
      <c r="A154" s="12"/>
      <c r="B154" s="12"/>
      <c r="C154" s="12"/>
      <c r="D154" s="12"/>
      <c r="E154" s="325"/>
      <c r="F154" s="325"/>
      <c r="G154" s="236"/>
      <c r="H154" s="12"/>
      <c r="I154" s="12"/>
      <c r="J154" s="324"/>
      <c r="K154" s="324"/>
      <c r="L154" s="324"/>
      <c r="M154" s="324"/>
      <c r="N154" s="324"/>
      <c r="O154" s="324"/>
      <c r="P154" s="324"/>
      <c r="Q154" s="324"/>
      <c r="R154" s="324"/>
      <c r="S154" s="324"/>
      <c r="T154" s="324"/>
      <c r="U154" s="324"/>
      <c r="V154" s="324"/>
      <c r="W154" s="324"/>
      <c r="X154" s="239"/>
      <c r="Y154" s="12"/>
      <c r="Z154" s="12"/>
      <c r="AA154" s="12"/>
      <c r="AB154" s="12"/>
      <c r="AC154" s="12"/>
      <c r="AD154" s="12"/>
    </row>
    <row r="155" spans="1:30" x14ac:dyDescent="0.2">
      <c r="A155" s="12"/>
      <c r="B155" s="12"/>
      <c r="C155" s="12"/>
      <c r="D155" s="12"/>
      <c r="E155" s="325"/>
      <c r="F155" s="325"/>
      <c r="G155" s="236"/>
      <c r="H155" s="12"/>
      <c r="I155" s="12"/>
      <c r="J155" s="324"/>
      <c r="K155" s="324"/>
      <c r="L155" s="324"/>
      <c r="M155" s="324"/>
      <c r="N155" s="324"/>
      <c r="O155" s="324"/>
      <c r="P155" s="324"/>
      <c r="Q155" s="324"/>
      <c r="R155" s="324"/>
      <c r="S155" s="324"/>
      <c r="T155" s="324"/>
      <c r="U155" s="324"/>
      <c r="V155" s="324"/>
      <c r="W155" s="324"/>
      <c r="X155" s="239"/>
      <c r="Y155" s="12"/>
      <c r="Z155" s="12"/>
      <c r="AA155" s="12"/>
      <c r="AB155" s="12"/>
      <c r="AC155" s="12"/>
      <c r="AD155" s="12"/>
    </row>
    <row r="156" spans="1:30" x14ac:dyDescent="0.2">
      <c r="A156" s="12"/>
      <c r="B156" s="12"/>
      <c r="C156" s="12"/>
      <c r="D156" s="12"/>
      <c r="E156" s="325"/>
      <c r="F156" s="325"/>
      <c r="G156" s="236"/>
      <c r="H156" s="12"/>
      <c r="I156" s="12"/>
      <c r="J156" s="324"/>
      <c r="K156" s="324"/>
      <c r="L156" s="324"/>
      <c r="M156" s="324"/>
      <c r="N156" s="324"/>
      <c r="O156" s="324"/>
      <c r="P156" s="324"/>
      <c r="Q156" s="324"/>
      <c r="R156" s="324"/>
      <c r="S156" s="324"/>
      <c r="T156" s="324"/>
      <c r="U156" s="324"/>
      <c r="V156" s="324"/>
      <c r="W156" s="324"/>
      <c r="X156" s="239"/>
      <c r="Y156" s="12"/>
      <c r="Z156" s="12"/>
      <c r="AA156" s="12"/>
      <c r="AB156" s="12"/>
      <c r="AC156" s="12"/>
      <c r="AD156" s="12"/>
    </row>
    <row r="157" spans="1:30" x14ac:dyDescent="0.2">
      <c r="A157" s="12"/>
      <c r="B157" s="12"/>
      <c r="C157" s="12"/>
      <c r="D157" s="12"/>
      <c r="E157" s="325"/>
      <c r="F157" s="325"/>
      <c r="G157" s="236"/>
      <c r="H157" s="12"/>
      <c r="I157" s="12"/>
      <c r="J157" s="324"/>
      <c r="K157" s="324"/>
      <c r="L157" s="324"/>
      <c r="M157" s="324"/>
      <c r="N157" s="324"/>
      <c r="O157" s="324"/>
      <c r="P157" s="324"/>
      <c r="Q157" s="324"/>
      <c r="R157" s="324"/>
      <c r="S157" s="324"/>
      <c r="T157" s="324"/>
      <c r="U157" s="324"/>
      <c r="V157" s="324"/>
      <c r="W157" s="324"/>
      <c r="X157" s="239"/>
      <c r="Y157" s="12"/>
      <c r="Z157" s="12"/>
      <c r="AA157" s="12"/>
      <c r="AB157" s="12"/>
      <c r="AC157" s="12"/>
      <c r="AD157" s="12"/>
    </row>
    <row r="158" spans="1:30" x14ac:dyDescent="0.2">
      <c r="A158" s="12"/>
      <c r="B158" s="12"/>
      <c r="C158" s="12"/>
      <c r="D158" s="12"/>
      <c r="E158" s="325"/>
      <c r="F158" s="325"/>
      <c r="G158" s="236"/>
      <c r="H158" s="12"/>
      <c r="I158" s="12"/>
      <c r="J158" s="324"/>
      <c r="K158" s="324"/>
      <c r="L158" s="324"/>
      <c r="M158" s="324"/>
      <c r="N158" s="324"/>
      <c r="O158" s="324"/>
      <c r="P158" s="324"/>
      <c r="Q158" s="324"/>
      <c r="R158" s="324"/>
      <c r="S158" s="324"/>
      <c r="T158" s="324"/>
      <c r="U158" s="324"/>
      <c r="V158" s="324"/>
      <c r="W158" s="324"/>
      <c r="X158" s="239"/>
      <c r="Y158" s="12"/>
      <c r="Z158" s="12"/>
      <c r="AA158" s="12"/>
      <c r="AB158" s="12"/>
      <c r="AC158" s="12"/>
      <c r="AD158" s="12"/>
    </row>
    <row r="159" spans="1:30" x14ac:dyDescent="0.2">
      <c r="A159" s="12"/>
      <c r="B159" s="12"/>
      <c r="C159" s="12"/>
      <c r="D159" s="12"/>
      <c r="E159" s="325"/>
      <c r="F159" s="325"/>
      <c r="G159" s="236"/>
      <c r="H159" s="12"/>
      <c r="I159" s="12"/>
      <c r="J159" s="324"/>
      <c r="K159" s="324"/>
      <c r="L159" s="324"/>
      <c r="M159" s="324"/>
      <c r="N159" s="324"/>
      <c r="O159" s="324"/>
      <c r="P159" s="324"/>
      <c r="Q159" s="324"/>
      <c r="R159" s="324"/>
      <c r="S159" s="324"/>
      <c r="T159" s="324"/>
      <c r="U159" s="324"/>
      <c r="V159" s="324"/>
      <c r="W159" s="324"/>
      <c r="X159" s="239"/>
      <c r="Y159" s="12"/>
      <c r="Z159" s="12"/>
      <c r="AA159" s="12"/>
      <c r="AB159" s="12"/>
      <c r="AC159" s="12"/>
      <c r="AD159" s="12"/>
    </row>
    <row r="160" spans="1:30" x14ac:dyDescent="0.2">
      <c r="A160" s="12"/>
      <c r="B160" s="12"/>
      <c r="C160" s="12"/>
      <c r="D160" s="12"/>
      <c r="E160" s="325"/>
      <c r="F160" s="325"/>
      <c r="G160" s="236"/>
      <c r="H160" s="12"/>
      <c r="I160" s="12"/>
      <c r="J160" s="324"/>
      <c r="K160" s="324"/>
      <c r="L160" s="324"/>
      <c r="M160" s="324"/>
      <c r="N160" s="324"/>
      <c r="O160" s="324"/>
      <c r="P160" s="324"/>
      <c r="Q160" s="324"/>
      <c r="R160" s="324"/>
      <c r="S160" s="324"/>
      <c r="T160" s="324"/>
      <c r="U160" s="324"/>
      <c r="V160" s="324"/>
      <c r="W160" s="324"/>
      <c r="X160" s="239"/>
      <c r="Y160" s="12"/>
      <c r="Z160" s="12"/>
      <c r="AA160" s="12"/>
      <c r="AB160" s="12"/>
      <c r="AC160" s="12"/>
      <c r="AD160" s="12"/>
    </row>
    <row r="161" spans="1:30" x14ac:dyDescent="0.2">
      <c r="A161" s="12"/>
      <c r="B161" s="12"/>
      <c r="C161" s="12"/>
      <c r="D161" s="12"/>
      <c r="E161" s="325"/>
      <c r="F161" s="325"/>
      <c r="G161" s="236"/>
      <c r="H161" s="12"/>
      <c r="I161" s="12"/>
      <c r="J161" s="324"/>
      <c r="K161" s="324"/>
      <c r="L161" s="324"/>
      <c r="M161" s="324"/>
      <c r="N161" s="324"/>
      <c r="O161" s="324"/>
      <c r="P161" s="324"/>
      <c r="Q161" s="324"/>
      <c r="R161" s="324"/>
      <c r="S161" s="324"/>
      <c r="T161" s="324"/>
      <c r="U161" s="324"/>
      <c r="V161" s="324"/>
      <c r="W161" s="324"/>
      <c r="X161" s="239"/>
      <c r="Y161" s="12"/>
      <c r="Z161" s="12"/>
      <c r="AA161" s="12"/>
      <c r="AB161" s="12"/>
      <c r="AC161" s="12"/>
      <c r="AD161" s="12"/>
    </row>
    <row r="162" spans="1:30" x14ac:dyDescent="0.2">
      <c r="A162" s="12"/>
      <c r="B162" s="12"/>
      <c r="C162" s="12"/>
      <c r="D162" s="12"/>
      <c r="E162" s="325"/>
      <c r="F162" s="325"/>
      <c r="G162" s="236"/>
      <c r="H162" s="12"/>
      <c r="I162" s="12"/>
      <c r="J162" s="324"/>
      <c r="K162" s="324"/>
      <c r="L162" s="324"/>
      <c r="M162" s="324"/>
      <c r="N162" s="324"/>
      <c r="O162" s="324"/>
      <c r="P162" s="324"/>
      <c r="Q162" s="324"/>
      <c r="R162" s="324"/>
      <c r="S162" s="324"/>
      <c r="T162" s="324"/>
      <c r="U162" s="324"/>
      <c r="V162" s="324"/>
      <c r="W162" s="324"/>
      <c r="X162" s="239"/>
      <c r="Y162" s="12"/>
      <c r="Z162" s="12"/>
      <c r="AA162" s="12"/>
      <c r="AB162" s="12"/>
      <c r="AC162" s="12"/>
      <c r="AD162" s="12"/>
    </row>
    <row r="163" spans="1:30" x14ac:dyDescent="0.2">
      <c r="A163" s="12"/>
      <c r="B163" s="12"/>
      <c r="C163" s="12"/>
      <c r="D163" s="12"/>
      <c r="E163" s="325"/>
      <c r="F163" s="325"/>
      <c r="G163" s="236"/>
      <c r="H163" s="12"/>
      <c r="I163" s="12"/>
      <c r="J163" s="324"/>
      <c r="K163" s="324"/>
      <c r="L163" s="324"/>
      <c r="M163" s="324"/>
      <c r="N163" s="324"/>
      <c r="O163" s="324"/>
      <c r="P163" s="324"/>
      <c r="Q163" s="324"/>
      <c r="R163" s="324"/>
      <c r="S163" s="324"/>
      <c r="T163" s="324"/>
      <c r="U163" s="324"/>
      <c r="V163" s="324"/>
      <c r="W163" s="324"/>
      <c r="X163" s="239"/>
      <c r="Y163" s="12"/>
      <c r="Z163" s="12"/>
      <c r="AA163" s="12"/>
      <c r="AB163" s="12"/>
      <c r="AC163" s="12"/>
      <c r="AD163" s="12"/>
    </row>
    <row r="164" spans="1:30" x14ac:dyDescent="0.2">
      <c r="A164" s="12"/>
      <c r="B164" s="12"/>
      <c r="C164" s="12"/>
      <c r="D164" s="12"/>
      <c r="E164" s="325"/>
      <c r="F164" s="325"/>
      <c r="G164" s="236"/>
      <c r="H164" s="12"/>
      <c r="I164" s="12"/>
      <c r="J164" s="324"/>
      <c r="K164" s="324"/>
      <c r="L164" s="324"/>
      <c r="M164" s="324"/>
      <c r="N164" s="324"/>
      <c r="O164" s="324"/>
      <c r="P164" s="324"/>
      <c r="Q164" s="324"/>
      <c r="R164" s="324"/>
      <c r="S164" s="324"/>
      <c r="T164" s="324"/>
      <c r="U164" s="324"/>
      <c r="V164" s="324"/>
      <c r="W164" s="324"/>
      <c r="X164" s="239"/>
      <c r="Y164" s="12"/>
      <c r="Z164" s="12"/>
      <c r="AA164" s="12"/>
      <c r="AB164" s="12"/>
      <c r="AC164" s="12"/>
      <c r="AD164" s="12"/>
    </row>
    <row r="165" spans="1:30" x14ac:dyDescent="0.2">
      <c r="A165" s="12"/>
      <c r="B165" s="12"/>
      <c r="C165" s="12"/>
      <c r="D165" s="12"/>
      <c r="E165" s="325"/>
      <c r="F165" s="325"/>
      <c r="G165" s="236"/>
      <c r="H165" s="12"/>
      <c r="I165" s="12"/>
      <c r="J165" s="324"/>
      <c r="K165" s="324"/>
      <c r="L165" s="324"/>
      <c r="M165" s="324"/>
      <c r="N165" s="324"/>
      <c r="O165" s="324"/>
      <c r="P165" s="324"/>
      <c r="Q165" s="324"/>
      <c r="R165" s="324"/>
      <c r="S165" s="324"/>
      <c r="T165" s="324"/>
      <c r="U165" s="324"/>
      <c r="V165" s="324"/>
      <c r="W165" s="324"/>
      <c r="X165" s="239"/>
      <c r="Y165" s="12"/>
      <c r="Z165" s="12"/>
      <c r="AA165" s="12"/>
      <c r="AB165" s="12"/>
      <c r="AC165" s="12"/>
      <c r="AD165" s="12"/>
    </row>
    <row r="166" spans="1:30" x14ac:dyDescent="0.2">
      <c r="A166" s="12"/>
      <c r="B166" s="12"/>
      <c r="C166" s="12"/>
      <c r="D166" s="12"/>
      <c r="E166" s="325"/>
      <c r="F166" s="325"/>
      <c r="G166" s="236"/>
      <c r="H166" s="12"/>
      <c r="I166" s="12"/>
      <c r="J166" s="324"/>
      <c r="K166" s="324"/>
      <c r="L166" s="324"/>
      <c r="M166" s="324"/>
      <c r="N166" s="324"/>
      <c r="O166" s="324"/>
      <c r="P166" s="324"/>
      <c r="Q166" s="324"/>
      <c r="R166" s="324"/>
      <c r="S166" s="324"/>
      <c r="T166" s="324"/>
      <c r="U166" s="324"/>
      <c r="V166" s="324"/>
      <c r="W166" s="324"/>
      <c r="X166" s="239"/>
      <c r="Y166" s="12"/>
      <c r="Z166" s="12"/>
      <c r="AA166" s="12"/>
      <c r="AB166" s="12"/>
      <c r="AC166" s="12"/>
      <c r="AD166" s="12"/>
    </row>
    <row r="167" spans="1:30" x14ac:dyDescent="0.2">
      <c r="A167" s="12"/>
      <c r="B167" s="12"/>
      <c r="C167" s="12"/>
      <c r="D167" s="12"/>
      <c r="E167" s="325"/>
      <c r="F167" s="325"/>
      <c r="G167" s="236"/>
      <c r="H167" s="12"/>
      <c r="I167" s="12"/>
      <c r="J167" s="324"/>
      <c r="K167" s="324"/>
      <c r="L167" s="324"/>
      <c r="M167" s="324"/>
      <c r="N167" s="324"/>
      <c r="O167" s="324"/>
      <c r="P167" s="324"/>
      <c r="Q167" s="324"/>
      <c r="R167" s="324"/>
      <c r="S167" s="324"/>
      <c r="T167" s="324"/>
      <c r="U167" s="324"/>
      <c r="V167" s="324"/>
      <c r="W167" s="324"/>
      <c r="X167" s="239"/>
      <c r="Y167" s="12"/>
      <c r="Z167" s="12"/>
      <c r="AA167" s="12"/>
      <c r="AB167" s="12"/>
      <c r="AC167" s="12"/>
      <c r="AD167" s="12"/>
    </row>
    <row r="168" spans="1:30" x14ac:dyDescent="0.2">
      <c r="A168" s="12"/>
      <c r="B168" s="12"/>
      <c r="C168" s="12"/>
      <c r="D168" s="12"/>
      <c r="E168" s="325"/>
      <c r="F168" s="325"/>
      <c r="G168" s="236"/>
      <c r="H168" s="12"/>
      <c r="I168" s="12"/>
      <c r="J168" s="324"/>
      <c r="K168" s="324"/>
      <c r="L168" s="324"/>
      <c r="M168" s="324"/>
      <c r="N168" s="324"/>
      <c r="O168" s="324"/>
      <c r="P168" s="324"/>
      <c r="Q168" s="324"/>
      <c r="R168" s="324"/>
      <c r="S168" s="324"/>
      <c r="T168" s="324"/>
      <c r="U168" s="324"/>
      <c r="V168" s="324"/>
      <c r="W168" s="324"/>
      <c r="X168" s="239"/>
      <c r="Y168" s="12"/>
      <c r="Z168" s="12"/>
      <c r="AA168" s="12"/>
      <c r="AB168" s="12"/>
      <c r="AC168" s="12"/>
      <c r="AD168" s="12"/>
    </row>
    <row r="169" spans="1:30" x14ac:dyDescent="0.2">
      <c r="A169" s="12"/>
      <c r="B169" s="12"/>
      <c r="C169" s="12"/>
      <c r="D169" s="12"/>
      <c r="E169" s="325"/>
      <c r="F169" s="325"/>
      <c r="G169" s="236"/>
      <c r="H169" s="12"/>
      <c r="I169" s="12"/>
      <c r="J169" s="324"/>
      <c r="K169" s="324"/>
      <c r="L169" s="324"/>
      <c r="M169" s="324"/>
      <c r="N169" s="324"/>
      <c r="O169" s="324"/>
      <c r="P169" s="324"/>
      <c r="Q169" s="324"/>
      <c r="R169" s="324"/>
      <c r="S169" s="324"/>
      <c r="T169" s="324"/>
      <c r="U169" s="324"/>
      <c r="V169" s="324"/>
      <c r="W169" s="324"/>
      <c r="X169" s="239"/>
      <c r="Y169" s="12"/>
      <c r="Z169" s="12"/>
      <c r="AA169" s="12"/>
      <c r="AB169" s="12"/>
      <c r="AC169" s="12"/>
      <c r="AD169" s="12"/>
    </row>
    <row r="170" spans="1:30" x14ac:dyDescent="0.2">
      <c r="A170" s="12"/>
      <c r="B170" s="12"/>
      <c r="C170" s="12"/>
      <c r="D170" s="12"/>
      <c r="E170" s="325"/>
      <c r="F170" s="325"/>
      <c r="G170" s="236"/>
      <c r="H170" s="12"/>
      <c r="I170" s="12"/>
      <c r="J170" s="324"/>
      <c r="K170" s="324"/>
      <c r="L170" s="324"/>
      <c r="M170" s="324"/>
      <c r="N170" s="324"/>
      <c r="O170" s="324"/>
      <c r="P170" s="324"/>
      <c r="Q170" s="324"/>
      <c r="R170" s="324"/>
      <c r="S170" s="324"/>
      <c r="T170" s="324"/>
      <c r="U170" s="324"/>
      <c r="V170" s="324"/>
      <c r="W170" s="324"/>
      <c r="X170" s="239"/>
      <c r="Y170" s="12"/>
      <c r="Z170" s="12"/>
      <c r="AA170" s="12"/>
      <c r="AB170" s="12"/>
      <c r="AC170" s="12"/>
      <c r="AD170" s="12"/>
    </row>
    <row r="171" spans="1:30" x14ac:dyDescent="0.2">
      <c r="A171" s="12"/>
      <c r="B171" s="12"/>
      <c r="C171" s="12"/>
      <c r="D171" s="12"/>
      <c r="E171" s="325"/>
      <c r="F171" s="325"/>
      <c r="G171" s="236"/>
      <c r="H171" s="12"/>
      <c r="I171" s="12"/>
      <c r="J171" s="324"/>
      <c r="K171" s="324"/>
      <c r="L171" s="324"/>
      <c r="M171" s="324"/>
      <c r="N171" s="324"/>
      <c r="O171" s="324"/>
      <c r="P171" s="324"/>
      <c r="Q171" s="324"/>
      <c r="R171" s="324"/>
      <c r="S171" s="324"/>
      <c r="T171" s="324"/>
      <c r="U171" s="324"/>
      <c r="V171" s="324"/>
      <c r="W171" s="324"/>
      <c r="X171" s="239"/>
      <c r="Y171" s="12"/>
      <c r="Z171" s="12"/>
      <c r="AA171" s="12"/>
      <c r="AB171" s="12"/>
      <c r="AC171" s="12"/>
      <c r="AD171" s="12"/>
    </row>
    <row r="172" spans="1:30" x14ac:dyDescent="0.2">
      <c r="A172" s="12"/>
      <c r="B172" s="12"/>
      <c r="C172" s="12"/>
      <c r="D172" s="12"/>
      <c r="E172" s="325"/>
      <c r="F172" s="325"/>
      <c r="G172" s="236"/>
      <c r="H172" s="12"/>
      <c r="I172" s="12"/>
      <c r="J172" s="324"/>
      <c r="K172" s="324"/>
      <c r="L172" s="324"/>
      <c r="M172" s="324"/>
      <c r="N172" s="324"/>
      <c r="O172" s="324"/>
      <c r="P172" s="324"/>
      <c r="Q172" s="324"/>
      <c r="R172" s="324"/>
      <c r="S172" s="324"/>
      <c r="T172" s="324"/>
      <c r="U172" s="324"/>
      <c r="V172" s="324"/>
      <c r="W172" s="324"/>
      <c r="X172" s="239"/>
      <c r="Y172" s="12"/>
      <c r="Z172" s="12"/>
      <c r="AA172" s="12"/>
      <c r="AB172" s="12"/>
      <c r="AC172" s="12"/>
      <c r="AD172" s="12"/>
    </row>
    <row r="173" spans="1:30" x14ac:dyDescent="0.2">
      <c r="A173" s="12"/>
      <c r="B173" s="12"/>
      <c r="C173" s="12"/>
      <c r="D173" s="12"/>
      <c r="E173" s="325"/>
      <c r="F173" s="325"/>
      <c r="G173" s="236"/>
      <c r="H173" s="12"/>
      <c r="I173" s="12"/>
      <c r="J173" s="324"/>
      <c r="K173" s="324"/>
      <c r="L173" s="324"/>
      <c r="M173" s="324"/>
      <c r="N173" s="324"/>
      <c r="O173" s="324"/>
      <c r="P173" s="324"/>
      <c r="Q173" s="324"/>
      <c r="R173" s="324"/>
      <c r="S173" s="324"/>
      <c r="T173" s="324"/>
      <c r="U173" s="324"/>
      <c r="V173" s="324"/>
      <c r="W173" s="324"/>
      <c r="X173" s="239"/>
      <c r="Y173" s="12"/>
      <c r="Z173" s="12"/>
      <c r="AA173" s="12"/>
      <c r="AB173" s="12"/>
      <c r="AC173" s="12"/>
      <c r="AD173" s="12"/>
    </row>
    <row r="174" spans="1:30" x14ac:dyDescent="0.2">
      <c r="A174" s="12"/>
      <c r="B174" s="12"/>
      <c r="C174" s="12"/>
      <c r="D174" s="12"/>
      <c r="E174" s="325"/>
      <c r="F174" s="325"/>
      <c r="G174" s="236"/>
      <c r="H174" s="12"/>
      <c r="I174" s="12"/>
      <c r="J174" s="324"/>
      <c r="K174" s="324"/>
      <c r="L174" s="324"/>
      <c r="M174" s="324"/>
      <c r="N174" s="324"/>
      <c r="O174" s="324"/>
      <c r="P174" s="324"/>
      <c r="Q174" s="324"/>
      <c r="R174" s="324"/>
      <c r="S174" s="324"/>
      <c r="T174" s="324"/>
      <c r="U174" s="324"/>
      <c r="V174" s="324"/>
      <c r="W174" s="324"/>
      <c r="X174" s="239"/>
      <c r="Y174" s="12"/>
      <c r="Z174" s="12"/>
      <c r="AA174" s="12"/>
      <c r="AB174" s="12"/>
      <c r="AC174" s="12"/>
      <c r="AD174" s="12"/>
    </row>
    <row r="175" spans="1:30" x14ac:dyDescent="0.2">
      <c r="A175" s="12"/>
      <c r="B175" s="12"/>
      <c r="C175" s="12"/>
      <c r="D175" s="12"/>
      <c r="E175" s="325"/>
      <c r="F175" s="325"/>
      <c r="G175" s="236"/>
      <c r="H175" s="12"/>
      <c r="I175" s="12"/>
      <c r="J175" s="324"/>
      <c r="K175" s="324"/>
      <c r="L175" s="324"/>
      <c r="M175" s="324"/>
      <c r="N175" s="324"/>
      <c r="O175" s="324"/>
      <c r="P175" s="324"/>
      <c r="Q175" s="324"/>
      <c r="R175" s="324"/>
      <c r="S175" s="324"/>
      <c r="T175" s="324"/>
      <c r="U175" s="324"/>
      <c r="V175" s="324"/>
      <c r="W175" s="324"/>
      <c r="X175" s="239"/>
      <c r="Y175" s="12"/>
      <c r="Z175" s="12"/>
      <c r="AA175" s="12"/>
      <c r="AB175" s="12"/>
      <c r="AC175" s="12"/>
      <c r="AD175" s="12"/>
    </row>
    <row r="176" spans="1:30" x14ac:dyDescent="0.2">
      <c r="A176" s="12"/>
      <c r="B176" s="12"/>
      <c r="C176" s="12"/>
      <c r="D176" s="12"/>
      <c r="E176" s="325"/>
      <c r="F176" s="325"/>
      <c r="G176" s="236"/>
      <c r="H176" s="12"/>
      <c r="I176" s="12"/>
      <c r="J176" s="324"/>
      <c r="K176" s="324"/>
      <c r="L176" s="324"/>
      <c r="M176" s="324"/>
      <c r="N176" s="324"/>
      <c r="O176" s="324"/>
      <c r="P176" s="324"/>
      <c r="Q176" s="324"/>
      <c r="R176" s="324"/>
      <c r="S176" s="324"/>
      <c r="T176" s="324"/>
      <c r="U176" s="324"/>
      <c r="V176" s="324"/>
      <c r="W176" s="324"/>
      <c r="X176" s="239"/>
      <c r="Y176" s="12"/>
      <c r="Z176" s="12"/>
      <c r="AA176" s="12"/>
      <c r="AB176" s="12"/>
      <c r="AC176" s="12"/>
      <c r="AD176" s="12"/>
    </row>
    <row r="177" spans="1:30" x14ac:dyDescent="0.2">
      <c r="A177" s="12"/>
      <c r="B177" s="12"/>
      <c r="C177" s="12"/>
      <c r="D177" s="12"/>
      <c r="E177" s="325"/>
      <c r="F177" s="325"/>
      <c r="G177" s="236"/>
      <c r="H177" s="12"/>
      <c r="I177" s="12"/>
      <c r="J177" s="324"/>
      <c r="K177" s="324"/>
      <c r="L177" s="324"/>
      <c r="M177" s="324"/>
      <c r="N177" s="324"/>
      <c r="O177" s="324"/>
      <c r="P177" s="324"/>
      <c r="Q177" s="324"/>
      <c r="R177" s="324"/>
      <c r="S177" s="324"/>
      <c r="T177" s="324"/>
      <c r="U177" s="324"/>
      <c r="V177" s="324"/>
      <c r="W177" s="324"/>
      <c r="X177" s="239"/>
      <c r="Y177" s="12"/>
      <c r="Z177" s="12"/>
      <c r="AA177" s="12"/>
      <c r="AB177" s="12"/>
      <c r="AC177" s="12"/>
      <c r="AD177" s="12"/>
    </row>
    <row r="178" spans="1:30" x14ac:dyDescent="0.2">
      <c r="A178" s="12"/>
      <c r="B178" s="12"/>
      <c r="C178" s="12"/>
      <c r="D178" s="12"/>
      <c r="E178" s="325"/>
      <c r="F178" s="325"/>
      <c r="G178" s="236"/>
      <c r="H178" s="12"/>
      <c r="I178" s="12"/>
      <c r="J178" s="324"/>
      <c r="K178" s="324"/>
      <c r="L178" s="324"/>
      <c r="M178" s="324"/>
      <c r="N178" s="324"/>
      <c r="O178" s="324"/>
      <c r="P178" s="324"/>
      <c r="Q178" s="324"/>
      <c r="R178" s="324"/>
      <c r="S178" s="324"/>
      <c r="T178" s="324"/>
      <c r="U178" s="324"/>
      <c r="V178" s="324"/>
      <c r="W178" s="324"/>
      <c r="X178" s="239"/>
      <c r="Y178" s="12"/>
      <c r="Z178" s="12"/>
      <c r="AA178" s="12"/>
      <c r="AB178" s="12"/>
      <c r="AC178" s="12"/>
      <c r="AD178" s="12"/>
    </row>
    <row r="179" spans="1:30" x14ac:dyDescent="0.2">
      <c r="A179" s="12"/>
      <c r="B179" s="12"/>
      <c r="C179" s="12"/>
      <c r="D179" s="12"/>
      <c r="E179" s="325"/>
      <c r="F179" s="325"/>
      <c r="G179" s="236"/>
      <c r="H179" s="12"/>
      <c r="I179" s="12"/>
      <c r="J179" s="324"/>
      <c r="K179" s="324"/>
      <c r="L179" s="324"/>
      <c r="M179" s="324"/>
      <c r="N179" s="324"/>
      <c r="O179" s="324"/>
      <c r="P179" s="324"/>
      <c r="Q179" s="324"/>
      <c r="R179" s="324"/>
      <c r="S179" s="324"/>
      <c r="T179" s="324"/>
      <c r="U179" s="324"/>
      <c r="V179" s="324"/>
      <c r="W179" s="324"/>
      <c r="X179" s="239"/>
      <c r="Y179" s="12"/>
      <c r="Z179" s="12"/>
      <c r="AA179" s="12"/>
      <c r="AB179" s="12"/>
      <c r="AC179" s="12"/>
      <c r="AD179" s="12"/>
    </row>
    <row r="180" spans="1:30" x14ac:dyDescent="0.2">
      <c r="A180" s="12"/>
      <c r="B180" s="12"/>
      <c r="C180" s="12"/>
      <c r="D180" s="12"/>
      <c r="E180" s="325"/>
      <c r="F180" s="325"/>
      <c r="G180" s="236"/>
      <c r="H180" s="12"/>
      <c r="I180" s="12"/>
      <c r="J180" s="324"/>
      <c r="K180" s="324"/>
      <c r="L180" s="324"/>
      <c r="M180" s="324"/>
      <c r="N180" s="324"/>
      <c r="O180" s="324"/>
      <c r="P180" s="324"/>
      <c r="Q180" s="324"/>
      <c r="R180" s="324"/>
      <c r="S180" s="324"/>
      <c r="T180" s="324"/>
      <c r="U180" s="324"/>
      <c r="V180" s="324"/>
      <c r="W180" s="324"/>
      <c r="X180" s="239"/>
      <c r="Y180" s="12"/>
      <c r="Z180" s="12"/>
      <c r="AA180" s="12"/>
      <c r="AB180" s="12"/>
      <c r="AC180" s="12"/>
      <c r="AD180" s="12"/>
    </row>
    <row r="181" spans="1:30" x14ac:dyDescent="0.2">
      <c r="A181" s="12"/>
      <c r="B181" s="12"/>
      <c r="C181" s="12"/>
      <c r="D181" s="12"/>
      <c r="E181" s="325"/>
      <c r="F181" s="325"/>
      <c r="G181" s="236"/>
      <c r="H181" s="12"/>
      <c r="I181" s="12"/>
      <c r="J181" s="324"/>
      <c r="K181" s="324"/>
      <c r="L181" s="324"/>
      <c r="M181" s="324"/>
      <c r="N181" s="324"/>
      <c r="O181" s="324"/>
      <c r="P181" s="324"/>
      <c r="Q181" s="324"/>
      <c r="R181" s="324"/>
      <c r="S181" s="324"/>
      <c r="T181" s="324"/>
      <c r="U181" s="324"/>
      <c r="V181" s="324"/>
      <c r="W181" s="324"/>
      <c r="X181" s="239"/>
      <c r="Y181" s="12"/>
      <c r="Z181" s="12"/>
      <c r="AA181" s="12"/>
      <c r="AB181" s="12"/>
      <c r="AC181" s="12"/>
      <c r="AD181" s="12"/>
    </row>
    <row r="182" spans="1:30" x14ac:dyDescent="0.2">
      <c r="A182" s="12"/>
      <c r="B182" s="12"/>
      <c r="C182" s="12"/>
      <c r="D182" s="12"/>
      <c r="E182" s="325"/>
      <c r="F182" s="325"/>
      <c r="G182" s="236"/>
      <c r="H182" s="12"/>
      <c r="I182" s="12"/>
      <c r="J182" s="324"/>
      <c r="K182" s="324"/>
      <c r="L182" s="324"/>
      <c r="M182" s="324"/>
      <c r="N182" s="324"/>
      <c r="O182" s="324"/>
      <c r="P182" s="324"/>
      <c r="Q182" s="324"/>
      <c r="R182" s="324"/>
      <c r="S182" s="324"/>
      <c r="T182" s="324"/>
      <c r="U182" s="324"/>
      <c r="V182" s="324"/>
      <c r="W182" s="324"/>
      <c r="X182" s="239"/>
      <c r="Y182" s="12"/>
      <c r="Z182" s="12"/>
      <c r="AA182" s="12"/>
      <c r="AB182" s="12"/>
      <c r="AC182" s="12"/>
      <c r="AD182" s="12"/>
    </row>
    <row r="183" spans="1:30" x14ac:dyDescent="0.2">
      <c r="A183" s="12"/>
      <c r="B183" s="12"/>
      <c r="C183" s="12"/>
      <c r="D183" s="12"/>
      <c r="E183" s="325"/>
      <c r="F183" s="325"/>
      <c r="G183" s="236"/>
      <c r="H183" s="12"/>
      <c r="I183" s="12"/>
      <c r="J183" s="324"/>
      <c r="K183" s="324"/>
      <c r="L183" s="324"/>
      <c r="M183" s="324"/>
      <c r="N183" s="324"/>
      <c r="O183" s="324"/>
      <c r="P183" s="324"/>
      <c r="Q183" s="324"/>
      <c r="R183" s="324"/>
      <c r="S183" s="324"/>
      <c r="T183" s="324"/>
      <c r="U183" s="324"/>
      <c r="V183" s="324"/>
      <c r="W183" s="324"/>
      <c r="X183" s="239"/>
      <c r="Y183" s="12"/>
      <c r="Z183" s="12"/>
      <c r="AA183" s="12"/>
      <c r="AB183" s="12"/>
      <c r="AC183" s="12"/>
      <c r="AD183" s="12"/>
    </row>
    <row r="184" spans="1:30" x14ac:dyDescent="0.2">
      <c r="A184" s="12"/>
      <c r="B184" s="12"/>
      <c r="C184" s="12"/>
      <c r="D184" s="12"/>
      <c r="E184" s="325"/>
      <c r="F184" s="325"/>
      <c r="G184" s="236"/>
      <c r="H184" s="12"/>
      <c r="I184" s="12"/>
      <c r="J184" s="324"/>
      <c r="K184" s="324"/>
      <c r="L184" s="324"/>
      <c r="M184" s="324"/>
      <c r="N184" s="324"/>
      <c r="O184" s="324"/>
      <c r="P184" s="324"/>
      <c r="Q184" s="324"/>
      <c r="R184" s="324"/>
      <c r="S184" s="324"/>
      <c r="T184" s="324"/>
      <c r="U184" s="324"/>
      <c r="V184" s="324"/>
      <c r="W184" s="324"/>
      <c r="X184" s="239"/>
      <c r="Y184" s="12"/>
      <c r="Z184" s="12"/>
      <c r="AA184" s="12"/>
      <c r="AB184" s="12"/>
      <c r="AC184" s="12"/>
      <c r="AD184" s="12"/>
    </row>
    <row r="185" spans="1:30" x14ac:dyDescent="0.2">
      <c r="A185" s="12"/>
      <c r="B185" s="12"/>
      <c r="C185" s="12"/>
      <c r="D185" s="12"/>
      <c r="E185" s="325"/>
      <c r="F185" s="325"/>
      <c r="G185" s="236"/>
      <c r="H185" s="12"/>
      <c r="I185" s="12"/>
      <c r="J185" s="324"/>
      <c r="K185" s="324"/>
      <c r="L185" s="324"/>
      <c r="M185" s="324"/>
      <c r="N185" s="324"/>
      <c r="O185" s="324"/>
      <c r="P185" s="324"/>
      <c r="Q185" s="324"/>
      <c r="R185" s="324"/>
      <c r="S185" s="324"/>
      <c r="T185" s="324"/>
      <c r="U185" s="324"/>
      <c r="V185" s="324"/>
      <c r="W185" s="324"/>
      <c r="X185" s="239"/>
      <c r="Y185" s="12"/>
      <c r="Z185" s="12"/>
      <c r="AA185" s="12"/>
      <c r="AB185" s="12"/>
      <c r="AC185" s="12"/>
      <c r="AD185" s="12"/>
    </row>
    <row r="186" spans="1:30" x14ac:dyDescent="0.2">
      <c r="A186" s="12"/>
      <c r="B186" s="12"/>
      <c r="C186" s="12"/>
      <c r="D186" s="12"/>
      <c r="E186" s="325"/>
      <c r="F186" s="325"/>
      <c r="G186" s="236"/>
      <c r="H186" s="12"/>
      <c r="I186" s="12"/>
      <c r="J186" s="324"/>
      <c r="K186" s="324"/>
      <c r="L186" s="324"/>
      <c r="M186" s="324"/>
      <c r="N186" s="324"/>
      <c r="O186" s="324"/>
      <c r="P186" s="324"/>
      <c r="Q186" s="324"/>
      <c r="R186" s="324"/>
      <c r="S186" s="324"/>
      <c r="T186" s="324"/>
      <c r="U186" s="324"/>
      <c r="V186" s="324"/>
      <c r="W186" s="324"/>
      <c r="X186" s="239"/>
      <c r="Y186" s="12"/>
      <c r="Z186" s="12"/>
      <c r="AA186" s="12"/>
      <c r="AB186" s="12"/>
      <c r="AC186" s="12"/>
      <c r="AD186" s="12"/>
    </row>
    <row r="187" spans="1:30" x14ac:dyDescent="0.2">
      <c r="A187" s="12"/>
      <c r="B187" s="12"/>
      <c r="C187" s="12"/>
      <c r="D187" s="12"/>
      <c r="E187" s="325"/>
      <c r="F187" s="325"/>
      <c r="G187" s="236"/>
      <c r="H187" s="12"/>
      <c r="I187" s="12"/>
      <c r="J187" s="324"/>
      <c r="K187" s="324"/>
      <c r="L187" s="324"/>
      <c r="M187" s="324"/>
      <c r="N187" s="324"/>
      <c r="O187" s="324"/>
      <c r="P187" s="324"/>
      <c r="Q187" s="324"/>
      <c r="R187" s="324"/>
      <c r="S187" s="324"/>
      <c r="T187" s="324"/>
      <c r="U187" s="324"/>
      <c r="V187" s="324"/>
      <c r="W187" s="324"/>
      <c r="X187" s="239"/>
      <c r="Y187" s="12"/>
      <c r="Z187" s="12"/>
      <c r="AA187" s="12"/>
      <c r="AB187" s="12"/>
      <c r="AC187" s="12"/>
      <c r="AD187" s="12"/>
    </row>
    <row r="188" spans="1:30" x14ac:dyDescent="0.2">
      <c r="A188" s="12"/>
      <c r="B188" s="12"/>
      <c r="C188" s="12"/>
      <c r="D188" s="12"/>
      <c r="E188" s="325"/>
      <c r="F188" s="325"/>
      <c r="G188" s="236"/>
      <c r="H188" s="12"/>
      <c r="I188" s="12"/>
      <c r="J188" s="324"/>
      <c r="K188" s="324"/>
      <c r="L188" s="324"/>
      <c r="M188" s="324"/>
      <c r="N188" s="324"/>
      <c r="O188" s="324"/>
      <c r="P188" s="324"/>
      <c r="Q188" s="324"/>
      <c r="R188" s="324"/>
      <c r="S188" s="324"/>
      <c r="T188" s="324"/>
      <c r="U188" s="324"/>
      <c r="V188" s="324"/>
      <c r="W188" s="324"/>
      <c r="X188" s="239"/>
      <c r="Y188" s="12"/>
      <c r="Z188" s="12"/>
      <c r="AA188" s="12"/>
      <c r="AB188" s="12"/>
      <c r="AC188" s="12"/>
      <c r="AD188" s="12"/>
    </row>
    <row r="189" spans="1:30" x14ac:dyDescent="0.2">
      <c r="A189" s="12"/>
      <c r="B189" s="12"/>
      <c r="C189" s="12"/>
      <c r="D189" s="12"/>
      <c r="E189" s="325"/>
      <c r="F189" s="325"/>
      <c r="G189" s="236"/>
      <c r="H189" s="12"/>
      <c r="I189" s="12"/>
      <c r="J189" s="324"/>
      <c r="K189" s="324"/>
      <c r="L189" s="324"/>
      <c r="M189" s="324"/>
      <c r="N189" s="324"/>
      <c r="O189" s="324"/>
      <c r="P189" s="324"/>
      <c r="Q189" s="324"/>
      <c r="R189" s="324"/>
      <c r="S189" s="324"/>
      <c r="T189" s="324"/>
      <c r="U189" s="324"/>
      <c r="V189" s="324"/>
      <c r="W189" s="324"/>
      <c r="X189" s="239"/>
      <c r="Y189" s="12"/>
      <c r="Z189" s="12"/>
      <c r="AA189" s="12"/>
      <c r="AB189" s="12"/>
      <c r="AC189" s="12"/>
      <c r="AD189" s="12"/>
    </row>
    <row r="190" spans="1:30" x14ac:dyDescent="0.2">
      <c r="A190" s="12"/>
      <c r="B190" s="12"/>
      <c r="C190" s="12"/>
      <c r="D190" s="12"/>
      <c r="E190" s="325"/>
      <c r="F190" s="325"/>
      <c r="G190" s="236"/>
      <c r="H190" s="12"/>
      <c r="I190" s="12"/>
      <c r="J190" s="324"/>
      <c r="K190" s="324"/>
      <c r="L190" s="324"/>
      <c r="M190" s="324"/>
      <c r="N190" s="324"/>
      <c r="O190" s="324"/>
      <c r="P190" s="324"/>
      <c r="Q190" s="324"/>
      <c r="R190" s="324"/>
      <c r="S190" s="324"/>
      <c r="T190" s="324"/>
      <c r="U190" s="324"/>
      <c r="V190" s="324"/>
      <c r="W190" s="324"/>
      <c r="X190" s="239"/>
      <c r="Y190" s="12"/>
      <c r="Z190" s="12"/>
      <c r="AA190" s="12"/>
      <c r="AB190" s="12"/>
      <c r="AC190" s="12"/>
      <c r="AD190" s="12"/>
    </row>
    <row r="191" spans="1:30" x14ac:dyDescent="0.2">
      <c r="A191" s="12"/>
      <c r="B191" s="12"/>
      <c r="C191" s="12"/>
      <c r="D191" s="12"/>
      <c r="E191" s="325"/>
      <c r="F191" s="325"/>
      <c r="G191" s="236"/>
      <c r="H191" s="12"/>
      <c r="I191" s="12"/>
      <c r="J191" s="324"/>
      <c r="K191" s="324"/>
      <c r="L191" s="324"/>
      <c r="M191" s="324"/>
      <c r="N191" s="324"/>
      <c r="O191" s="324"/>
      <c r="P191" s="324"/>
      <c r="Q191" s="324"/>
      <c r="R191" s="324"/>
      <c r="S191" s="324"/>
      <c r="T191" s="324"/>
      <c r="U191" s="324"/>
      <c r="V191" s="324"/>
      <c r="W191" s="324"/>
      <c r="X191" s="239"/>
      <c r="Y191" s="12"/>
      <c r="Z191" s="12"/>
      <c r="AA191" s="12"/>
      <c r="AB191" s="12"/>
      <c r="AC191" s="12"/>
      <c r="AD191" s="12"/>
    </row>
    <row r="192" spans="1:30" x14ac:dyDescent="0.2">
      <c r="A192" s="12"/>
      <c r="B192" s="12"/>
      <c r="C192" s="12"/>
      <c r="D192" s="12"/>
      <c r="E192" s="325"/>
      <c r="F192" s="325"/>
      <c r="G192" s="236"/>
      <c r="H192" s="12"/>
      <c r="I192" s="12"/>
      <c r="J192" s="324"/>
      <c r="K192" s="324"/>
      <c r="L192" s="324"/>
      <c r="M192" s="324"/>
      <c r="N192" s="324"/>
      <c r="O192" s="324"/>
      <c r="P192" s="324"/>
      <c r="Q192" s="324"/>
      <c r="R192" s="324"/>
      <c r="S192" s="324"/>
      <c r="T192" s="324"/>
      <c r="U192" s="324"/>
      <c r="V192" s="324"/>
      <c r="W192" s="324"/>
      <c r="X192" s="239"/>
      <c r="Y192" s="12"/>
      <c r="Z192" s="12"/>
      <c r="AA192" s="12"/>
      <c r="AB192" s="12"/>
      <c r="AC192" s="12"/>
      <c r="AD192" s="12"/>
    </row>
    <row r="193" spans="1:30" x14ac:dyDescent="0.2">
      <c r="A193" s="12"/>
      <c r="B193" s="12"/>
      <c r="C193" s="12"/>
      <c r="D193" s="12"/>
      <c r="E193" s="325"/>
      <c r="F193" s="325"/>
      <c r="G193" s="236"/>
      <c r="H193" s="12"/>
      <c r="I193" s="12"/>
      <c r="J193" s="324"/>
      <c r="K193" s="324"/>
      <c r="L193" s="324"/>
      <c r="M193" s="324"/>
      <c r="N193" s="324"/>
      <c r="O193" s="324"/>
      <c r="P193" s="324"/>
      <c r="Q193" s="324"/>
      <c r="R193" s="324"/>
      <c r="S193" s="324"/>
      <c r="T193" s="324"/>
      <c r="U193" s="324"/>
      <c r="V193" s="324"/>
      <c r="W193" s="324"/>
      <c r="X193" s="239"/>
      <c r="Y193" s="12"/>
      <c r="Z193" s="12"/>
      <c r="AA193" s="12"/>
      <c r="AB193" s="12"/>
      <c r="AC193" s="12"/>
      <c r="AD193" s="12"/>
    </row>
    <row r="194" spans="1:30" x14ac:dyDescent="0.2">
      <c r="A194" s="12"/>
      <c r="B194" s="12"/>
      <c r="C194" s="12"/>
      <c r="D194" s="12"/>
      <c r="E194" s="325"/>
      <c r="F194" s="325"/>
      <c r="G194" s="236"/>
      <c r="H194" s="12"/>
      <c r="I194" s="12"/>
      <c r="J194" s="324"/>
      <c r="K194" s="324"/>
      <c r="L194" s="324"/>
      <c r="M194" s="324"/>
      <c r="N194" s="324"/>
      <c r="O194" s="324"/>
      <c r="P194" s="324"/>
      <c r="Q194" s="324"/>
      <c r="R194" s="324"/>
      <c r="S194" s="324"/>
      <c r="T194" s="324"/>
      <c r="U194" s="324"/>
      <c r="V194" s="324"/>
      <c r="W194" s="324"/>
      <c r="X194" s="239"/>
      <c r="Y194" s="12"/>
      <c r="Z194" s="12"/>
      <c r="AA194" s="12"/>
      <c r="AB194" s="12"/>
      <c r="AC194" s="12"/>
      <c r="AD194" s="12"/>
    </row>
    <row r="195" spans="1:30" x14ac:dyDescent="0.2">
      <c r="A195" s="12"/>
      <c r="B195" s="12"/>
      <c r="C195" s="12"/>
      <c r="D195" s="12"/>
      <c r="E195" s="325"/>
      <c r="F195" s="325"/>
      <c r="G195" s="236"/>
      <c r="H195" s="12"/>
      <c r="I195" s="12"/>
      <c r="J195" s="324"/>
      <c r="K195" s="324"/>
      <c r="L195" s="324"/>
      <c r="M195" s="324"/>
      <c r="N195" s="324"/>
      <c r="O195" s="324"/>
      <c r="P195" s="324"/>
      <c r="Q195" s="324"/>
      <c r="R195" s="324"/>
      <c r="S195" s="324"/>
      <c r="T195" s="324"/>
      <c r="U195" s="324"/>
      <c r="V195" s="324"/>
      <c r="W195" s="324"/>
      <c r="X195" s="239"/>
      <c r="Y195" s="12"/>
      <c r="Z195" s="12"/>
      <c r="AA195" s="12"/>
      <c r="AB195" s="12"/>
      <c r="AC195" s="12"/>
      <c r="AD195" s="12"/>
    </row>
    <row r="196" spans="1:30" x14ac:dyDescent="0.2">
      <c r="A196" s="12"/>
      <c r="B196" s="12"/>
      <c r="C196" s="12"/>
      <c r="D196" s="12"/>
      <c r="E196" s="325"/>
      <c r="F196" s="325"/>
      <c r="G196" s="236"/>
      <c r="H196" s="12"/>
      <c r="I196" s="12"/>
      <c r="J196" s="324"/>
      <c r="K196" s="324"/>
      <c r="L196" s="324"/>
      <c r="M196" s="324"/>
      <c r="N196" s="324"/>
      <c r="O196" s="324"/>
      <c r="P196" s="324"/>
      <c r="Q196" s="324"/>
      <c r="R196" s="324"/>
      <c r="S196" s="324"/>
      <c r="T196" s="324"/>
      <c r="U196" s="324"/>
      <c r="V196" s="324"/>
      <c r="W196" s="324"/>
      <c r="X196" s="239"/>
      <c r="Y196" s="12"/>
      <c r="Z196" s="12"/>
      <c r="AA196" s="12"/>
      <c r="AB196" s="12"/>
      <c r="AC196" s="12"/>
      <c r="AD196" s="12"/>
    </row>
    <row r="197" spans="1:30" x14ac:dyDescent="0.2">
      <c r="A197" s="12"/>
      <c r="B197" s="12"/>
      <c r="C197" s="12"/>
      <c r="D197" s="12"/>
      <c r="E197" s="325"/>
      <c r="F197" s="325"/>
      <c r="G197" s="236"/>
      <c r="H197" s="12"/>
      <c r="I197" s="12"/>
      <c r="J197" s="324"/>
      <c r="K197" s="324"/>
      <c r="L197" s="324"/>
      <c r="M197" s="324"/>
      <c r="N197" s="324"/>
      <c r="O197" s="324"/>
      <c r="P197" s="324"/>
      <c r="Q197" s="324"/>
      <c r="R197" s="324"/>
      <c r="S197" s="324"/>
      <c r="T197" s="324"/>
      <c r="U197" s="324"/>
      <c r="V197" s="324"/>
      <c r="W197" s="324"/>
      <c r="X197" s="239"/>
      <c r="Y197" s="12"/>
      <c r="Z197" s="12"/>
      <c r="AA197" s="12"/>
      <c r="AB197" s="12"/>
      <c r="AC197" s="12"/>
      <c r="AD197" s="12"/>
    </row>
    <row r="198" spans="1:30" x14ac:dyDescent="0.2">
      <c r="A198" s="12"/>
      <c r="B198" s="12"/>
      <c r="C198" s="12"/>
      <c r="D198" s="12"/>
      <c r="E198" s="325"/>
      <c r="F198" s="325"/>
      <c r="G198" s="236"/>
      <c r="H198" s="12"/>
      <c r="I198" s="12"/>
      <c r="J198" s="324"/>
      <c r="K198" s="324"/>
      <c r="L198" s="324"/>
      <c r="M198" s="324"/>
      <c r="N198" s="324"/>
      <c r="O198" s="324"/>
      <c r="P198" s="324"/>
      <c r="Q198" s="324"/>
      <c r="R198" s="324"/>
      <c r="S198" s="324"/>
      <c r="T198" s="324"/>
      <c r="U198" s="324"/>
      <c r="V198" s="324"/>
      <c r="W198" s="324"/>
      <c r="X198" s="239"/>
      <c r="Y198" s="12"/>
      <c r="Z198" s="12"/>
      <c r="AA198" s="12"/>
      <c r="AB198" s="12"/>
      <c r="AC198" s="12"/>
      <c r="AD198" s="12"/>
    </row>
    <row r="199" spans="1:30" x14ac:dyDescent="0.2">
      <c r="A199" s="12"/>
      <c r="B199" s="12"/>
      <c r="C199" s="12"/>
      <c r="D199" s="12"/>
      <c r="E199" s="325"/>
      <c r="F199" s="325"/>
      <c r="G199" s="236"/>
      <c r="H199" s="12"/>
      <c r="I199" s="12"/>
      <c r="J199" s="324"/>
      <c r="K199" s="324"/>
      <c r="L199" s="324"/>
      <c r="M199" s="324"/>
      <c r="N199" s="324"/>
      <c r="O199" s="324"/>
      <c r="P199" s="324"/>
      <c r="Q199" s="324"/>
      <c r="R199" s="324"/>
      <c r="S199" s="324"/>
      <c r="T199" s="324"/>
      <c r="U199" s="324"/>
      <c r="V199" s="324"/>
      <c r="W199" s="324"/>
      <c r="X199" s="239"/>
      <c r="Y199" s="12"/>
      <c r="Z199" s="12"/>
      <c r="AA199" s="12"/>
      <c r="AB199" s="12"/>
      <c r="AC199" s="12"/>
      <c r="AD199" s="12"/>
    </row>
    <row r="200" spans="1:30" x14ac:dyDescent="0.2">
      <c r="A200" s="12"/>
      <c r="B200" s="12"/>
      <c r="C200" s="12"/>
      <c r="D200" s="12"/>
      <c r="E200" s="325"/>
      <c r="F200" s="325"/>
      <c r="G200" s="236"/>
      <c r="H200" s="12"/>
      <c r="I200" s="12"/>
      <c r="J200" s="324"/>
      <c r="K200" s="324"/>
      <c r="L200" s="324"/>
      <c r="M200" s="324"/>
      <c r="N200" s="324"/>
      <c r="O200" s="324"/>
      <c r="P200" s="324"/>
      <c r="Q200" s="324"/>
      <c r="R200" s="324"/>
      <c r="S200" s="324"/>
      <c r="T200" s="324"/>
      <c r="U200" s="324"/>
      <c r="V200" s="324"/>
      <c r="W200" s="324"/>
      <c r="X200" s="239"/>
      <c r="Y200" s="12"/>
      <c r="Z200" s="12"/>
      <c r="AA200" s="12"/>
      <c r="AB200" s="12"/>
      <c r="AC200" s="12"/>
      <c r="AD200" s="12"/>
    </row>
    <row r="201" spans="1:30" x14ac:dyDescent="0.2">
      <c r="A201" s="12"/>
      <c r="B201" s="12"/>
      <c r="C201" s="12"/>
      <c r="D201" s="12"/>
      <c r="E201" s="325"/>
      <c r="F201" s="325"/>
      <c r="G201" s="236"/>
      <c r="H201" s="12"/>
      <c r="I201" s="12"/>
      <c r="J201" s="324"/>
      <c r="K201" s="324"/>
      <c r="L201" s="324"/>
      <c r="M201" s="324"/>
      <c r="N201" s="324"/>
      <c r="O201" s="324"/>
      <c r="P201" s="324"/>
      <c r="Q201" s="324"/>
      <c r="R201" s="324"/>
      <c r="S201" s="324"/>
      <c r="T201" s="324"/>
      <c r="U201" s="324"/>
      <c r="V201" s="324"/>
      <c r="W201" s="324"/>
      <c r="X201" s="239"/>
      <c r="Y201" s="12"/>
      <c r="Z201" s="12"/>
      <c r="AA201" s="12"/>
      <c r="AB201" s="12"/>
      <c r="AC201" s="12"/>
      <c r="AD201" s="12"/>
    </row>
    <row r="202" spans="1:30" x14ac:dyDescent="0.2">
      <c r="A202" s="12"/>
      <c r="B202" s="12"/>
      <c r="C202" s="12"/>
      <c r="D202" s="12"/>
      <c r="E202" s="325"/>
      <c r="F202" s="325"/>
      <c r="G202" s="236"/>
      <c r="H202" s="12"/>
      <c r="I202" s="12"/>
      <c r="J202" s="324"/>
      <c r="K202" s="324"/>
      <c r="L202" s="324"/>
      <c r="M202" s="324"/>
      <c r="N202" s="324"/>
      <c r="O202" s="324"/>
      <c r="P202" s="324"/>
      <c r="Q202" s="324"/>
      <c r="R202" s="324"/>
      <c r="S202" s="324"/>
      <c r="T202" s="324"/>
      <c r="U202" s="324"/>
      <c r="V202" s="324"/>
      <c r="W202" s="324"/>
      <c r="X202" s="239"/>
      <c r="Y202" s="12"/>
      <c r="Z202" s="12"/>
      <c r="AA202" s="12"/>
      <c r="AB202" s="12"/>
      <c r="AC202" s="12"/>
      <c r="AD202" s="12"/>
    </row>
    <row r="203" spans="1:30" x14ac:dyDescent="0.2">
      <c r="A203" s="12"/>
      <c r="B203" s="12"/>
      <c r="C203" s="12"/>
      <c r="D203" s="12"/>
      <c r="E203" s="325"/>
      <c r="F203" s="325"/>
      <c r="G203" s="236"/>
      <c r="H203" s="12"/>
      <c r="I203" s="12"/>
      <c r="J203" s="324"/>
      <c r="K203" s="324"/>
      <c r="L203" s="324"/>
      <c r="M203" s="324"/>
      <c r="N203" s="324"/>
      <c r="O203" s="324"/>
      <c r="P203" s="324"/>
      <c r="Q203" s="324"/>
      <c r="R203" s="324"/>
      <c r="S203" s="324"/>
      <c r="T203" s="324"/>
      <c r="U203" s="324"/>
      <c r="V203" s="324"/>
      <c r="W203" s="324"/>
      <c r="X203" s="239"/>
      <c r="Y203" s="12"/>
      <c r="Z203" s="12"/>
      <c r="AA203" s="12"/>
      <c r="AB203" s="12"/>
      <c r="AC203" s="12"/>
      <c r="AD203" s="12"/>
    </row>
    <row r="204" spans="1:30" x14ac:dyDescent="0.2">
      <c r="A204" s="12"/>
      <c r="B204" s="12"/>
      <c r="C204" s="12"/>
      <c r="D204" s="12"/>
      <c r="E204" s="325"/>
      <c r="F204" s="325"/>
      <c r="G204" s="236"/>
      <c r="H204" s="12"/>
      <c r="I204" s="12"/>
      <c r="J204" s="324"/>
      <c r="K204" s="324"/>
      <c r="L204" s="324"/>
      <c r="M204" s="324"/>
      <c r="N204" s="324"/>
      <c r="O204" s="324"/>
      <c r="P204" s="324"/>
      <c r="Q204" s="324"/>
      <c r="R204" s="324"/>
      <c r="S204" s="324"/>
      <c r="T204" s="324"/>
      <c r="U204" s="324"/>
      <c r="V204" s="324"/>
      <c r="W204" s="324"/>
      <c r="X204" s="239"/>
      <c r="Y204" s="12"/>
      <c r="Z204" s="12"/>
      <c r="AA204" s="12"/>
      <c r="AB204" s="12"/>
      <c r="AC204" s="12"/>
      <c r="AD204" s="12"/>
    </row>
    <row r="205" spans="1:30" x14ac:dyDescent="0.2">
      <c r="A205" s="12"/>
      <c r="B205" s="12"/>
      <c r="C205" s="12"/>
      <c r="D205" s="12"/>
      <c r="E205" s="325"/>
      <c r="F205" s="325"/>
      <c r="G205" s="236"/>
      <c r="H205" s="12"/>
      <c r="I205" s="12"/>
      <c r="J205" s="324"/>
      <c r="K205" s="324"/>
      <c r="L205" s="324"/>
      <c r="M205" s="324"/>
      <c r="N205" s="324"/>
      <c r="O205" s="324"/>
      <c r="P205" s="324"/>
      <c r="Q205" s="324"/>
      <c r="R205" s="324"/>
      <c r="S205" s="324"/>
      <c r="T205" s="324"/>
      <c r="U205" s="324"/>
      <c r="V205" s="324"/>
      <c r="W205" s="324"/>
      <c r="X205" s="239"/>
      <c r="Y205" s="12"/>
      <c r="Z205" s="12"/>
      <c r="AA205" s="12"/>
      <c r="AB205" s="12"/>
      <c r="AC205" s="12"/>
      <c r="AD205" s="12"/>
    </row>
    <row r="206" spans="1:30" x14ac:dyDescent="0.2">
      <c r="A206" s="12"/>
      <c r="B206" s="12"/>
      <c r="C206" s="12"/>
      <c r="D206" s="12"/>
      <c r="E206" s="325"/>
      <c r="F206" s="325"/>
      <c r="G206" s="236"/>
      <c r="H206" s="12"/>
      <c r="I206" s="12"/>
      <c r="J206" s="324"/>
      <c r="K206" s="324"/>
      <c r="L206" s="324"/>
      <c r="M206" s="324"/>
      <c r="N206" s="324"/>
      <c r="O206" s="324"/>
      <c r="P206" s="324"/>
      <c r="Q206" s="324"/>
      <c r="R206" s="324"/>
      <c r="S206" s="324"/>
      <c r="T206" s="324"/>
      <c r="U206" s="324"/>
      <c r="V206" s="324"/>
      <c r="W206" s="324"/>
      <c r="X206" s="239"/>
      <c r="Y206" s="12"/>
      <c r="Z206" s="12"/>
      <c r="AA206" s="12"/>
      <c r="AB206" s="12"/>
      <c r="AC206" s="12"/>
      <c r="AD206" s="12"/>
    </row>
    <row r="207" spans="1:30" x14ac:dyDescent="0.2">
      <c r="A207" s="12"/>
      <c r="B207" s="12"/>
      <c r="C207" s="12"/>
      <c r="D207" s="12"/>
      <c r="E207" s="325"/>
      <c r="F207" s="325"/>
      <c r="G207" s="236"/>
      <c r="H207" s="12"/>
      <c r="I207" s="12"/>
      <c r="J207" s="324"/>
      <c r="K207" s="324"/>
      <c r="L207" s="324"/>
      <c r="M207" s="324"/>
      <c r="N207" s="324"/>
      <c r="O207" s="324"/>
      <c r="P207" s="324"/>
      <c r="Q207" s="324"/>
      <c r="R207" s="324"/>
      <c r="S207" s="324"/>
      <c r="T207" s="324"/>
      <c r="U207" s="324"/>
      <c r="V207" s="324"/>
      <c r="W207" s="324"/>
      <c r="X207" s="239"/>
      <c r="Y207" s="12"/>
      <c r="Z207" s="12"/>
      <c r="AA207" s="12"/>
      <c r="AB207" s="12"/>
      <c r="AC207" s="12"/>
      <c r="AD207" s="12"/>
    </row>
    <row r="208" spans="1:30" x14ac:dyDescent="0.2">
      <c r="A208" s="12"/>
      <c r="B208" s="12"/>
      <c r="C208" s="12"/>
      <c r="D208" s="12"/>
      <c r="E208" s="325"/>
      <c r="F208" s="325"/>
      <c r="G208" s="236"/>
      <c r="H208" s="12"/>
      <c r="I208" s="12"/>
      <c r="J208" s="324"/>
      <c r="K208" s="324"/>
      <c r="L208" s="324"/>
      <c r="M208" s="324"/>
      <c r="N208" s="324"/>
      <c r="O208" s="324"/>
      <c r="P208" s="324"/>
      <c r="Q208" s="324"/>
      <c r="R208" s="324"/>
      <c r="S208" s="324"/>
      <c r="T208" s="324"/>
      <c r="U208" s="324"/>
      <c r="V208" s="324"/>
      <c r="W208" s="324"/>
      <c r="X208" s="239"/>
      <c r="Y208" s="12"/>
      <c r="Z208" s="12"/>
      <c r="AA208" s="12"/>
      <c r="AB208" s="12"/>
      <c r="AC208" s="12"/>
      <c r="AD208" s="12"/>
    </row>
    <row r="209" spans="1:30" x14ac:dyDescent="0.2">
      <c r="A209" s="12"/>
      <c r="B209" s="12"/>
      <c r="C209" s="12"/>
      <c r="D209" s="12"/>
      <c r="E209" s="325"/>
      <c r="F209" s="325"/>
      <c r="G209" s="236"/>
      <c r="H209" s="12"/>
      <c r="I209" s="12"/>
      <c r="J209" s="324"/>
      <c r="K209" s="324"/>
      <c r="L209" s="324"/>
      <c r="M209" s="324"/>
      <c r="N209" s="324"/>
      <c r="O209" s="324"/>
      <c r="P209" s="324"/>
      <c r="Q209" s="324"/>
      <c r="R209" s="324"/>
      <c r="S209" s="324"/>
      <c r="T209" s="324"/>
      <c r="U209" s="324"/>
      <c r="V209" s="324"/>
      <c r="W209" s="324"/>
      <c r="X209" s="239"/>
      <c r="Y209" s="12"/>
      <c r="Z209" s="12"/>
      <c r="AA209" s="12"/>
      <c r="AB209" s="12"/>
      <c r="AC209" s="12"/>
      <c r="AD209" s="12"/>
    </row>
    <row r="210" spans="1:30" x14ac:dyDescent="0.2">
      <c r="A210" s="12"/>
      <c r="B210" s="12"/>
      <c r="C210" s="12"/>
      <c r="D210" s="12"/>
      <c r="E210" s="325"/>
      <c r="F210" s="325"/>
      <c r="G210" s="236"/>
      <c r="H210" s="12"/>
      <c r="I210" s="12"/>
      <c r="J210" s="324"/>
      <c r="K210" s="324"/>
      <c r="L210" s="324"/>
      <c r="M210" s="324"/>
      <c r="N210" s="324"/>
      <c r="O210" s="324"/>
      <c r="P210" s="324"/>
      <c r="Q210" s="324"/>
      <c r="R210" s="324"/>
      <c r="S210" s="324"/>
      <c r="T210" s="324"/>
      <c r="U210" s="324"/>
      <c r="V210" s="324"/>
      <c r="W210" s="324"/>
      <c r="X210" s="239"/>
      <c r="Y210" s="12"/>
      <c r="Z210" s="12"/>
      <c r="AA210" s="12"/>
      <c r="AB210" s="12"/>
      <c r="AC210" s="12"/>
      <c r="AD210" s="12"/>
    </row>
    <row r="211" spans="1:30" x14ac:dyDescent="0.2">
      <c r="A211" s="12"/>
      <c r="B211" s="12"/>
      <c r="C211" s="12"/>
      <c r="D211" s="12"/>
      <c r="E211" s="325"/>
      <c r="F211" s="325"/>
      <c r="G211" s="236"/>
      <c r="H211" s="12"/>
      <c r="I211" s="12"/>
      <c r="J211" s="324"/>
      <c r="K211" s="324"/>
      <c r="L211" s="324"/>
      <c r="M211" s="324"/>
      <c r="N211" s="324"/>
      <c r="O211" s="324"/>
      <c r="P211" s="324"/>
      <c r="Q211" s="324"/>
      <c r="R211" s="324"/>
      <c r="S211" s="324"/>
      <c r="T211" s="324"/>
      <c r="U211" s="324"/>
      <c r="V211" s="324"/>
      <c r="W211" s="324"/>
      <c r="X211" s="239"/>
      <c r="Y211" s="12"/>
      <c r="Z211" s="12"/>
      <c r="AA211" s="12"/>
      <c r="AB211" s="12"/>
      <c r="AC211" s="12"/>
      <c r="AD211" s="12"/>
    </row>
    <row r="212" spans="1:30" x14ac:dyDescent="0.2">
      <c r="A212" s="12"/>
      <c r="B212" s="12"/>
      <c r="C212" s="12"/>
      <c r="D212" s="12"/>
      <c r="E212" s="325"/>
      <c r="F212" s="325"/>
      <c r="G212" s="236"/>
      <c r="H212" s="12"/>
      <c r="I212" s="12"/>
      <c r="J212" s="324"/>
      <c r="K212" s="324"/>
      <c r="L212" s="324"/>
      <c r="M212" s="324"/>
      <c r="N212" s="324"/>
      <c r="O212" s="324"/>
      <c r="P212" s="324"/>
      <c r="Q212" s="324"/>
      <c r="R212" s="324"/>
      <c r="S212" s="324"/>
      <c r="T212" s="324"/>
      <c r="U212" s="324"/>
      <c r="V212" s="324"/>
      <c r="W212" s="324"/>
      <c r="X212" s="239"/>
      <c r="Y212" s="12"/>
      <c r="Z212" s="12"/>
      <c r="AA212" s="12"/>
      <c r="AB212" s="12"/>
      <c r="AC212" s="12"/>
      <c r="AD212" s="12"/>
    </row>
    <row r="213" spans="1:30" x14ac:dyDescent="0.2">
      <c r="A213" s="12"/>
      <c r="B213" s="12"/>
      <c r="C213" s="12"/>
      <c r="D213" s="12"/>
      <c r="E213" s="325"/>
      <c r="F213" s="325"/>
      <c r="G213" s="236"/>
      <c r="H213" s="12"/>
      <c r="I213" s="12"/>
      <c r="J213" s="324"/>
      <c r="K213" s="324"/>
      <c r="L213" s="324"/>
      <c r="M213" s="324"/>
      <c r="N213" s="324"/>
      <c r="O213" s="324"/>
      <c r="P213" s="324"/>
      <c r="Q213" s="324"/>
      <c r="R213" s="324"/>
      <c r="S213" s="324"/>
      <c r="T213" s="324"/>
      <c r="U213" s="324"/>
      <c r="V213" s="324"/>
      <c r="W213" s="324"/>
      <c r="X213" s="239"/>
      <c r="Y213" s="12"/>
      <c r="Z213" s="12"/>
      <c r="AA213" s="12"/>
      <c r="AB213" s="12"/>
      <c r="AC213" s="12"/>
      <c r="AD213" s="12"/>
    </row>
    <row r="214" spans="1:30" x14ac:dyDescent="0.2">
      <c r="A214" s="12"/>
      <c r="B214" s="12"/>
      <c r="C214" s="12"/>
      <c r="D214" s="12"/>
      <c r="E214" s="325"/>
      <c r="F214" s="325"/>
      <c r="G214" s="236"/>
      <c r="H214" s="12"/>
      <c r="I214" s="12"/>
      <c r="J214" s="324"/>
      <c r="K214" s="324"/>
      <c r="L214" s="324"/>
      <c r="M214" s="324"/>
      <c r="N214" s="324"/>
      <c r="O214" s="324"/>
      <c r="P214" s="324"/>
      <c r="Q214" s="324"/>
      <c r="R214" s="324"/>
      <c r="S214" s="324"/>
      <c r="T214" s="324"/>
      <c r="U214" s="324"/>
      <c r="V214" s="324"/>
      <c r="W214" s="324"/>
      <c r="X214" s="239"/>
      <c r="Y214" s="12"/>
      <c r="Z214" s="12"/>
      <c r="AA214" s="12"/>
      <c r="AB214" s="12"/>
      <c r="AC214" s="12"/>
      <c r="AD214" s="12"/>
    </row>
    <row r="215" spans="1:30" x14ac:dyDescent="0.2">
      <c r="A215" s="12"/>
      <c r="B215" s="12"/>
      <c r="C215" s="12"/>
      <c r="D215" s="12"/>
      <c r="E215" s="325"/>
      <c r="F215" s="325"/>
      <c r="G215" s="236"/>
      <c r="H215" s="12"/>
      <c r="I215" s="12"/>
      <c r="J215" s="324"/>
      <c r="K215" s="324"/>
      <c r="L215" s="324"/>
      <c r="M215" s="324"/>
      <c r="N215" s="324"/>
      <c r="O215" s="324"/>
      <c r="P215" s="324"/>
      <c r="Q215" s="324"/>
      <c r="R215" s="324"/>
      <c r="S215" s="324"/>
      <c r="T215" s="324"/>
      <c r="U215" s="324"/>
      <c r="V215" s="324"/>
      <c r="W215" s="324"/>
      <c r="X215" s="239"/>
      <c r="Y215" s="12"/>
      <c r="Z215" s="12"/>
      <c r="AA215" s="12"/>
      <c r="AB215" s="12"/>
      <c r="AC215" s="12"/>
      <c r="AD215" s="12"/>
    </row>
    <row r="216" spans="1:30" x14ac:dyDescent="0.2">
      <c r="A216" s="12"/>
      <c r="B216" s="12"/>
      <c r="C216" s="12"/>
      <c r="D216" s="12"/>
      <c r="E216" s="325"/>
      <c r="F216" s="325"/>
      <c r="G216" s="236"/>
      <c r="H216" s="12"/>
      <c r="I216" s="12"/>
      <c r="J216" s="324"/>
      <c r="K216" s="324"/>
      <c r="L216" s="324"/>
      <c r="M216" s="324"/>
      <c r="N216" s="324"/>
      <c r="O216" s="324"/>
      <c r="P216" s="324"/>
      <c r="Q216" s="324"/>
      <c r="R216" s="324"/>
      <c r="S216" s="324"/>
      <c r="T216" s="324"/>
      <c r="U216" s="324"/>
      <c r="V216" s="324"/>
      <c r="W216" s="324"/>
      <c r="X216" s="239"/>
      <c r="Y216" s="12"/>
      <c r="Z216" s="12"/>
      <c r="AA216" s="12"/>
      <c r="AB216" s="12"/>
      <c r="AC216" s="12"/>
      <c r="AD216" s="12"/>
    </row>
    <row r="217" spans="1:30" x14ac:dyDescent="0.2">
      <c r="A217" s="12"/>
      <c r="B217" s="12"/>
      <c r="C217" s="12"/>
      <c r="D217" s="12"/>
      <c r="E217" s="325"/>
      <c r="F217" s="325"/>
      <c r="G217" s="236"/>
      <c r="H217" s="12"/>
      <c r="I217" s="12"/>
      <c r="J217" s="324"/>
      <c r="K217" s="324"/>
      <c r="L217" s="324"/>
      <c r="M217" s="324"/>
      <c r="N217" s="324"/>
      <c r="O217" s="324"/>
      <c r="P217" s="324"/>
      <c r="Q217" s="324"/>
      <c r="R217" s="324"/>
      <c r="S217" s="324"/>
      <c r="T217" s="324"/>
      <c r="U217" s="324"/>
      <c r="V217" s="324"/>
      <c r="W217" s="324"/>
      <c r="X217" s="239"/>
      <c r="Y217" s="12"/>
      <c r="Z217" s="12"/>
      <c r="AA217" s="12"/>
      <c r="AB217" s="12"/>
      <c r="AC217" s="12"/>
      <c r="AD217" s="12"/>
    </row>
    <row r="218" spans="1:30" x14ac:dyDescent="0.2">
      <c r="A218" s="12"/>
      <c r="B218" s="12"/>
      <c r="C218" s="12"/>
      <c r="D218" s="12"/>
      <c r="E218" s="325"/>
      <c r="F218" s="325"/>
      <c r="G218" s="236"/>
      <c r="H218" s="12"/>
      <c r="I218" s="12"/>
      <c r="J218" s="324"/>
      <c r="K218" s="324"/>
      <c r="L218" s="324"/>
      <c r="M218" s="324"/>
      <c r="N218" s="324"/>
      <c r="O218" s="324"/>
      <c r="P218" s="324"/>
      <c r="Q218" s="324"/>
      <c r="R218" s="324"/>
      <c r="S218" s="324"/>
      <c r="T218" s="324"/>
      <c r="U218" s="324"/>
      <c r="V218" s="324"/>
      <c r="W218" s="324"/>
      <c r="X218" s="239"/>
      <c r="Y218" s="12"/>
      <c r="Z218" s="12"/>
      <c r="AA218" s="12"/>
      <c r="AB218" s="12"/>
      <c r="AC218" s="12"/>
      <c r="AD218" s="12"/>
    </row>
    <row r="219" spans="1:30" x14ac:dyDescent="0.2">
      <c r="A219" s="12"/>
      <c r="B219" s="12"/>
      <c r="C219" s="12"/>
      <c r="D219" s="12"/>
      <c r="E219" s="325"/>
      <c r="F219" s="325"/>
      <c r="G219" s="236"/>
      <c r="H219" s="12"/>
      <c r="I219" s="12"/>
      <c r="J219" s="324"/>
      <c r="K219" s="324"/>
      <c r="L219" s="324"/>
      <c r="M219" s="324"/>
      <c r="N219" s="324"/>
      <c r="O219" s="324"/>
      <c r="P219" s="324"/>
      <c r="Q219" s="324"/>
      <c r="R219" s="324"/>
      <c r="S219" s="324"/>
      <c r="T219" s="324"/>
      <c r="U219" s="324"/>
      <c r="V219" s="324"/>
      <c r="W219" s="324"/>
      <c r="X219" s="239"/>
      <c r="Y219" s="12"/>
      <c r="Z219" s="12"/>
      <c r="AA219" s="12"/>
      <c r="AB219" s="12"/>
      <c r="AC219" s="12"/>
      <c r="AD219" s="12"/>
    </row>
    <row r="220" spans="1:30" x14ac:dyDescent="0.2">
      <c r="A220" s="12"/>
      <c r="B220" s="12"/>
      <c r="C220" s="12"/>
      <c r="D220" s="12"/>
      <c r="E220" s="325"/>
      <c r="F220" s="325"/>
      <c r="G220" s="236"/>
      <c r="H220" s="12"/>
      <c r="I220" s="12"/>
      <c r="J220" s="324"/>
      <c r="K220" s="324"/>
      <c r="L220" s="324"/>
      <c r="M220" s="324"/>
      <c r="N220" s="324"/>
      <c r="O220" s="324"/>
      <c r="P220" s="324"/>
      <c r="Q220" s="324"/>
      <c r="R220" s="324"/>
      <c r="S220" s="324"/>
      <c r="T220" s="324"/>
      <c r="U220" s="324"/>
      <c r="V220" s="324"/>
      <c r="W220" s="324"/>
      <c r="X220" s="239"/>
      <c r="Y220" s="12"/>
      <c r="Z220" s="12"/>
      <c r="AA220" s="12"/>
      <c r="AB220" s="12"/>
      <c r="AC220" s="12"/>
      <c r="AD220" s="12"/>
    </row>
    <row r="221" spans="1:30" x14ac:dyDescent="0.2">
      <c r="A221" s="12"/>
      <c r="B221" s="12"/>
      <c r="C221" s="12"/>
      <c r="D221" s="12"/>
      <c r="E221" s="325"/>
      <c r="F221" s="325"/>
      <c r="G221" s="236"/>
      <c r="H221" s="12"/>
      <c r="I221" s="12"/>
      <c r="J221" s="324"/>
      <c r="K221" s="324"/>
      <c r="L221" s="324"/>
      <c r="M221" s="324"/>
      <c r="N221" s="324"/>
      <c r="O221" s="324"/>
      <c r="P221" s="324"/>
      <c r="Q221" s="324"/>
      <c r="R221" s="324"/>
      <c r="S221" s="324"/>
      <c r="T221" s="324"/>
      <c r="U221" s="324"/>
      <c r="V221" s="324"/>
      <c r="W221" s="324"/>
      <c r="X221" s="239"/>
      <c r="Y221" s="12"/>
      <c r="Z221" s="12"/>
      <c r="AA221" s="12"/>
      <c r="AB221" s="12"/>
      <c r="AC221" s="12"/>
      <c r="AD221" s="12"/>
    </row>
    <row r="222" spans="1:30" x14ac:dyDescent="0.2">
      <c r="A222" s="12"/>
      <c r="B222" s="12"/>
      <c r="C222" s="12"/>
      <c r="D222" s="12"/>
      <c r="E222" s="325"/>
      <c r="F222" s="325"/>
      <c r="G222" s="236"/>
      <c r="H222" s="12"/>
      <c r="I222" s="12"/>
      <c r="J222" s="324"/>
      <c r="K222" s="324"/>
      <c r="L222" s="324"/>
      <c r="M222" s="324"/>
      <c r="N222" s="324"/>
      <c r="O222" s="324"/>
      <c r="P222" s="324"/>
      <c r="Q222" s="324"/>
      <c r="R222" s="324"/>
      <c r="S222" s="324"/>
      <c r="T222" s="324"/>
      <c r="U222" s="324"/>
      <c r="V222" s="324"/>
      <c r="W222" s="324"/>
      <c r="X222" s="239"/>
      <c r="Y222" s="12"/>
      <c r="Z222" s="12"/>
      <c r="AA222" s="12"/>
      <c r="AB222" s="12"/>
      <c r="AC222" s="12"/>
      <c r="AD222" s="12"/>
    </row>
    <row r="223" spans="1:30" x14ac:dyDescent="0.2">
      <c r="A223" s="12"/>
      <c r="B223" s="12"/>
      <c r="C223" s="12"/>
      <c r="D223" s="12"/>
      <c r="E223" s="325"/>
      <c r="F223" s="325"/>
      <c r="G223" s="236"/>
      <c r="H223" s="12"/>
      <c r="I223" s="12"/>
      <c r="J223" s="324"/>
      <c r="K223" s="324"/>
      <c r="L223" s="324"/>
      <c r="M223" s="324"/>
      <c r="N223" s="324"/>
      <c r="O223" s="324"/>
      <c r="P223" s="324"/>
      <c r="Q223" s="324"/>
      <c r="R223" s="324"/>
      <c r="S223" s="324"/>
      <c r="T223" s="324"/>
      <c r="U223" s="324"/>
      <c r="V223" s="324"/>
      <c r="W223" s="324"/>
      <c r="X223" s="239"/>
      <c r="Y223" s="12"/>
      <c r="Z223" s="12"/>
      <c r="AA223" s="12"/>
      <c r="AB223" s="12"/>
      <c r="AC223" s="12"/>
      <c r="AD223" s="12"/>
    </row>
    <row r="224" spans="1:30" x14ac:dyDescent="0.2">
      <c r="A224" s="12"/>
      <c r="B224" s="12"/>
      <c r="C224" s="12"/>
      <c r="D224" s="12"/>
      <c r="E224" s="325"/>
      <c r="F224" s="325"/>
      <c r="G224" s="236"/>
      <c r="H224" s="12"/>
      <c r="I224" s="12"/>
      <c r="J224" s="324"/>
      <c r="K224" s="324"/>
      <c r="L224" s="324"/>
      <c r="M224" s="324"/>
      <c r="N224" s="324"/>
      <c r="O224" s="324"/>
      <c r="P224" s="324"/>
      <c r="Q224" s="324"/>
      <c r="R224" s="324"/>
      <c r="S224" s="324"/>
      <c r="T224" s="324"/>
      <c r="U224" s="324"/>
      <c r="V224" s="324"/>
      <c r="W224" s="324"/>
      <c r="X224" s="239"/>
      <c r="Y224" s="12"/>
      <c r="Z224" s="12"/>
      <c r="AA224" s="12"/>
      <c r="AB224" s="12"/>
      <c r="AC224" s="12"/>
      <c r="AD224" s="12"/>
    </row>
    <row r="225" spans="1:30" x14ac:dyDescent="0.2">
      <c r="A225" s="12"/>
      <c r="B225" s="12"/>
      <c r="C225" s="12"/>
      <c r="D225" s="12"/>
      <c r="E225" s="325"/>
      <c r="F225" s="325"/>
      <c r="G225" s="236"/>
      <c r="H225" s="12"/>
      <c r="I225" s="12"/>
      <c r="J225" s="324"/>
      <c r="K225" s="324"/>
      <c r="L225" s="324"/>
      <c r="M225" s="324"/>
      <c r="N225" s="324"/>
      <c r="O225" s="324"/>
      <c r="P225" s="324"/>
      <c r="Q225" s="324"/>
      <c r="R225" s="324"/>
      <c r="S225" s="324"/>
      <c r="T225" s="324"/>
      <c r="U225" s="324"/>
      <c r="V225" s="324"/>
      <c r="W225" s="324"/>
      <c r="X225" s="239"/>
      <c r="Y225" s="12"/>
      <c r="Z225" s="12"/>
      <c r="AA225" s="12"/>
      <c r="AB225" s="12"/>
      <c r="AC225" s="12"/>
      <c r="AD225" s="12"/>
    </row>
    <row r="226" spans="1:30" x14ac:dyDescent="0.2">
      <c r="A226" s="12"/>
      <c r="B226" s="12"/>
      <c r="C226" s="12"/>
      <c r="D226" s="12"/>
      <c r="E226" s="325"/>
      <c r="F226" s="325"/>
      <c r="G226" s="236"/>
      <c r="H226" s="12"/>
      <c r="I226" s="12"/>
      <c r="J226" s="324"/>
      <c r="K226" s="324"/>
      <c r="L226" s="324"/>
      <c r="M226" s="324"/>
      <c r="N226" s="324"/>
      <c r="O226" s="324"/>
      <c r="P226" s="324"/>
      <c r="Q226" s="324"/>
      <c r="R226" s="324"/>
      <c r="S226" s="324"/>
      <c r="T226" s="324"/>
      <c r="U226" s="324"/>
      <c r="V226" s="324"/>
      <c r="W226" s="324"/>
      <c r="X226" s="239"/>
      <c r="Y226" s="12"/>
      <c r="Z226" s="12"/>
      <c r="AA226" s="12"/>
      <c r="AB226" s="12"/>
      <c r="AC226" s="12"/>
      <c r="AD226" s="12"/>
    </row>
    <row r="227" spans="1:30" x14ac:dyDescent="0.2">
      <c r="A227" s="12"/>
      <c r="B227" s="12"/>
      <c r="C227" s="12"/>
      <c r="D227" s="12"/>
      <c r="E227" s="325"/>
      <c r="F227" s="325"/>
      <c r="G227" s="236"/>
      <c r="H227" s="12"/>
      <c r="I227" s="12"/>
      <c r="J227" s="324"/>
      <c r="K227" s="324"/>
      <c r="L227" s="324"/>
      <c r="M227" s="324"/>
      <c r="N227" s="324"/>
      <c r="O227" s="324"/>
      <c r="P227" s="324"/>
      <c r="Q227" s="324"/>
      <c r="R227" s="324"/>
      <c r="S227" s="324"/>
      <c r="T227" s="324"/>
      <c r="U227" s="324"/>
      <c r="V227" s="324"/>
      <c r="W227" s="324"/>
      <c r="X227" s="239"/>
      <c r="Y227" s="12"/>
      <c r="Z227" s="12"/>
      <c r="AA227" s="12"/>
      <c r="AB227" s="12"/>
      <c r="AC227" s="12"/>
      <c r="AD227" s="12"/>
    </row>
    <row r="228" spans="1:30" x14ac:dyDescent="0.2">
      <c r="A228" s="12"/>
      <c r="B228" s="12"/>
      <c r="C228" s="12"/>
      <c r="D228" s="12"/>
      <c r="E228" s="325"/>
      <c r="F228" s="325"/>
      <c r="G228" s="236"/>
      <c r="H228" s="12"/>
      <c r="I228" s="12"/>
      <c r="J228" s="324"/>
      <c r="K228" s="324"/>
      <c r="L228" s="324"/>
      <c r="M228" s="324"/>
      <c r="N228" s="324"/>
      <c r="O228" s="324"/>
      <c r="P228" s="324"/>
      <c r="Q228" s="324"/>
      <c r="R228" s="324"/>
      <c r="S228" s="324"/>
      <c r="T228" s="324"/>
      <c r="U228" s="324"/>
      <c r="V228" s="324"/>
      <c r="W228" s="324"/>
      <c r="X228" s="239"/>
      <c r="Y228" s="12"/>
      <c r="Z228" s="12"/>
      <c r="AA228" s="12"/>
      <c r="AB228" s="12"/>
      <c r="AC228" s="12"/>
      <c r="AD228" s="12"/>
    </row>
    <row r="229" spans="1:30" x14ac:dyDescent="0.2">
      <c r="A229" s="12"/>
      <c r="B229" s="12"/>
      <c r="C229" s="12"/>
      <c r="D229" s="12"/>
      <c r="E229" s="325"/>
      <c r="F229" s="325"/>
      <c r="G229" s="236"/>
      <c r="H229" s="12"/>
      <c r="I229" s="12"/>
      <c r="J229" s="324"/>
      <c r="K229" s="324"/>
      <c r="L229" s="324"/>
      <c r="M229" s="324"/>
      <c r="N229" s="324"/>
      <c r="O229" s="324"/>
      <c r="P229" s="324"/>
      <c r="Q229" s="324"/>
      <c r="R229" s="324"/>
      <c r="S229" s="324"/>
      <c r="T229" s="324"/>
      <c r="U229" s="324"/>
      <c r="V229" s="324"/>
      <c r="W229" s="324"/>
      <c r="X229" s="239"/>
      <c r="Y229" s="12"/>
      <c r="Z229" s="12"/>
      <c r="AA229" s="12"/>
      <c r="AB229" s="12"/>
      <c r="AC229" s="12"/>
      <c r="AD229" s="12"/>
    </row>
    <row r="230" spans="1:30" x14ac:dyDescent="0.2">
      <c r="A230" s="12"/>
      <c r="B230" s="12"/>
      <c r="C230" s="12"/>
      <c r="D230" s="12"/>
      <c r="E230" s="325"/>
      <c r="F230" s="325"/>
      <c r="G230" s="236"/>
      <c r="H230" s="12"/>
      <c r="I230" s="12"/>
      <c r="J230" s="324"/>
      <c r="K230" s="324"/>
      <c r="L230" s="324"/>
      <c r="M230" s="324"/>
      <c r="N230" s="324"/>
      <c r="O230" s="324"/>
      <c r="P230" s="324"/>
      <c r="Q230" s="324"/>
      <c r="R230" s="324"/>
      <c r="S230" s="324"/>
      <c r="T230" s="324"/>
      <c r="U230" s="324"/>
      <c r="V230" s="324"/>
      <c r="W230" s="324"/>
      <c r="X230" s="239"/>
      <c r="Y230" s="12"/>
      <c r="Z230" s="12"/>
      <c r="AA230" s="12"/>
      <c r="AB230" s="12"/>
      <c r="AC230" s="12"/>
      <c r="AD230" s="12"/>
    </row>
    <row r="231" spans="1:30" x14ac:dyDescent="0.2">
      <c r="A231" s="12"/>
      <c r="B231" s="12"/>
      <c r="C231" s="12"/>
      <c r="D231" s="12"/>
      <c r="E231" s="325"/>
      <c r="F231" s="325"/>
      <c r="G231" s="236"/>
      <c r="H231" s="12"/>
      <c r="I231" s="12"/>
      <c r="J231" s="324"/>
      <c r="K231" s="324"/>
      <c r="L231" s="324"/>
      <c r="M231" s="324"/>
      <c r="N231" s="324"/>
      <c r="O231" s="324"/>
      <c r="P231" s="324"/>
      <c r="Q231" s="324"/>
      <c r="R231" s="324"/>
      <c r="S231" s="324"/>
      <c r="T231" s="324"/>
      <c r="U231" s="324"/>
      <c r="V231" s="324"/>
      <c r="W231" s="324"/>
      <c r="X231" s="239"/>
      <c r="Y231" s="12"/>
      <c r="Z231" s="12"/>
      <c r="AA231" s="12"/>
      <c r="AB231" s="12"/>
      <c r="AC231" s="12"/>
      <c r="AD231" s="12"/>
    </row>
    <row r="232" spans="1:30" x14ac:dyDescent="0.2">
      <c r="A232" s="12"/>
      <c r="B232" s="12"/>
      <c r="C232" s="12"/>
      <c r="D232" s="12"/>
      <c r="E232" s="325"/>
      <c r="F232" s="325"/>
      <c r="G232" s="236"/>
      <c r="H232" s="12"/>
      <c r="I232" s="12"/>
      <c r="J232" s="324"/>
      <c r="K232" s="324"/>
      <c r="L232" s="324"/>
      <c r="M232" s="324"/>
      <c r="N232" s="324"/>
      <c r="O232" s="324"/>
      <c r="P232" s="324"/>
      <c r="Q232" s="324"/>
      <c r="R232" s="324"/>
      <c r="S232" s="324"/>
      <c r="T232" s="324"/>
      <c r="U232" s="324"/>
      <c r="V232" s="324"/>
      <c r="W232" s="324"/>
      <c r="X232" s="239"/>
      <c r="Y232" s="12"/>
      <c r="Z232" s="12"/>
      <c r="AA232" s="12"/>
      <c r="AB232" s="12"/>
      <c r="AC232" s="12"/>
      <c r="AD232" s="12"/>
    </row>
    <row r="233" spans="1:30" x14ac:dyDescent="0.2">
      <c r="A233" s="12"/>
      <c r="B233" s="12"/>
      <c r="C233" s="12"/>
      <c r="D233" s="12"/>
      <c r="E233" s="325"/>
      <c r="F233" s="325"/>
      <c r="G233" s="236"/>
      <c r="H233" s="12"/>
      <c r="I233" s="12"/>
      <c r="J233" s="324"/>
      <c r="K233" s="324"/>
      <c r="L233" s="324"/>
      <c r="M233" s="324"/>
      <c r="N233" s="324"/>
      <c r="O233" s="324"/>
      <c r="P233" s="324"/>
      <c r="Q233" s="324"/>
      <c r="R233" s="324"/>
      <c r="S233" s="324"/>
      <c r="T233" s="324"/>
      <c r="U233" s="324"/>
      <c r="V233" s="324"/>
      <c r="W233" s="324"/>
      <c r="X233" s="239"/>
      <c r="Y233" s="12"/>
      <c r="Z233" s="12"/>
      <c r="AA233" s="12"/>
      <c r="AB233" s="12"/>
      <c r="AC233" s="12"/>
      <c r="AD233" s="12"/>
    </row>
    <row r="234" spans="1:30" x14ac:dyDescent="0.2">
      <c r="A234" s="12"/>
      <c r="B234" s="12"/>
      <c r="C234" s="12"/>
      <c r="D234" s="12"/>
      <c r="E234" s="325"/>
      <c r="F234" s="325"/>
      <c r="G234" s="236"/>
      <c r="H234" s="12"/>
      <c r="I234" s="12"/>
      <c r="J234" s="324"/>
      <c r="K234" s="324"/>
      <c r="L234" s="324"/>
      <c r="M234" s="324"/>
      <c r="N234" s="324"/>
      <c r="O234" s="324"/>
      <c r="P234" s="324"/>
      <c r="Q234" s="324"/>
      <c r="R234" s="324"/>
      <c r="S234" s="324"/>
      <c r="T234" s="324"/>
      <c r="U234" s="324"/>
      <c r="V234" s="324"/>
      <c r="W234" s="324"/>
      <c r="X234" s="239"/>
      <c r="Y234" s="12"/>
      <c r="Z234" s="12"/>
      <c r="AA234" s="12"/>
      <c r="AB234" s="12"/>
      <c r="AC234" s="12"/>
      <c r="AD234" s="12"/>
    </row>
    <row r="235" spans="1:30" x14ac:dyDescent="0.2">
      <c r="A235" s="12"/>
      <c r="B235" s="12"/>
      <c r="C235" s="12"/>
      <c r="D235" s="12"/>
      <c r="E235" s="325"/>
      <c r="F235" s="325"/>
      <c r="G235" s="236"/>
      <c r="H235" s="12"/>
      <c r="I235" s="12"/>
      <c r="J235" s="324"/>
      <c r="K235" s="324"/>
      <c r="L235" s="324"/>
      <c r="M235" s="324"/>
      <c r="N235" s="324"/>
      <c r="O235" s="324"/>
      <c r="P235" s="324"/>
      <c r="Q235" s="324"/>
      <c r="R235" s="324"/>
      <c r="S235" s="324"/>
      <c r="T235" s="324"/>
      <c r="U235" s="324"/>
      <c r="V235" s="324"/>
      <c r="W235" s="324"/>
      <c r="X235" s="239"/>
      <c r="Y235" s="12"/>
      <c r="Z235" s="12"/>
      <c r="AA235" s="12"/>
      <c r="AB235" s="12"/>
      <c r="AC235" s="12"/>
      <c r="AD235" s="12"/>
    </row>
    <row r="236" spans="1:30" x14ac:dyDescent="0.2">
      <c r="A236" s="12"/>
      <c r="B236" s="12"/>
      <c r="C236" s="12"/>
      <c r="D236" s="12"/>
      <c r="E236" s="325"/>
      <c r="F236" s="325"/>
      <c r="G236" s="236"/>
      <c r="H236" s="12"/>
      <c r="I236" s="12"/>
      <c r="J236" s="324"/>
      <c r="K236" s="324"/>
      <c r="L236" s="324"/>
      <c r="M236" s="324"/>
      <c r="N236" s="324"/>
      <c r="O236" s="324"/>
      <c r="P236" s="324"/>
      <c r="Q236" s="324"/>
      <c r="R236" s="324"/>
      <c r="S236" s="324"/>
      <c r="T236" s="324"/>
      <c r="U236" s="324"/>
      <c r="V236" s="324"/>
      <c r="W236" s="324"/>
      <c r="X236" s="239"/>
      <c r="Y236" s="12"/>
      <c r="Z236" s="12"/>
      <c r="AA236" s="12"/>
      <c r="AB236" s="12"/>
      <c r="AC236" s="12"/>
      <c r="AD236" s="12"/>
    </row>
    <row r="237" spans="1:30" x14ac:dyDescent="0.2">
      <c r="A237" s="12"/>
      <c r="B237" s="12"/>
      <c r="C237" s="12"/>
      <c r="D237" s="12"/>
      <c r="E237" s="325"/>
      <c r="F237" s="325"/>
      <c r="G237" s="236"/>
      <c r="H237" s="12"/>
      <c r="I237" s="12"/>
      <c r="J237" s="324"/>
      <c r="K237" s="324"/>
      <c r="L237" s="324"/>
      <c r="M237" s="324"/>
      <c r="N237" s="324"/>
      <c r="O237" s="324"/>
      <c r="P237" s="324"/>
      <c r="Q237" s="324"/>
      <c r="R237" s="324"/>
      <c r="S237" s="324"/>
      <c r="T237" s="324"/>
      <c r="U237" s="324"/>
      <c r="V237" s="324"/>
      <c r="W237" s="324"/>
      <c r="X237" s="239"/>
      <c r="Y237" s="12"/>
      <c r="Z237" s="12"/>
      <c r="AA237" s="12"/>
      <c r="AB237" s="12"/>
      <c r="AC237" s="12"/>
      <c r="AD237" s="12"/>
    </row>
    <row r="238" spans="1:30" x14ac:dyDescent="0.2">
      <c r="A238" s="12"/>
      <c r="B238" s="12"/>
      <c r="C238" s="12"/>
      <c r="D238" s="12"/>
      <c r="E238" s="325"/>
      <c r="F238" s="325"/>
      <c r="G238" s="236"/>
      <c r="H238" s="12"/>
      <c r="I238" s="12"/>
      <c r="J238" s="324"/>
      <c r="K238" s="324"/>
      <c r="L238" s="324"/>
      <c r="M238" s="324"/>
      <c r="N238" s="324"/>
      <c r="O238" s="324"/>
      <c r="P238" s="324"/>
      <c r="Q238" s="324"/>
      <c r="R238" s="324"/>
      <c r="S238" s="324"/>
      <c r="T238" s="324"/>
      <c r="U238" s="324"/>
      <c r="V238" s="324"/>
      <c r="W238" s="324"/>
      <c r="X238" s="239"/>
      <c r="Y238" s="12"/>
      <c r="Z238" s="12"/>
      <c r="AA238" s="12"/>
      <c r="AB238" s="12"/>
      <c r="AC238" s="12"/>
      <c r="AD238" s="12"/>
    </row>
    <row r="239" spans="1:30" x14ac:dyDescent="0.2">
      <c r="A239" s="12"/>
      <c r="B239" s="12"/>
      <c r="C239" s="12"/>
      <c r="D239" s="12"/>
      <c r="E239" s="325"/>
      <c r="F239" s="325"/>
      <c r="G239" s="236"/>
      <c r="H239" s="12"/>
      <c r="I239" s="12"/>
      <c r="J239" s="324"/>
      <c r="K239" s="324"/>
      <c r="L239" s="324"/>
      <c r="M239" s="324"/>
      <c r="N239" s="324"/>
      <c r="O239" s="324"/>
      <c r="P239" s="324"/>
      <c r="Q239" s="324"/>
      <c r="R239" s="324"/>
      <c r="S239" s="324"/>
      <c r="T239" s="324"/>
      <c r="U239" s="324"/>
      <c r="V239" s="324"/>
      <c r="W239" s="324"/>
      <c r="X239" s="239"/>
      <c r="Y239" s="12"/>
      <c r="Z239" s="12"/>
      <c r="AA239" s="12"/>
      <c r="AB239" s="12"/>
      <c r="AC239" s="12"/>
      <c r="AD239" s="12"/>
    </row>
    <row r="240" spans="1:30" x14ac:dyDescent="0.2">
      <c r="A240" s="12"/>
      <c r="B240" s="12"/>
      <c r="C240" s="12"/>
      <c r="D240" s="12"/>
      <c r="E240" s="325"/>
      <c r="F240" s="325"/>
      <c r="G240" s="236"/>
      <c r="H240" s="12"/>
      <c r="I240" s="12"/>
      <c r="J240" s="324"/>
      <c r="K240" s="324"/>
      <c r="L240" s="324"/>
      <c r="M240" s="324"/>
      <c r="N240" s="324"/>
      <c r="O240" s="324"/>
      <c r="P240" s="324"/>
      <c r="Q240" s="324"/>
      <c r="R240" s="324"/>
      <c r="S240" s="324"/>
      <c r="T240" s="324"/>
      <c r="U240" s="324"/>
      <c r="V240" s="324"/>
      <c r="W240" s="324"/>
      <c r="X240" s="239"/>
      <c r="Y240" s="12"/>
      <c r="Z240" s="12"/>
      <c r="AA240" s="12"/>
      <c r="AB240" s="12"/>
      <c r="AC240" s="12"/>
      <c r="AD240" s="12"/>
    </row>
    <row r="241" spans="1:30" x14ac:dyDescent="0.2">
      <c r="A241" s="12"/>
      <c r="B241" s="12"/>
      <c r="C241" s="12"/>
      <c r="D241" s="12"/>
      <c r="E241" s="325"/>
      <c r="F241" s="325"/>
      <c r="G241" s="236"/>
      <c r="H241" s="12"/>
      <c r="I241" s="12"/>
      <c r="J241" s="324"/>
      <c r="K241" s="324"/>
      <c r="L241" s="324"/>
      <c r="M241" s="324"/>
      <c r="N241" s="324"/>
      <c r="O241" s="324"/>
      <c r="P241" s="324"/>
      <c r="Q241" s="324"/>
      <c r="R241" s="324"/>
      <c r="S241" s="324"/>
      <c r="T241" s="324"/>
      <c r="U241" s="324"/>
      <c r="V241" s="324"/>
      <c r="W241" s="324"/>
      <c r="X241" s="239"/>
      <c r="Y241" s="12"/>
      <c r="Z241" s="12"/>
      <c r="AA241" s="12"/>
      <c r="AB241" s="12"/>
      <c r="AC241" s="12"/>
      <c r="AD241" s="12"/>
    </row>
    <row r="242" spans="1:30" x14ac:dyDescent="0.2">
      <c r="A242" s="12"/>
      <c r="B242" s="12"/>
      <c r="C242" s="12"/>
      <c r="D242" s="12"/>
      <c r="E242" s="325"/>
      <c r="F242" s="325"/>
      <c r="G242" s="236"/>
      <c r="H242" s="12"/>
      <c r="I242" s="12"/>
      <c r="J242" s="324"/>
      <c r="K242" s="324"/>
      <c r="L242" s="324"/>
      <c r="M242" s="324"/>
      <c r="N242" s="324"/>
      <c r="O242" s="324"/>
      <c r="P242" s="324"/>
      <c r="Q242" s="324"/>
      <c r="R242" s="324"/>
      <c r="S242" s="324"/>
      <c r="T242" s="324"/>
      <c r="U242" s="324"/>
      <c r="V242" s="324"/>
      <c r="W242" s="324"/>
      <c r="X242" s="239"/>
      <c r="Y242" s="12"/>
      <c r="Z242" s="12"/>
      <c r="AA242" s="12"/>
      <c r="AB242" s="12"/>
      <c r="AC242" s="12"/>
      <c r="AD242" s="12"/>
    </row>
    <row r="243" spans="1:30" x14ac:dyDescent="0.2">
      <c r="A243" s="12"/>
      <c r="B243" s="12"/>
      <c r="C243" s="12"/>
      <c r="D243" s="12"/>
      <c r="E243" s="325"/>
      <c r="F243" s="325"/>
      <c r="G243" s="236"/>
      <c r="H243" s="12"/>
      <c r="I243" s="12"/>
      <c r="J243" s="324"/>
      <c r="K243" s="324"/>
      <c r="L243" s="324"/>
      <c r="M243" s="324"/>
      <c r="N243" s="324"/>
      <c r="O243" s="324"/>
      <c r="P243" s="324"/>
      <c r="Q243" s="324"/>
      <c r="R243" s="324"/>
      <c r="S243" s="324"/>
      <c r="T243" s="324"/>
      <c r="U243" s="324"/>
      <c r="V243" s="324"/>
      <c r="W243" s="324"/>
      <c r="X243" s="239"/>
      <c r="Y243" s="12"/>
      <c r="Z243" s="12"/>
      <c r="AA243" s="12"/>
      <c r="AB243" s="12"/>
      <c r="AC243" s="12"/>
      <c r="AD243" s="12"/>
    </row>
    <row r="244" spans="1:30" x14ac:dyDescent="0.2">
      <c r="A244" s="12"/>
      <c r="B244" s="12"/>
      <c r="C244" s="12"/>
      <c r="D244" s="12"/>
      <c r="E244" s="325"/>
      <c r="F244" s="325"/>
      <c r="G244" s="236"/>
      <c r="H244" s="12"/>
      <c r="I244" s="12"/>
      <c r="J244" s="324"/>
      <c r="K244" s="324"/>
      <c r="L244" s="324"/>
      <c r="M244" s="324"/>
      <c r="N244" s="324"/>
      <c r="O244" s="324"/>
      <c r="P244" s="324"/>
      <c r="Q244" s="324"/>
      <c r="R244" s="324"/>
      <c r="S244" s="324"/>
      <c r="T244" s="324"/>
      <c r="U244" s="324"/>
      <c r="V244" s="324"/>
      <c r="W244" s="324"/>
      <c r="X244" s="239"/>
      <c r="Y244" s="12"/>
      <c r="Z244" s="12"/>
      <c r="AA244" s="12"/>
      <c r="AB244" s="12"/>
      <c r="AC244" s="12"/>
      <c r="AD244" s="12"/>
    </row>
    <row r="245" spans="1:30" x14ac:dyDescent="0.2">
      <c r="A245" s="12"/>
      <c r="B245" s="12"/>
      <c r="C245" s="12"/>
      <c r="D245" s="12"/>
      <c r="E245" s="325"/>
      <c r="F245" s="325"/>
      <c r="G245" s="236"/>
      <c r="H245" s="12"/>
      <c r="I245" s="12"/>
      <c r="J245" s="324"/>
      <c r="K245" s="324"/>
      <c r="L245" s="324"/>
      <c r="M245" s="324"/>
      <c r="N245" s="324"/>
      <c r="O245" s="324"/>
      <c r="P245" s="324"/>
      <c r="Q245" s="324"/>
      <c r="R245" s="324"/>
      <c r="S245" s="324"/>
      <c r="T245" s="324"/>
      <c r="U245" s="324"/>
      <c r="V245" s="324"/>
      <c r="W245" s="324"/>
      <c r="X245" s="239"/>
      <c r="Y245" s="12"/>
      <c r="Z245" s="12"/>
      <c r="AA245" s="12"/>
      <c r="AB245" s="12"/>
      <c r="AC245" s="12"/>
      <c r="AD245" s="12"/>
    </row>
    <row r="246" spans="1:30" x14ac:dyDescent="0.2">
      <c r="A246" s="12"/>
      <c r="B246" s="12"/>
      <c r="C246" s="12"/>
      <c r="D246" s="12"/>
      <c r="E246" s="325"/>
      <c r="F246" s="325"/>
      <c r="G246" s="236"/>
      <c r="H246" s="12"/>
      <c r="I246" s="12"/>
      <c r="J246" s="324"/>
      <c r="K246" s="324"/>
      <c r="L246" s="324"/>
      <c r="M246" s="324"/>
      <c r="N246" s="324"/>
      <c r="O246" s="324"/>
      <c r="P246" s="324"/>
      <c r="Q246" s="324"/>
      <c r="R246" s="324"/>
      <c r="S246" s="324"/>
      <c r="T246" s="324"/>
      <c r="U246" s="324"/>
      <c r="V246" s="324"/>
      <c r="W246" s="324"/>
      <c r="X246" s="239"/>
      <c r="Y246" s="12"/>
      <c r="Z246" s="12"/>
      <c r="AA246" s="12"/>
      <c r="AB246" s="12"/>
      <c r="AC246" s="12"/>
      <c r="AD246" s="12"/>
    </row>
    <row r="247" spans="1:30" x14ac:dyDescent="0.2">
      <c r="A247" s="12"/>
      <c r="B247" s="12"/>
      <c r="C247" s="12"/>
      <c r="D247" s="12"/>
      <c r="E247" s="325"/>
      <c r="F247" s="325"/>
      <c r="G247" s="236"/>
      <c r="H247" s="12"/>
      <c r="I247" s="12"/>
      <c r="J247" s="324"/>
      <c r="K247" s="324"/>
      <c r="L247" s="324"/>
      <c r="M247" s="324"/>
      <c r="N247" s="324"/>
      <c r="O247" s="324"/>
      <c r="P247" s="324"/>
      <c r="Q247" s="324"/>
      <c r="R247" s="324"/>
      <c r="S247" s="324"/>
      <c r="T247" s="324"/>
      <c r="U247" s="324"/>
      <c r="V247" s="324"/>
      <c r="W247" s="324"/>
      <c r="X247" s="239"/>
      <c r="Y247" s="12"/>
      <c r="Z247" s="12"/>
      <c r="AA247" s="12"/>
      <c r="AB247" s="12"/>
      <c r="AC247" s="12"/>
      <c r="AD247" s="12"/>
    </row>
    <row r="248" spans="1:30" x14ac:dyDescent="0.2">
      <c r="A248" s="12"/>
      <c r="B248" s="12"/>
      <c r="C248" s="12"/>
      <c r="D248" s="12"/>
      <c r="E248" s="325"/>
      <c r="F248" s="325"/>
      <c r="G248" s="236"/>
      <c r="H248" s="12"/>
      <c r="I248" s="12"/>
      <c r="J248" s="324"/>
      <c r="K248" s="324"/>
      <c r="L248" s="324"/>
      <c r="M248" s="324"/>
      <c r="N248" s="324"/>
      <c r="O248" s="324"/>
      <c r="P248" s="324"/>
      <c r="Q248" s="324"/>
      <c r="R248" s="324"/>
      <c r="S248" s="324"/>
      <c r="T248" s="324"/>
      <c r="U248" s="324"/>
      <c r="V248" s="324"/>
      <c r="W248" s="324"/>
      <c r="X248" s="239"/>
      <c r="Y248" s="12"/>
      <c r="Z248" s="12"/>
      <c r="AA248" s="12"/>
      <c r="AB248" s="12"/>
      <c r="AC248" s="12"/>
      <c r="AD248" s="12"/>
    </row>
    <row r="249" spans="1:30" x14ac:dyDescent="0.2">
      <c r="A249" s="12"/>
      <c r="B249" s="12"/>
      <c r="C249" s="12"/>
      <c r="D249" s="12"/>
      <c r="E249" s="325"/>
      <c r="F249" s="325"/>
      <c r="G249" s="236"/>
      <c r="H249" s="12"/>
      <c r="I249" s="12"/>
      <c r="J249" s="324"/>
      <c r="K249" s="324"/>
      <c r="L249" s="324"/>
      <c r="M249" s="324"/>
      <c r="N249" s="324"/>
      <c r="O249" s="324"/>
      <c r="P249" s="324"/>
      <c r="Q249" s="324"/>
      <c r="R249" s="324"/>
      <c r="S249" s="324"/>
      <c r="T249" s="324"/>
      <c r="U249" s="324"/>
      <c r="V249" s="324"/>
      <c r="W249" s="324"/>
      <c r="X249" s="239"/>
      <c r="Y249" s="12"/>
      <c r="Z249" s="12"/>
      <c r="AA249" s="12"/>
      <c r="AB249" s="12"/>
      <c r="AC249" s="12"/>
      <c r="AD249" s="12"/>
    </row>
    <row r="250" spans="1:30" x14ac:dyDescent="0.2">
      <c r="A250" s="12"/>
      <c r="B250" s="12"/>
      <c r="C250" s="12"/>
      <c r="D250" s="12"/>
      <c r="E250" s="325"/>
      <c r="F250" s="325"/>
      <c r="G250" s="236"/>
      <c r="H250" s="12"/>
      <c r="I250" s="12"/>
      <c r="J250" s="324"/>
      <c r="K250" s="324"/>
      <c r="L250" s="324"/>
      <c r="M250" s="324"/>
      <c r="N250" s="324"/>
      <c r="O250" s="324"/>
      <c r="P250" s="324"/>
      <c r="Q250" s="324"/>
      <c r="R250" s="324"/>
      <c r="S250" s="324"/>
      <c r="T250" s="324"/>
      <c r="U250" s="324"/>
      <c r="V250" s="324"/>
      <c r="W250" s="324"/>
      <c r="X250" s="239"/>
      <c r="Y250" s="12"/>
      <c r="Z250" s="12"/>
      <c r="AA250" s="12"/>
      <c r="AB250" s="12"/>
      <c r="AC250" s="12"/>
      <c r="AD250" s="12"/>
    </row>
    <row r="251" spans="1:30" x14ac:dyDescent="0.2">
      <c r="A251" s="12"/>
      <c r="B251" s="12"/>
      <c r="C251" s="12"/>
      <c r="D251" s="12"/>
      <c r="E251" s="325"/>
      <c r="F251" s="325"/>
      <c r="G251" s="236"/>
      <c r="H251" s="12"/>
      <c r="I251" s="12"/>
      <c r="J251" s="324"/>
      <c r="K251" s="324"/>
      <c r="L251" s="324"/>
      <c r="M251" s="324"/>
      <c r="N251" s="324"/>
      <c r="O251" s="324"/>
      <c r="P251" s="324"/>
      <c r="Q251" s="324"/>
      <c r="R251" s="324"/>
      <c r="S251" s="324"/>
      <c r="T251" s="324"/>
      <c r="U251" s="324"/>
      <c r="V251" s="324"/>
      <c r="W251" s="324"/>
      <c r="X251" s="239"/>
      <c r="Y251" s="12"/>
      <c r="Z251" s="12"/>
      <c r="AA251" s="12"/>
      <c r="AB251" s="12"/>
      <c r="AC251" s="12"/>
      <c r="AD251" s="12"/>
    </row>
    <row r="252" spans="1:30" x14ac:dyDescent="0.2">
      <c r="A252" s="12"/>
      <c r="B252" s="12"/>
      <c r="C252" s="12"/>
      <c r="D252" s="12"/>
      <c r="E252" s="325"/>
      <c r="F252" s="325"/>
      <c r="G252" s="236"/>
      <c r="H252" s="12"/>
      <c r="I252" s="12"/>
      <c r="J252" s="324"/>
      <c r="K252" s="324"/>
      <c r="L252" s="324"/>
      <c r="M252" s="324"/>
      <c r="N252" s="324"/>
      <c r="O252" s="324"/>
      <c r="P252" s="324"/>
      <c r="Q252" s="324"/>
      <c r="R252" s="324"/>
      <c r="S252" s="324"/>
      <c r="T252" s="324"/>
      <c r="U252" s="324"/>
      <c r="V252" s="324"/>
      <c r="W252" s="324"/>
      <c r="X252" s="239"/>
      <c r="Y252" s="12"/>
      <c r="Z252" s="12"/>
      <c r="AA252" s="12"/>
      <c r="AB252" s="12"/>
      <c r="AC252" s="12"/>
      <c r="AD252" s="12"/>
    </row>
    <row r="253" spans="1:30" x14ac:dyDescent="0.2">
      <c r="A253" s="12"/>
      <c r="B253" s="12"/>
      <c r="C253" s="12"/>
      <c r="D253" s="12"/>
      <c r="E253" s="325"/>
      <c r="F253" s="325"/>
      <c r="G253" s="236"/>
      <c r="H253" s="12"/>
      <c r="I253" s="12"/>
      <c r="J253" s="324"/>
      <c r="K253" s="324"/>
      <c r="L253" s="324"/>
      <c r="M253" s="324"/>
      <c r="N253" s="324"/>
      <c r="O253" s="324"/>
      <c r="P253" s="324"/>
      <c r="Q253" s="324"/>
      <c r="R253" s="324"/>
      <c r="S253" s="324"/>
      <c r="T253" s="324"/>
      <c r="U253" s="324"/>
      <c r="V253" s="324"/>
      <c r="W253" s="324"/>
      <c r="X253" s="239"/>
      <c r="Y253" s="12"/>
      <c r="Z253" s="12"/>
      <c r="AA253" s="12"/>
      <c r="AB253" s="12"/>
      <c r="AC253" s="12"/>
      <c r="AD253" s="12"/>
    </row>
    <row r="254" spans="1:30" x14ac:dyDescent="0.2">
      <c r="A254" s="12"/>
      <c r="B254" s="12"/>
      <c r="C254" s="12"/>
      <c r="D254" s="12"/>
      <c r="E254" s="325"/>
      <c r="F254" s="325"/>
      <c r="G254" s="236"/>
      <c r="H254" s="12"/>
      <c r="I254" s="12"/>
      <c r="J254" s="324"/>
      <c r="K254" s="324"/>
      <c r="L254" s="324"/>
      <c r="M254" s="324"/>
      <c r="N254" s="324"/>
      <c r="O254" s="324"/>
      <c r="P254" s="324"/>
      <c r="Q254" s="324"/>
      <c r="R254" s="324"/>
      <c r="S254" s="324"/>
      <c r="T254" s="324"/>
      <c r="U254" s="324"/>
      <c r="V254" s="324"/>
      <c r="W254" s="324"/>
      <c r="X254" s="239"/>
      <c r="Y254" s="12"/>
      <c r="Z254" s="12"/>
      <c r="AA254" s="12"/>
      <c r="AB254" s="12"/>
      <c r="AC254" s="12"/>
      <c r="AD254" s="12"/>
    </row>
    <row r="255" spans="1:30" x14ac:dyDescent="0.2">
      <c r="A255" s="12"/>
      <c r="B255" s="12"/>
      <c r="C255" s="12"/>
      <c r="D255" s="12"/>
      <c r="E255" s="325"/>
      <c r="F255" s="325"/>
      <c r="G255" s="236"/>
      <c r="H255" s="12"/>
      <c r="I255" s="12"/>
      <c r="J255" s="324"/>
      <c r="K255" s="324"/>
      <c r="L255" s="324"/>
      <c r="M255" s="324"/>
      <c r="N255" s="324"/>
      <c r="O255" s="324"/>
      <c r="P255" s="324"/>
      <c r="Q255" s="324"/>
      <c r="R255" s="324"/>
      <c r="S255" s="324"/>
      <c r="T255" s="324"/>
      <c r="U255" s="324"/>
      <c r="V255" s="324"/>
      <c r="W255" s="324"/>
      <c r="X255" s="239"/>
      <c r="Y255" s="12"/>
      <c r="Z255" s="12"/>
      <c r="AA255" s="12"/>
      <c r="AB255" s="12"/>
      <c r="AC255" s="12"/>
      <c r="AD255" s="12"/>
    </row>
    <row r="256" spans="1:30" x14ac:dyDescent="0.2">
      <c r="A256" s="12"/>
      <c r="B256" s="12"/>
      <c r="C256" s="12"/>
      <c r="D256" s="12"/>
      <c r="E256" s="325"/>
      <c r="F256" s="325"/>
      <c r="G256" s="236"/>
      <c r="H256" s="12"/>
      <c r="I256" s="12"/>
      <c r="J256" s="324"/>
      <c r="K256" s="324"/>
      <c r="L256" s="324"/>
      <c r="M256" s="324"/>
      <c r="N256" s="324"/>
      <c r="O256" s="324"/>
      <c r="P256" s="324"/>
      <c r="Q256" s="324"/>
      <c r="R256" s="324"/>
      <c r="S256" s="324"/>
      <c r="T256" s="324"/>
      <c r="U256" s="324"/>
      <c r="V256" s="324"/>
      <c r="W256" s="324"/>
      <c r="X256" s="239"/>
      <c r="Y256" s="12"/>
      <c r="Z256" s="12"/>
      <c r="AA256" s="12"/>
      <c r="AB256" s="12"/>
      <c r="AC256" s="12"/>
      <c r="AD256" s="12"/>
    </row>
    <row r="257" spans="1:30" x14ac:dyDescent="0.2">
      <c r="A257" s="12"/>
      <c r="B257" s="12"/>
      <c r="C257" s="12"/>
      <c r="D257" s="12"/>
      <c r="E257" s="325"/>
      <c r="F257" s="325"/>
      <c r="G257" s="236"/>
      <c r="H257" s="12"/>
      <c r="I257" s="12"/>
      <c r="J257" s="324"/>
      <c r="K257" s="324"/>
      <c r="L257" s="324"/>
      <c r="M257" s="324"/>
      <c r="N257" s="324"/>
      <c r="O257" s="324"/>
      <c r="P257" s="324"/>
      <c r="Q257" s="324"/>
      <c r="R257" s="324"/>
      <c r="S257" s="324"/>
      <c r="T257" s="324"/>
      <c r="U257" s="324"/>
      <c r="V257" s="324"/>
      <c r="W257" s="324"/>
      <c r="X257" s="239"/>
      <c r="Y257" s="12"/>
      <c r="Z257" s="12"/>
      <c r="AA257" s="12"/>
      <c r="AB257" s="12"/>
      <c r="AC257" s="12"/>
      <c r="AD257" s="12"/>
    </row>
    <row r="258" spans="1:30" x14ac:dyDescent="0.2">
      <c r="A258" s="12"/>
      <c r="B258" s="12"/>
      <c r="C258" s="12"/>
      <c r="D258" s="12"/>
      <c r="E258" s="325"/>
      <c r="F258" s="325"/>
      <c r="G258" s="236"/>
      <c r="H258" s="12"/>
      <c r="I258" s="12"/>
      <c r="J258" s="324"/>
      <c r="K258" s="324"/>
      <c r="L258" s="324"/>
      <c r="M258" s="324"/>
      <c r="N258" s="324"/>
      <c r="O258" s="324"/>
      <c r="P258" s="324"/>
      <c r="Q258" s="324"/>
      <c r="R258" s="324"/>
      <c r="S258" s="324"/>
      <c r="T258" s="324"/>
      <c r="U258" s="324"/>
      <c r="V258" s="324"/>
      <c r="W258" s="324"/>
      <c r="X258" s="239"/>
      <c r="Y258" s="12"/>
      <c r="Z258" s="12"/>
      <c r="AA258" s="12"/>
      <c r="AB258" s="12"/>
      <c r="AC258" s="12"/>
      <c r="AD258" s="12"/>
    </row>
    <row r="259" spans="1:30" x14ac:dyDescent="0.2">
      <c r="A259" s="12"/>
      <c r="B259" s="12"/>
      <c r="C259" s="12"/>
      <c r="D259" s="12"/>
      <c r="E259" s="325"/>
      <c r="F259" s="325"/>
      <c r="G259" s="236"/>
      <c r="H259" s="12"/>
      <c r="I259" s="12"/>
      <c r="J259" s="324"/>
      <c r="K259" s="324"/>
      <c r="L259" s="324"/>
      <c r="M259" s="324"/>
      <c r="N259" s="324"/>
      <c r="O259" s="324"/>
      <c r="P259" s="324"/>
      <c r="Q259" s="324"/>
      <c r="R259" s="324"/>
      <c r="S259" s="324"/>
      <c r="T259" s="324"/>
      <c r="U259" s="324"/>
      <c r="V259" s="324"/>
      <c r="W259" s="324"/>
      <c r="X259" s="239"/>
      <c r="Y259" s="12"/>
      <c r="Z259" s="12"/>
      <c r="AA259" s="12"/>
      <c r="AB259" s="12"/>
      <c r="AC259" s="12"/>
      <c r="AD259" s="12"/>
    </row>
    <row r="260" spans="1:30" x14ac:dyDescent="0.2">
      <c r="A260" s="12"/>
      <c r="B260" s="12"/>
      <c r="C260" s="12"/>
      <c r="D260" s="12"/>
      <c r="E260" s="325"/>
      <c r="F260" s="325"/>
      <c r="G260" s="236"/>
      <c r="H260" s="12"/>
      <c r="I260" s="12"/>
      <c r="J260" s="324"/>
      <c r="K260" s="324"/>
      <c r="L260" s="324"/>
      <c r="M260" s="324"/>
      <c r="N260" s="324"/>
      <c r="O260" s="324"/>
      <c r="P260" s="324"/>
      <c r="Q260" s="324"/>
      <c r="R260" s="324"/>
      <c r="S260" s="324"/>
      <c r="T260" s="324"/>
      <c r="U260" s="324"/>
      <c r="V260" s="324"/>
      <c r="W260" s="324"/>
      <c r="X260" s="239"/>
      <c r="Y260" s="12"/>
      <c r="Z260" s="12"/>
      <c r="AA260" s="12"/>
      <c r="AB260" s="12"/>
      <c r="AC260" s="12"/>
      <c r="AD260" s="12"/>
    </row>
    <row r="261" spans="1:30" x14ac:dyDescent="0.2">
      <c r="A261" s="12"/>
      <c r="B261" s="12"/>
      <c r="C261" s="12"/>
      <c r="D261" s="12"/>
      <c r="E261" s="325"/>
      <c r="F261" s="325"/>
      <c r="G261" s="236"/>
      <c r="H261" s="12"/>
      <c r="I261" s="12"/>
      <c r="J261" s="324"/>
      <c r="K261" s="324"/>
      <c r="L261" s="324"/>
      <c r="M261" s="324"/>
      <c r="N261" s="324"/>
      <c r="O261" s="324"/>
      <c r="P261" s="324"/>
      <c r="Q261" s="324"/>
      <c r="R261" s="324"/>
      <c r="S261" s="324"/>
      <c r="T261" s="324"/>
      <c r="U261" s="324"/>
      <c r="V261" s="324"/>
      <c r="W261" s="324"/>
      <c r="X261" s="239"/>
      <c r="Y261" s="12"/>
      <c r="Z261" s="12"/>
      <c r="AA261" s="12"/>
      <c r="AB261" s="12"/>
      <c r="AC261" s="12"/>
      <c r="AD261" s="12"/>
    </row>
    <row r="262" spans="1:30" x14ac:dyDescent="0.2">
      <c r="A262" s="12"/>
      <c r="B262" s="12"/>
      <c r="C262" s="12"/>
      <c r="D262" s="12"/>
      <c r="E262" s="325"/>
      <c r="F262" s="325"/>
      <c r="G262" s="236"/>
      <c r="H262" s="12"/>
      <c r="I262" s="12"/>
      <c r="J262" s="324"/>
      <c r="K262" s="324"/>
      <c r="L262" s="324"/>
      <c r="M262" s="324"/>
      <c r="N262" s="324"/>
      <c r="O262" s="324"/>
      <c r="P262" s="324"/>
      <c r="Q262" s="324"/>
      <c r="R262" s="324"/>
      <c r="S262" s="324"/>
      <c r="T262" s="324"/>
      <c r="U262" s="324"/>
      <c r="V262" s="324"/>
      <c r="W262" s="324"/>
      <c r="X262" s="239"/>
      <c r="Y262" s="12"/>
      <c r="Z262" s="12"/>
      <c r="AA262" s="12"/>
      <c r="AB262" s="12"/>
      <c r="AC262" s="12"/>
      <c r="AD262" s="12"/>
    </row>
    <row r="263" spans="1:30" x14ac:dyDescent="0.2">
      <c r="A263" s="12"/>
      <c r="B263" s="12"/>
      <c r="C263" s="12"/>
      <c r="D263" s="12"/>
      <c r="E263" s="325"/>
      <c r="F263" s="325"/>
      <c r="G263" s="236"/>
      <c r="H263" s="12"/>
      <c r="I263" s="12"/>
      <c r="J263" s="324"/>
      <c r="K263" s="324"/>
      <c r="L263" s="324"/>
      <c r="M263" s="324"/>
      <c r="N263" s="324"/>
      <c r="O263" s="324"/>
      <c r="P263" s="324"/>
      <c r="Q263" s="324"/>
      <c r="R263" s="324"/>
      <c r="S263" s="324"/>
      <c r="T263" s="324"/>
      <c r="U263" s="324"/>
      <c r="V263" s="324"/>
      <c r="W263" s="324"/>
      <c r="X263" s="239"/>
      <c r="Y263" s="12"/>
      <c r="Z263" s="12"/>
      <c r="AA263" s="12"/>
      <c r="AB263" s="12"/>
      <c r="AC263" s="12"/>
      <c r="AD263" s="12"/>
    </row>
    <row r="264" spans="1:30" x14ac:dyDescent="0.2">
      <c r="A264" s="12"/>
      <c r="B264" s="12"/>
      <c r="C264" s="12"/>
      <c r="D264" s="12"/>
      <c r="E264" s="325"/>
      <c r="F264" s="325"/>
      <c r="G264" s="236"/>
      <c r="H264" s="12"/>
      <c r="I264" s="12"/>
      <c r="J264" s="324"/>
      <c r="K264" s="324"/>
      <c r="L264" s="324"/>
      <c r="M264" s="324"/>
      <c r="N264" s="324"/>
      <c r="O264" s="324"/>
      <c r="P264" s="324"/>
      <c r="Q264" s="324"/>
      <c r="R264" s="324"/>
      <c r="S264" s="324"/>
      <c r="T264" s="324"/>
      <c r="U264" s="324"/>
      <c r="V264" s="324"/>
      <c r="W264" s="324"/>
      <c r="X264" s="239"/>
      <c r="Y264" s="12"/>
      <c r="Z264" s="12"/>
      <c r="AA264" s="12"/>
      <c r="AB264" s="12"/>
      <c r="AC264" s="12"/>
      <c r="AD264" s="12"/>
    </row>
    <row r="265" spans="1:30" x14ac:dyDescent="0.2">
      <c r="A265" s="12"/>
      <c r="B265" s="12"/>
      <c r="C265" s="12"/>
      <c r="D265" s="12"/>
      <c r="E265" s="325"/>
      <c r="F265" s="325"/>
      <c r="G265" s="236"/>
      <c r="H265" s="12"/>
      <c r="I265" s="12"/>
      <c r="J265" s="324"/>
      <c r="K265" s="324"/>
      <c r="L265" s="324"/>
      <c r="M265" s="324"/>
      <c r="N265" s="324"/>
      <c r="O265" s="324"/>
      <c r="P265" s="324"/>
      <c r="Q265" s="324"/>
      <c r="R265" s="324"/>
      <c r="S265" s="324"/>
      <c r="T265" s="324"/>
      <c r="U265" s="324"/>
      <c r="V265" s="324"/>
      <c r="W265" s="324"/>
      <c r="X265" s="239"/>
      <c r="Y265" s="12"/>
      <c r="Z265" s="12"/>
      <c r="AA265" s="12"/>
      <c r="AB265" s="12"/>
      <c r="AC265" s="12"/>
      <c r="AD265" s="12"/>
    </row>
    <row r="266" spans="1:30" x14ac:dyDescent="0.2">
      <c r="A266" s="12"/>
      <c r="B266" s="12"/>
      <c r="C266" s="12"/>
      <c r="D266" s="12"/>
      <c r="E266" s="325"/>
      <c r="F266" s="325"/>
      <c r="G266" s="236"/>
      <c r="H266" s="12"/>
      <c r="I266" s="12"/>
      <c r="J266" s="324"/>
      <c r="K266" s="324"/>
      <c r="L266" s="324"/>
      <c r="M266" s="324"/>
      <c r="N266" s="324"/>
      <c r="O266" s="324"/>
      <c r="P266" s="324"/>
      <c r="Q266" s="324"/>
      <c r="R266" s="324"/>
      <c r="S266" s="324"/>
      <c r="T266" s="324"/>
      <c r="U266" s="324"/>
      <c r="V266" s="324"/>
      <c r="W266" s="324"/>
      <c r="X266" s="239"/>
      <c r="Y266" s="12"/>
      <c r="Z266" s="12"/>
      <c r="AA266" s="12"/>
      <c r="AB266" s="12"/>
      <c r="AC266" s="12"/>
      <c r="AD266" s="12"/>
    </row>
    <row r="267" spans="1:30" x14ac:dyDescent="0.2">
      <c r="A267" s="12"/>
      <c r="B267" s="12"/>
      <c r="C267" s="12"/>
      <c r="D267" s="12"/>
      <c r="E267" s="325"/>
      <c r="F267" s="325"/>
      <c r="G267" s="236"/>
      <c r="H267" s="12"/>
      <c r="I267" s="12"/>
      <c r="J267" s="324"/>
      <c r="K267" s="324"/>
      <c r="L267" s="324"/>
      <c r="M267" s="324"/>
      <c r="N267" s="324"/>
      <c r="O267" s="324"/>
      <c r="P267" s="324"/>
      <c r="Q267" s="324"/>
      <c r="R267" s="324"/>
      <c r="S267" s="324"/>
      <c r="T267" s="324"/>
      <c r="U267" s="324"/>
      <c r="V267" s="324"/>
      <c r="W267" s="324"/>
      <c r="X267" s="239"/>
      <c r="Y267" s="12"/>
      <c r="Z267" s="12"/>
      <c r="AA267" s="12"/>
      <c r="AB267" s="12"/>
      <c r="AC267" s="12"/>
      <c r="AD267" s="12"/>
    </row>
    <row r="268" spans="1:30" x14ac:dyDescent="0.2">
      <c r="A268" s="12"/>
      <c r="B268" s="12"/>
      <c r="C268" s="12"/>
      <c r="D268" s="12"/>
      <c r="E268" s="325"/>
      <c r="F268" s="325"/>
      <c r="G268" s="236"/>
      <c r="H268" s="12"/>
      <c r="I268" s="12"/>
      <c r="J268" s="324"/>
      <c r="K268" s="324"/>
      <c r="L268" s="324"/>
      <c r="M268" s="324"/>
      <c r="N268" s="324"/>
      <c r="O268" s="324"/>
      <c r="P268" s="324"/>
      <c r="Q268" s="324"/>
      <c r="R268" s="324"/>
      <c r="S268" s="324"/>
      <c r="T268" s="324"/>
      <c r="U268" s="324"/>
      <c r="V268" s="324"/>
      <c r="W268" s="324"/>
      <c r="X268" s="239"/>
      <c r="Y268" s="12"/>
      <c r="Z268" s="12"/>
      <c r="AA268" s="12"/>
      <c r="AB268" s="12"/>
      <c r="AC268" s="12"/>
      <c r="AD268" s="12"/>
    </row>
    <row r="269" spans="1:30" x14ac:dyDescent="0.2">
      <c r="A269" s="12"/>
      <c r="B269" s="12"/>
      <c r="C269" s="12"/>
      <c r="D269" s="12"/>
      <c r="E269" s="325"/>
      <c r="F269" s="325"/>
      <c r="G269" s="236"/>
      <c r="H269" s="12"/>
      <c r="I269" s="12"/>
      <c r="J269" s="324"/>
      <c r="K269" s="324"/>
      <c r="L269" s="324"/>
      <c r="M269" s="324"/>
      <c r="N269" s="324"/>
      <c r="O269" s="324"/>
      <c r="P269" s="324"/>
      <c r="Q269" s="324"/>
      <c r="R269" s="324"/>
      <c r="S269" s="324"/>
      <c r="T269" s="324"/>
      <c r="U269" s="324"/>
      <c r="V269" s="324"/>
      <c r="W269" s="324"/>
      <c r="X269" s="239"/>
      <c r="Y269" s="12"/>
      <c r="Z269" s="12"/>
      <c r="AA269" s="12"/>
      <c r="AB269" s="12"/>
      <c r="AC269" s="12"/>
      <c r="AD269" s="12"/>
    </row>
    <row r="270" spans="1:30" x14ac:dyDescent="0.2">
      <c r="A270" s="12"/>
      <c r="B270" s="12"/>
      <c r="C270" s="12"/>
      <c r="D270" s="12"/>
      <c r="E270" s="325"/>
      <c r="F270" s="325"/>
      <c r="G270" s="236"/>
      <c r="H270" s="12"/>
      <c r="I270" s="12"/>
      <c r="J270" s="324"/>
      <c r="K270" s="324"/>
      <c r="L270" s="324"/>
      <c r="M270" s="324"/>
      <c r="N270" s="324"/>
      <c r="O270" s="324"/>
      <c r="P270" s="324"/>
      <c r="Q270" s="324"/>
      <c r="R270" s="324"/>
      <c r="S270" s="324"/>
      <c r="T270" s="324"/>
      <c r="U270" s="324"/>
      <c r="V270" s="324"/>
      <c r="W270" s="324"/>
      <c r="X270" s="239"/>
      <c r="Y270" s="12"/>
      <c r="Z270" s="12"/>
      <c r="AA270" s="12"/>
      <c r="AB270" s="12"/>
      <c r="AC270" s="12"/>
      <c r="AD270" s="12"/>
    </row>
    <row r="271" spans="1:30" x14ac:dyDescent="0.2">
      <c r="A271" s="12"/>
      <c r="B271" s="12"/>
      <c r="C271" s="12"/>
      <c r="D271" s="12"/>
      <c r="E271" s="325"/>
      <c r="F271" s="325"/>
      <c r="G271" s="236"/>
      <c r="H271" s="12"/>
      <c r="I271" s="12"/>
      <c r="J271" s="324"/>
      <c r="K271" s="324"/>
      <c r="L271" s="324"/>
      <c r="M271" s="324"/>
      <c r="N271" s="324"/>
      <c r="O271" s="324"/>
      <c r="P271" s="324"/>
      <c r="Q271" s="324"/>
      <c r="R271" s="324"/>
      <c r="S271" s="324"/>
      <c r="T271" s="324"/>
      <c r="U271" s="324"/>
      <c r="V271" s="324"/>
      <c r="W271" s="324"/>
      <c r="X271" s="239"/>
      <c r="Y271" s="12"/>
      <c r="Z271" s="12"/>
      <c r="AA271" s="12"/>
      <c r="AB271" s="12"/>
      <c r="AC271" s="12"/>
      <c r="AD271" s="12"/>
    </row>
    <row r="272" spans="1:30" x14ac:dyDescent="0.2">
      <c r="A272" s="12"/>
      <c r="B272" s="12"/>
      <c r="C272" s="12"/>
      <c r="D272" s="12"/>
      <c r="E272" s="325"/>
      <c r="F272" s="325"/>
      <c r="G272" s="236"/>
      <c r="H272" s="12"/>
      <c r="I272" s="12"/>
      <c r="J272" s="324"/>
      <c r="K272" s="324"/>
      <c r="L272" s="324"/>
      <c r="M272" s="324"/>
      <c r="N272" s="324"/>
      <c r="O272" s="324"/>
      <c r="P272" s="324"/>
      <c r="Q272" s="324"/>
      <c r="R272" s="324"/>
      <c r="S272" s="324"/>
      <c r="T272" s="324"/>
      <c r="U272" s="324"/>
      <c r="V272" s="324"/>
      <c r="W272" s="324"/>
      <c r="X272" s="239"/>
      <c r="Y272" s="12"/>
      <c r="Z272" s="12"/>
      <c r="AA272" s="12"/>
      <c r="AB272" s="12"/>
      <c r="AC272" s="12"/>
      <c r="AD272" s="12"/>
    </row>
    <row r="273" spans="1:30" x14ac:dyDescent="0.2">
      <c r="A273" s="12"/>
      <c r="B273" s="12"/>
      <c r="C273" s="12"/>
      <c r="D273" s="12"/>
      <c r="E273" s="325"/>
      <c r="F273" s="325"/>
      <c r="G273" s="236"/>
      <c r="H273" s="12"/>
      <c r="I273" s="12"/>
      <c r="J273" s="324"/>
      <c r="K273" s="324"/>
      <c r="L273" s="324"/>
      <c r="M273" s="324"/>
      <c r="N273" s="324"/>
      <c r="O273" s="324"/>
      <c r="P273" s="324"/>
      <c r="Q273" s="324"/>
      <c r="R273" s="324"/>
      <c r="S273" s="324"/>
      <c r="T273" s="324"/>
      <c r="U273" s="324"/>
      <c r="V273" s="324"/>
      <c r="W273" s="324"/>
      <c r="X273" s="239"/>
      <c r="Y273" s="12"/>
      <c r="Z273" s="12"/>
      <c r="AA273" s="12"/>
      <c r="AB273" s="12"/>
      <c r="AC273" s="12"/>
      <c r="AD273" s="12"/>
    </row>
    <row r="274" spans="1:30" x14ac:dyDescent="0.2">
      <c r="A274" s="12"/>
      <c r="B274" s="12"/>
      <c r="C274" s="12"/>
      <c r="D274" s="12"/>
      <c r="E274" s="325"/>
      <c r="F274" s="325"/>
      <c r="G274" s="236"/>
      <c r="H274" s="12"/>
      <c r="I274" s="12"/>
      <c r="J274" s="324"/>
      <c r="K274" s="324"/>
      <c r="L274" s="324"/>
      <c r="M274" s="324"/>
      <c r="N274" s="324"/>
      <c r="O274" s="324"/>
      <c r="P274" s="324"/>
      <c r="Q274" s="324"/>
      <c r="R274" s="324"/>
      <c r="S274" s="324"/>
      <c r="T274" s="324"/>
      <c r="U274" s="324"/>
      <c r="V274" s="324"/>
      <c r="W274" s="324"/>
      <c r="X274" s="239"/>
      <c r="Y274" s="12"/>
      <c r="Z274" s="12"/>
      <c r="AA274" s="12"/>
      <c r="AB274" s="12"/>
      <c r="AC274" s="12"/>
      <c r="AD274" s="12"/>
    </row>
    <row r="275" spans="1:30" x14ac:dyDescent="0.2">
      <c r="A275" s="12"/>
      <c r="B275" s="12"/>
      <c r="C275" s="12"/>
      <c r="D275" s="12"/>
      <c r="E275" s="325"/>
      <c r="F275" s="325"/>
      <c r="G275" s="236"/>
      <c r="H275" s="12"/>
      <c r="I275" s="12"/>
      <c r="J275" s="324"/>
      <c r="K275" s="324"/>
      <c r="L275" s="324"/>
      <c r="M275" s="324"/>
      <c r="N275" s="324"/>
      <c r="O275" s="324"/>
      <c r="P275" s="324"/>
      <c r="Q275" s="324"/>
      <c r="R275" s="324"/>
      <c r="S275" s="324"/>
      <c r="T275" s="324"/>
      <c r="U275" s="324"/>
      <c r="V275" s="324"/>
      <c r="W275" s="324"/>
      <c r="X275" s="239"/>
      <c r="Y275" s="12"/>
      <c r="Z275" s="12"/>
      <c r="AA275" s="12"/>
      <c r="AB275" s="12"/>
      <c r="AC275" s="12"/>
      <c r="AD275" s="12"/>
    </row>
    <row r="276" spans="1:30" x14ac:dyDescent="0.2">
      <c r="A276" s="12"/>
      <c r="B276" s="12"/>
      <c r="C276" s="12"/>
      <c r="D276" s="12"/>
      <c r="E276" s="325"/>
      <c r="F276" s="325"/>
      <c r="G276" s="236"/>
      <c r="H276" s="12"/>
      <c r="I276" s="12"/>
      <c r="J276" s="324"/>
      <c r="K276" s="324"/>
      <c r="L276" s="324"/>
      <c r="M276" s="324"/>
      <c r="N276" s="324"/>
      <c r="O276" s="324"/>
      <c r="P276" s="324"/>
      <c r="Q276" s="324"/>
      <c r="R276" s="324"/>
      <c r="S276" s="324"/>
      <c r="T276" s="324"/>
      <c r="U276" s="324"/>
      <c r="V276" s="324"/>
      <c r="W276" s="324"/>
      <c r="X276" s="239"/>
      <c r="Y276" s="12"/>
      <c r="Z276" s="12"/>
      <c r="AA276" s="12"/>
      <c r="AB276" s="12"/>
      <c r="AC276" s="12"/>
      <c r="AD276" s="12"/>
    </row>
    <row r="277" spans="1:30" x14ac:dyDescent="0.2">
      <c r="A277" s="12"/>
      <c r="B277" s="12"/>
      <c r="C277" s="12"/>
      <c r="D277" s="12"/>
      <c r="E277" s="325"/>
      <c r="F277" s="325"/>
      <c r="G277" s="236"/>
      <c r="H277" s="12"/>
      <c r="I277" s="12"/>
      <c r="J277" s="324"/>
      <c r="K277" s="324"/>
      <c r="L277" s="324"/>
      <c r="M277" s="324"/>
      <c r="N277" s="324"/>
      <c r="O277" s="324"/>
      <c r="P277" s="324"/>
      <c r="Q277" s="324"/>
      <c r="R277" s="324"/>
      <c r="S277" s="324"/>
      <c r="T277" s="324"/>
      <c r="U277" s="324"/>
      <c r="V277" s="324"/>
      <c r="W277" s="324"/>
      <c r="X277" s="239"/>
      <c r="Y277" s="12"/>
      <c r="Z277" s="12"/>
      <c r="AA277" s="12"/>
      <c r="AB277" s="12"/>
      <c r="AC277" s="12"/>
      <c r="AD277" s="12"/>
    </row>
    <row r="278" spans="1:30" x14ac:dyDescent="0.2">
      <c r="A278" s="12"/>
      <c r="B278" s="12"/>
      <c r="C278" s="12"/>
      <c r="D278" s="12"/>
      <c r="E278" s="325"/>
      <c r="F278" s="325"/>
      <c r="G278" s="236"/>
      <c r="H278" s="12"/>
      <c r="I278" s="12"/>
      <c r="J278" s="324"/>
      <c r="K278" s="324"/>
      <c r="L278" s="324"/>
      <c r="M278" s="324"/>
      <c r="N278" s="324"/>
      <c r="O278" s="324"/>
      <c r="P278" s="324"/>
      <c r="Q278" s="324"/>
      <c r="R278" s="324"/>
      <c r="S278" s="324"/>
      <c r="T278" s="324"/>
      <c r="U278" s="324"/>
      <c r="V278" s="324"/>
      <c r="W278" s="324"/>
      <c r="X278" s="239"/>
      <c r="Y278" s="12"/>
      <c r="Z278" s="12"/>
      <c r="AA278" s="12"/>
      <c r="AB278" s="12"/>
      <c r="AC278" s="12"/>
      <c r="AD278" s="12"/>
    </row>
    <row r="279" spans="1:30" x14ac:dyDescent="0.2">
      <c r="A279" s="12"/>
      <c r="B279" s="12"/>
      <c r="C279" s="12"/>
      <c r="D279" s="12"/>
      <c r="E279" s="325"/>
      <c r="F279" s="325"/>
      <c r="G279" s="236"/>
      <c r="H279" s="12"/>
      <c r="I279" s="12"/>
      <c r="J279" s="324"/>
      <c r="K279" s="324"/>
      <c r="L279" s="324"/>
      <c r="M279" s="324"/>
      <c r="N279" s="324"/>
      <c r="O279" s="324"/>
      <c r="P279" s="324"/>
      <c r="Q279" s="324"/>
      <c r="R279" s="324"/>
      <c r="S279" s="324"/>
      <c r="T279" s="324"/>
      <c r="U279" s="324"/>
      <c r="V279" s="324"/>
      <c r="W279" s="324"/>
      <c r="X279" s="239"/>
      <c r="Y279" s="12"/>
      <c r="Z279" s="12"/>
      <c r="AA279" s="12"/>
      <c r="AB279" s="12"/>
      <c r="AC279" s="12"/>
      <c r="AD279" s="12"/>
    </row>
    <row r="280" spans="1:30" x14ac:dyDescent="0.2">
      <c r="A280" s="12"/>
      <c r="B280" s="12"/>
      <c r="C280" s="12"/>
      <c r="D280" s="12"/>
      <c r="E280" s="325"/>
      <c r="F280" s="325"/>
      <c r="G280" s="236"/>
      <c r="H280" s="12"/>
      <c r="I280" s="12"/>
      <c r="J280" s="324"/>
      <c r="K280" s="324"/>
      <c r="L280" s="324"/>
      <c r="M280" s="324"/>
      <c r="N280" s="324"/>
      <c r="O280" s="324"/>
      <c r="P280" s="324"/>
      <c r="Q280" s="324"/>
      <c r="R280" s="324"/>
      <c r="S280" s="324"/>
      <c r="T280" s="324"/>
      <c r="U280" s="324"/>
      <c r="V280" s="324"/>
      <c r="W280" s="324"/>
      <c r="X280" s="239"/>
      <c r="Y280" s="12"/>
      <c r="Z280" s="12"/>
      <c r="AA280" s="12"/>
      <c r="AB280" s="12"/>
      <c r="AC280" s="12"/>
      <c r="AD280" s="12"/>
    </row>
    <row r="281" spans="1:30" x14ac:dyDescent="0.2">
      <c r="A281" s="12"/>
      <c r="B281" s="12"/>
      <c r="C281" s="12"/>
      <c r="D281" s="12"/>
      <c r="E281" s="325"/>
      <c r="F281" s="325"/>
      <c r="G281" s="236"/>
      <c r="H281" s="12"/>
      <c r="I281" s="12"/>
      <c r="J281" s="324"/>
      <c r="K281" s="324"/>
      <c r="L281" s="324"/>
      <c r="M281" s="324"/>
      <c r="N281" s="324"/>
      <c r="O281" s="324"/>
      <c r="P281" s="324"/>
      <c r="Q281" s="324"/>
      <c r="R281" s="324"/>
      <c r="S281" s="324"/>
      <c r="T281" s="324"/>
      <c r="U281" s="324"/>
      <c r="V281" s="324"/>
      <c r="W281" s="324"/>
      <c r="X281" s="239"/>
      <c r="Y281" s="12"/>
      <c r="Z281" s="12"/>
      <c r="AA281" s="12"/>
      <c r="AB281" s="12"/>
      <c r="AC281" s="12"/>
      <c r="AD281" s="12"/>
    </row>
    <row r="282" spans="1:30" x14ac:dyDescent="0.2">
      <c r="A282" s="12"/>
      <c r="B282" s="12"/>
      <c r="C282" s="12"/>
      <c r="D282" s="12"/>
      <c r="E282" s="325"/>
      <c r="F282" s="325"/>
      <c r="G282" s="236"/>
      <c r="H282" s="12"/>
      <c r="I282" s="12"/>
      <c r="J282" s="324"/>
      <c r="K282" s="324"/>
      <c r="L282" s="324"/>
      <c r="M282" s="324"/>
      <c r="N282" s="324"/>
      <c r="O282" s="324"/>
      <c r="P282" s="324"/>
      <c r="Q282" s="324"/>
      <c r="R282" s="324"/>
      <c r="S282" s="324"/>
      <c r="T282" s="324"/>
      <c r="U282" s="324"/>
      <c r="V282" s="324"/>
      <c r="W282" s="324"/>
      <c r="X282" s="239"/>
      <c r="Y282" s="12"/>
      <c r="Z282" s="12"/>
      <c r="AA282" s="12"/>
      <c r="AB282" s="12"/>
      <c r="AC282" s="12"/>
      <c r="AD282" s="12"/>
    </row>
    <row r="283" spans="1:30" x14ac:dyDescent="0.2">
      <c r="A283" s="12"/>
      <c r="B283" s="12"/>
      <c r="C283" s="12"/>
      <c r="D283" s="12"/>
      <c r="E283" s="325"/>
      <c r="F283" s="325"/>
      <c r="G283" s="236"/>
      <c r="H283" s="12"/>
      <c r="I283" s="12"/>
      <c r="J283" s="324"/>
      <c r="K283" s="324"/>
      <c r="L283" s="324"/>
      <c r="M283" s="324"/>
      <c r="N283" s="324"/>
      <c r="O283" s="324"/>
      <c r="P283" s="324"/>
      <c r="Q283" s="324"/>
      <c r="R283" s="324"/>
      <c r="S283" s="324"/>
      <c r="T283" s="324"/>
      <c r="U283" s="324"/>
      <c r="V283" s="324"/>
      <c r="W283" s="324"/>
      <c r="X283" s="239"/>
      <c r="Y283" s="12"/>
      <c r="Z283" s="12"/>
      <c r="AA283" s="12"/>
      <c r="AB283" s="12"/>
      <c r="AC283" s="12"/>
      <c r="AD283" s="12"/>
    </row>
    <row r="284" spans="1:30" x14ac:dyDescent="0.2">
      <c r="A284" s="12"/>
      <c r="B284" s="12"/>
      <c r="C284" s="12"/>
      <c r="D284" s="12"/>
      <c r="E284" s="325"/>
      <c r="F284" s="325"/>
      <c r="G284" s="236"/>
      <c r="H284" s="12"/>
      <c r="I284" s="12"/>
      <c r="J284" s="324"/>
      <c r="K284" s="324"/>
      <c r="L284" s="324"/>
      <c r="M284" s="324"/>
      <c r="N284" s="324"/>
      <c r="O284" s="324"/>
      <c r="P284" s="324"/>
      <c r="Q284" s="324"/>
      <c r="R284" s="324"/>
      <c r="S284" s="324"/>
      <c r="T284" s="324"/>
      <c r="U284" s="324"/>
      <c r="V284" s="324"/>
      <c r="W284" s="324"/>
      <c r="X284" s="239"/>
      <c r="Y284" s="12"/>
      <c r="Z284" s="12"/>
      <c r="AA284" s="12"/>
      <c r="AB284" s="12"/>
      <c r="AC284" s="12"/>
      <c r="AD284" s="12"/>
    </row>
    <row r="285" spans="1:30" x14ac:dyDescent="0.2">
      <c r="A285" s="12"/>
      <c r="B285" s="12"/>
      <c r="C285" s="12"/>
      <c r="D285" s="12"/>
      <c r="E285" s="325"/>
      <c r="F285" s="325"/>
      <c r="G285" s="236"/>
      <c r="H285" s="12"/>
      <c r="I285" s="12"/>
      <c r="J285" s="324"/>
      <c r="K285" s="324"/>
      <c r="L285" s="324"/>
      <c r="M285" s="324"/>
      <c r="N285" s="324"/>
      <c r="O285" s="324"/>
      <c r="P285" s="324"/>
      <c r="Q285" s="324"/>
      <c r="R285" s="324"/>
      <c r="S285" s="324"/>
      <c r="T285" s="324"/>
      <c r="U285" s="324"/>
      <c r="V285" s="324"/>
      <c r="W285" s="324"/>
      <c r="X285" s="239"/>
      <c r="Y285" s="12"/>
      <c r="Z285" s="12"/>
      <c r="AA285" s="12"/>
      <c r="AB285" s="12"/>
      <c r="AC285" s="12"/>
      <c r="AD285" s="12"/>
    </row>
    <row r="286" spans="1:30" x14ac:dyDescent="0.2">
      <c r="A286" s="12"/>
      <c r="B286" s="12"/>
      <c r="C286" s="12"/>
      <c r="D286" s="12"/>
      <c r="E286" s="325"/>
      <c r="F286" s="325"/>
      <c r="G286" s="236"/>
      <c r="H286" s="12"/>
      <c r="I286" s="12"/>
      <c r="J286" s="324"/>
      <c r="K286" s="324"/>
      <c r="L286" s="324"/>
      <c r="M286" s="324"/>
      <c r="N286" s="324"/>
      <c r="O286" s="324"/>
      <c r="P286" s="324"/>
      <c r="Q286" s="324"/>
      <c r="R286" s="324"/>
      <c r="S286" s="324"/>
      <c r="T286" s="324"/>
      <c r="U286" s="324"/>
      <c r="V286" s="324"/>
      <c r="W286" s="324"/>
      <c r="X286" s="239"/>
      <c r="Y286" s="12"/>
      <c r="Z286" s="12"/>
      <c r="AA286" s="12"/>
      <c r="AB286" s="12"/>
      <c r="AC286" s="12"/>
      <c r="AD286" s="12"/>
    </row>
    <row r="287" spans="1:30" x14ac:dyDescent="0.2">
      <c r="A287" s="12"/>
      <c r="B287" s="12"/>
      <c r="C287" s="12"/>
      <c r="D287" s="12"/>
      <c r="E287" s="325"/>
      <c r="F287" s="325"/>
      <c r="G287" s="236"/>
      <c r="H287" s="12"/>
      <c r="I287" s="12"/>
      <c r="J287" s="324"/>
      <c r="K287" s="324"/>
      <c r="L287" s="324"/>
      <c r="M287" s="324"/>
      <c r="N287" s="324"/>
      <c r="O287" s="324"/>
      <c r="P287" s="324"/>
      <c r="Q287" s="324"/>
      <c r="R287" s="324"/>
      <c r="S287" s="324"/>
      <c r="T287" s="324"/>
      <c r="U287" s="324"/>
      <c r="V287" s="324"/>
      <c r="W287" s="324"/>
      <c r="X287" s="239"/>
      <c r="Y287" s="12"/>
      <c r="Z287" s="12"/>
      <c r="AA287" s="12"/>
      <c r="AB287" s="12"/>
      <c r="AC287" s="12"/>
      <c r="AD287" s="12"/>
    </row>
    <row r="288" spans="1:30" x14ac:dyDescent="0.2">
      <c r="A288" s="12"/>
      <c r="B288" s="12"/>
      <c r="C288" s="12"/>
      <c r="D288" s="12"/>
      <c r="E288" s="325"/>
      <c r="F288" s="325"/>
      <c r="G288" s="236"/>
      <c r="H288" s="12"/>
      <c r="I288" s="12"/>
      <c r="J288" s="324"/>
      <c r="K288" s="324"/>
      <c r="L288" s="324"/>
      <c r="M288" s="324"/>
      <c r="N288" s="324"/>
      <c r="O288" s="324"/>
      <c r="P288" s="324"/>
      <c r="Q288" s="324"/>
      <c r="R288" s="324"/>
      <c r="S288" s="324"/>
      <c r="T288" s="324"/>
      <c r="U288" s="324"/>
      <c r="V288" s="324"/>
      <c r="W288" s="324"/>
      <c r="X288" s="239"/>
      <c r="Y288" s="12"/>
      <c r="Z288" s="12"/>
      <c r="AA288" s="12"/>
      <c r="AB288" s="12"/>
      <c r="AC288" s="12"/>
      <c r="AD288" s="12"/>
    </row>
    <row r="289" spans="1:30" x14ac:dyDescent="0.2">
      <c r="A289" s="12"/>
      <c r="B289" s="12"/>
      <c r="C289" s="12"/>
      <c r="D289" s="12"/>
      <c r="E289" s="325"/>
      <c r="F289" s="325"/>
      <c r="G289" s="236"/>
      <c r="H289" s="12"/>
      <c r="I289" s="12"/>
      <c r="J289" s="324"/>
      <c r="K289" s="324"/>
      <c r="L289" s="324"/>
      <c r="M289" s="324"/>
      <c r="N289" s="324"/>
      <c r="O289" s="324"/>
      <c r="P289" s="324"/>
      <c r="Q289" s="324"/>
      <c r="R289" s="324"/>
      <c r="S289" s="324"/>
      <c r="T289" s="324"/>
      <c r="U289" s="324"/>
      <c r="V289" s="324"/>
      <c r="W289" s="324"/>
      <c r="X289" s="239"/>
      <c r="Y289" s="12"/>
      <c r="Z289" s="12"/>
      <c r="AA289" s="12"/>
      <c r="AB289" s="12"/>
      <c r="AC289" s="12"/>
      <c r="AD289" s="12"/>
    </row>
    <row r="290" spans="1:30" x14ac:dyDescent="0.2">
      <c r="A290" s="12"/>
      <c r="B290" s="12"/>
      <c r="C290" s="12"/>
      <c r="D290" s="12"/>
      <c r="E290" s="325"/>
      <c r="F290" s="325"/>
      <c r="G290" s="236"/>
      <c r="H290" s="12"/>
      <c r="I290" s="12"/>
      <c r="J290" s="324"/>
      <c r="K290" s="324"/>
      <c r="L290" s="324"/>
      <c r="M290" s="324"/>
      <c r="N290" s="324"/>
      <c r="O290" s="324"/>
      <c r="P290" s="324"/>
      <c r="Q290" s="324"/>
      <c r="R290" s="324"/>
      <c r="S290" s="324"/>
      <c r="T290" s="324"/>
      <c r="U290" s="324"/>
      <c r="V290" s="324"/>
      <c r="W290" s="324"/>
      <c r="X290" s="239"/>
      <c r="Y290" s="12"/>
      <c r="Z290" s="12"/>
      <c r="AA290" s="12"/>
      <c r="AB290" s="12"/>
      <c r="AC290" s="12"/>
      <c r="AD290" s="12"/>
    </row>
    <row r="291" spans="1:30" x14ac:dyDescent="0.2">
      <c r="A291" s="12"/>
      <c r="B291" s="12"/>
      <c r="C291" s="12"/>
      <c r="D291" s="12"/>
      <c r="E291" s="325"/>
      <c r="F291" s="325"/>
      <c r="G291" s="236"/>
      <c r="H291" s="12"/>
      <c r="I291" s="12"/>
      <c r="J291" s="324"/>
      <c r="K291" s="324"/>
      <c r="L291" s="324"/>
      <c r="M291" s="324"/>
      <c r="N291" s="324"/>
      <c r="O291" s="324"/>
      <c r="P291" s="324"/>
      <c r="Q291" s="324"/>
      <c r="R291" s="324"/>
      <c r="S291" s="324"/>
      <c r="T291" s="324"/>
      <c r="U291" s="324"/>
      <c r="V291" s="324"/>
      <c r="W291" s="324"/>
      <c r="X291" s="239"/>
      <c r="Y291" s="12"/>
      <c r="Z291" s="12"/>
      <c r="AA291" s="12"/>
      <c r="AB291" s="12"/>
      <c r="AC291" s="12"/>
      <c r="AD291" s="12"/>
    </row>
    <row r="292" spans="1:30" x14ac:dyDescent="0.2">
      <c r="A292" s="12"/>
      <c r="B292" s="12"/>
      <c r="C292" s="12"/>
      <c r="D292" s="12"/>
      <c r="E292" s="325"/>
      <c r="F292" s="325"/>
      <c r="G292" s="236"/>
      <c r="H292" s="12"/>
      <c r="I292" s="12"/>
      <c r="J292" s="324"/>
      <c r="K292" s="324"/>
      <c r="L292" s="324"/>
      <c r="M292" s="324"/>
      <c r="N292" s="324"/>
      <c r="O292" s="324"/>
      <c r="P292" s="324"/>
      <c r="Q292" s="324"/>
      <c r="R292" s="324"/>
      <c r="S292" s="324"/>
      <c r="T292" s="324"/>
      <c r="U292" s="324"/>
      <c r="V292" s="324"/>
      <c r="W292" s="324"/>
      <c r="X292" s="239"/>
      <c r="Y292" s="12"/>
      <c r="Z292" s="12"/>
      <c r="AA292" s="12"/>
      <c r="AB292" s="12"/>
      <c r="AC292" s="12"/>
      <c r="AD292" s="12"/>
    </row>
    <row r="293" spans="1:30" x14ac:dyDescent="0.2">
      <c r="A293" s="12"/>
      <c r="B293" s="12"/>
      <c r="C293" s="12"/>
      <c r="D293" s="12"/>
      <c r="E293" s="325"/>
      <c r="F293" s="325"/>
      <c r="G293" s="236"/>
      <c r="H293" s="12"/>
      <c r="I293" s="12"/>
      <c r="J293" s="324"/>
      <c r="K293" s="324"/>
      <c r="L293" s="324"/>
      <c r="M293" s="324"/>
      <c r="N293" s="324"/>
      <c r="O293" s="324"/>
      <c r="P293" s="324"/>
      <c r="Q293" s="324"/>
      <c r="R293" s="324"/>
      <c r="S293" s="324"/>
      <c r="T293" s="324"/>
      <c r="U293" s="324"/>
      <c r="V293" s="324"/>
      <c r="W293" s="324"/>
      <c r="X293" s="239"/>
      <c r="Y293" s="12"/>
      <c r="Z293" s="12"/>
      <c r="AA293" s="12"/>
      <c r="AB293" s="12"/>
      <c r="AC293" s="12"/>
      <c r="AD293" s="12"/>
    </row>
    <row r="294" spans="1:30" x14ac:dyDescent="0.2">
      <c r="A294" s="12"/>
      <c r="B294" s="12"/>
      <c r="C294" s="12"/>
      <c r="D294" s="12"/>
      <c r="E294" s="325"/>
      <c r="F294" s="325"/>
      <c r="G294" s="236"/>
      <c r="H294" s="12"/>
      <c r="I294" s="12"/>
      <c r="J294" s="324"/>
      <c r="K294" s="324"/>
      <c r="L294" s="324"/>
      <c r="M294" s="324"/>
      <c r="N294" s="324"/>
      <c r="O294" s="324"/>
      <c r="P294" s="324"/>
      <c r="Q294" s="324"/>
      <c r="R294" s="324"/>
      <c r="S294" s="324"/>
      <c r="T294" s="324"/>
      <c r="U294" s="324"/>
      <c r="V294" s="324"/>
      <c r="W294" s="324"/>
      <c r="X294" s="239"/>
      <c r="Y294" s="12"/>
      <c r="Z294" s="12"/>
      <c r="AA294" s="12"/>
      <c r="AB294" s="12"/>
      <c r="AC294" s="12"/>
      <c r="AD294" s="12"/>
    </row>
    <row r="295" spans="1:30" x14ac:dyDescent="0.2">
      <c r="A295" s="12"/>
      <c r="B295" s="12"/>
      <c r="C295" s="12"/>
      <c r="D295" s="12"/>
      <c r="E295" s="325"/>
      <c r="F295" s="325"/>
      <c r="G295" s="236"/>
      <c r="H295" s="12"/>
      <c r="I295" s="12"/>
      <c r="J295" s="324"/>
      <c r="K295" s="324"/>
      <c r="L295" s="324"/>
      <c r="M295" s="324"/>
      <c r="N295" s="324"/>
      <c r="O295" s="324"/>
      <c r="P295" s="324"/>
      <c r="Q295" s="324"/>
      <c r="R295" s="324"/>
      <c r="S295" s="324"/>
      <c r="T295" s="324"/>
      <c r="U295" s="324"/>
      <c r="V295" s="324"/>
      <c r="W295" s="324"/>
      <c r="X295" s="239"/>
      <c r="Y295" s="12"/>
      <c r="Z295" s="12"/>
      <c r="AA295" s="12"/>
      <c r="AB295" s="12"/>
      <c r="AC295" s="12"/>
      <c r="AD295" s="12"/>
    </row>
    <row r="296" spans="1:30" x14ac:dyDescent="0.2">
      <c r="A296" s="12"/>
      <c r="B296" s="12"/>
      <c r="C296" s="12"/>
      <c r="D296" s="12"/>
      <c r="E296" s="325"/>
      <c r="F296" s="325"/>
      <c r="G296" s="236"/>
      <c r="H296" s="12"/>
      <c r="I296" s="12"/>
      <c r="J296" s="324"/>
      <c r="K296" s="324"/>
      <c r="L296" s="324"/>
      <c r="M296" s="324"/>
      <c r="N296" s="324"/>
      <c r="O296" s="324"/>
      <c r="P296" s="324"/>
      <c r="Q296" s="324"/>
      <c r="R296" s="324"/>
      <c r="S296" s="324"/>
      <c r="T296" s="324"/>
      <c r="U296" s="324"/>
      <c r="V296" s="324"/>
      <c r="W296" s="324"/>
      <c r="X296" s="239"/>
      <c r="Y296" s="12"/>
      <c r="Z296" s="12"/>
      <c r="AA296" s="12"/>
      <c r="AB296" s="12"/>
      <c r="AC296" s="12"/>
      <c r="AD296" s="12"/>
    </row>
    <row r="297" spans="1:30" x14ac:dyDescent="0.2">
      <c r="A297" s="12"/>
      <c r="B297" s="12"/>
      <c r="C297" s="12"/>
      <c r="D297" s="12"/>
      <c r="E297" s="325"/>
      <c r="F297" s="325"/>
      <c r="G297" s="236"/>
      <c r="H297" s="12"/>
      <c r="I297" s="12"/>
      <c r="J297" s="324"/>
      <c r="K297" s="324"/>
      <c r="L297" s="324"/>
      <c r="M297" s="324"/>
      <c r="N297" s="324"/>
      <c r="O297" s="324"/>
      <c r="P297" s="324"/>
      <c r="Q297" s="324"/>
      <c r="R297" s="324"/>
      <c r="S297" s="324"/>
      <c r="T297" s="324"/>
      <c r="U297" s="324"/>
      <c r="V297" s="324"/>
      <c r="W297" s="324"/>
      <c r="X297" s="239"/>
      <c r="Y297" s="12"/>
      <c r="Z297" s="12"/>
      <c r="AA297" s="12"/>
      <c r="AB297" s="12"/>
      <c r="AC297" s="12"/>
      <c r="AD297" s="12"/>
    </row>
    <row r="298" spans="1:30" x14ac:dyDescent="0.2">
      <c r="A298" s="12"/>
      <c r="B298" s="12"/>
      <c r="C298" s="12"/>
      <c r="D298" s="12"/>
      <c r="E298" s="325"/>
      <c r="F298" s="325"/>
      <c r="G298" s="236"/>
      <c r="H298" s="12"/>
      <c r="I298" s="12"/>
      <c r="J298" s="324"/>
      <c r="K298" s="324"/>
      <c r="L298" s="324"/>
      <c r="M298" s="324"/>
      <c r="N298" s="324"/>
      <c r="O298" s="324"/>
      <c r="P298" s="324"/>
      <c r="Q298" s="324"/>
      <c r="R298" s="324"/>
      <c r="S298" s="324"/>
      <c r="T298" s="324"/>
      <c r="U298" s="324"/>
      <c r="V298" s="324"/>
      <c r="W298" s="324"/>
      <c r="X298" s="239"/>
      <c r="Y298" s="12"/>
      <c r="Z298" s="12"/>
      <c r="AA298" s="12"/>
      <c r="AB298" s="12"/>
      <c r="AC298" s="12"/>
      <c r="AD298" s="12"/>
    </row>
    <row r="299" spans="1:30" x14ac:dyDescent="0.2">
      <c r="A299" s="12"/>
      <c r="B299" s="12"/>
      <c r="C299" s="12"/>
      <c r="D299" s="12"/>
      <c r="E299" s="325"/>
      <c r="F299" s="325"/>
      <c r="G299" s="236"/>
      <c r="H299" s="12"/>
      <c r="I299" s="12"/>
      <c r="J299" s="324"/>
      <c r="K299" s="324"/>
      <c r="L299" s="324"/>
      <c r="M299" s="324"/>
      <c r="N299" s="324"/>
      <c r="O299" s="324"/>
      <c r="P299" s="324"/>
      <c r="Q299" s="324"/>
      <c r="R299" s="324"/>
      <c r="S299" s="324"/>
      <c r="T299" s="324"/>
      <c r="U299" s="324"/>
      <c r="V299" s="324"/>
      <c r="W299" s="324"/>
      <c r="X299" s="239"/>
      <c r="Y299" s="12"/>
      <c r="Z299" s="12"/>
      <c r="AA299" s="12"/>
      <c r="AB299" s="12"/>
      <c r="AC299" s="12"/>
      <c r="AD299" s="12"/>
    </row>
    <row r="300" spans="1:30" x14ac:dyDescent="0.2">
      <c r="A300" s="12"/>
      <c r="B300" s="12"/>
      <c r="C300" s="12"/>
      <c r="D300" s="12"/>
      <c r="E300" s="325"/>
      <c r="F300" s="325"/>
      <c r="G300" s="236"/>
      <c r="H300" s="12"/>
      <c r="I300" s="12"/>
      <c r="J300" s="324"/>
      <c r="K300" s="324"/>
      <c r="L300" s="324"/>
      <c r="M300" s="324"/>
      <c r="N300" s="324"/>
      <c r="O300" s="324"/>
      <c r="P300" s="324"/>
      <c r="Q300" s="324"/>
      <c r="R300" s="324"/>
      <c r="S300" s="324"/>
      <c r="T300" s="324"/>
      <c r="U300" s="324"/>
      <c r="V300" s="324"/>
      <c r="W300" s="324"/>
      <c r="X300" s="239"/>
      <c r="Y300" s="12"/>
      <c r="Z300" s="12"/>
      <c r="AA300" s="12"/>
      <c r="AB300" s="12"/>
      <c r="AC300" s="12"/>
      <c r="AD300" s="12"/>
    </row>
    <row r="301" spans="1:30" x14ac:dyDescent="0.2">
      <c r="A301" s="12"/>
      <c r="B301" s="12"/>
      <c r="C301" s="12"/>
      <c r="D301" s="12"/>
      <c r="E301" s="325"/>
      <c r="F301" s="325"/>
      <c r="G301" s="236"/>
      <c r="H301" s="12"/>
      <c r="I301" s="12"/>
      <c r="J301" s="324"/>
      <c r="K301" s="324"/>
      <c r="L301" s="324"/>
      <c r="M301" s="324"/>
      <c r="N301" s="324"/>
      <c r="O301" s="324"/>
      <c r="P301" s="324"/>
      <c r="Q301" s="324"/>
      <c r="R301" s="324"/>
      <c r="S301" s="324"/>
      <c r="T301" s="324"/>
      <c r="U301" s="324"/>
      <c r="V301" s="324"/>
      <c r="W301" s="324"/>
      <c r="X301" s="239"/>
      <c r="Y301" s="12"/>
      <c r="Z301" s="12"/>
      <c r="AA301" s="12"/>
      <c r="AB301" s="12"/>
      <c r="AC301" s="12"/>
      <c r="AD301" s="12"/>
    </row>
    <row r="302" spans="1:30" x14ac:dyDescent="0.2">
      <c r="A302" s="12"/>
      <c r="B302" s="12"/>
      <c r="C302" s="12"/>
      <c r="D302" s="12"/>
      <c r="E302" s="325"/>
      <c r="F302" s="325"/>
      <c r="G302" s="236"/>
      <c r="H302" s="12"/>
      <c r="I302" s="12"/>
      <c r="J302" s="324"/>
      <c r="K302" s="324"/>
      <c r="L302" s="324"/>
      <c r="M302" s="324"/>
      <c r="N302" s="324"/>
      <c r="O302" s="324"/>
      <c r="P302" s="324"/>
      <c r="Q302" s="324"/>
      <c r="R302" s="324"/>
      <c r="S302" s="324"/>
      <c r="T302" s="324"/>
      <c r="U302" s="324"/>
      <c r="V302" s="324"/>
      <c r="W302" s="324"/>
      <c r="X302" s="239"/>
      <c r="Y302" s="12"/>
      <c r="Z302" s="12"/>
      <c r="AA302" s="12"/>
      <c r="AB302" s="12"/>
      <c r="AC302" s="12"/>
      <c r="AD302" s="12"/>
    </row>
    <row r="303" spans="1:30" x14ac:dyDescent="0.2">
      <c r="A303" s="12"/>
      <c r="B303" s="12"/>
      <c r="C303" s="12"/>
      <c r="D303" s="12"/>
      <c r="E303" s="325"/>
      <c r="F303" s="325"/>
      <c r="G303" s="236"/>
      <c r="H303" s="12"/>
      <c r="I303" s="12"/>
      <c r="J303" s="324"/>
      <c r="K303" s="324"/>
      <c r="L303" s="324"/>
      <c r="M303" s="324"/>
      <c r="N303" s="324"/>
      <c r="O303" s="324"/>
      <c r="P303" s="324"/>
      <c r="Q303" s="324"/>
      <c r="R303" s="324"/>
      <c r="S303" s="324"/>
      <c r="T303" s="324"/>
      <c r="U303" s="324"/>
      <c r="V303" s="324"/>
      <c r="W303" s="324"/>
      <c r="X303" s="239"/>
      <c r="Y303" s="12"/>
      <c r="Z303" s="12"/>
      <c r="AA303" s="12"/>
      <c r="AB303" s="12"/>
      <c r="AC303" s="12"/>
      <c r="AD303" s="12"/>
    </row>
    <row r="304" spans="1:30" x14ac:dyDescent="0.2">
      <c r="A304" s="12"/>
      <c r="B304" s="12"/>
      <c r="C304" s="12"/>
      <c r="D304" s="12"/>
      <c r="E304" s="325"/>
      <c r="F304" s="325"/>
      <c r="G304" s="236"/>
      <c r="H304" s="12"/>
      <c r="I304" s="12"/>
      <c r="J304" s="324"/>
      <c r="K304" s="324"/>
      <c r="L304" s="324"/>
      <c r="M304" s="324"/>
      <c r="N304" s="324"/>
      <c r="O304" s="324"/>
      <c r="P304" s="324"/>
      <c r="Q304" s="324"/>
      <c r="R304" s="324"/>
      <c r="S304" s="324"/>
      <c r="T304" s="324"/>
      <c r="U304" s="324"/>
      <c r="V304" s="324"/>
      <c r="W304" s="324"/>
      <c r="X304" s="239"/>
      <c r="Y304" s="12"/>
      <c r="Z304" s="12"/>
      <c r="AA304" s="12"/>
      <c r="AB304" s="12"/>
      <c r="AC304" s="12"/>
      <c r="AD304" s="12"/>
    </row>
    <row r="305" spans="1:30" x14ac:dyDescent="0.2">
      <c r="A305" s="12"/>
      <c r="B305" s="12"/>
      <c r="C305" s="12"/>
      <c r="D305" s="12"/>
      <c r="E305" s="325"/>
      <c r="F305" s="325"/>
      <c r="G305" s="236"/>
      <c r="H305" s="12"/>
      <c r="I305" s="12"/>
      <c r="J305" s="324"/>
      <c r="K305" s="324"/>
      <c r="L305" s="324"/>
      <c r="M305" s="324"/>
      <c r="N305" s="324"/>
      <c r="O305" s="324"/>
      <c r="P305" s="324"/>
      <c r="Q305" s="324"/>
      <c r="R305" s="324"/>
      <c r="S305" s="324"/>
      <c r="T305" s="324"/>
      <c r="U305" s="324"/>
      <c r="V305" s="324"/>
      <c r="W305" s="324"/>
      <c r="X305" s="239"/>
      <c r="Y305" s="12"/>
      <c r="Z305" s="12"/>
      <c r="AA305" s="12"/>
      <c r="AB305" s="12"/>
      <c r="AC305" s="12"/>
      <c r="AD305" s="12"/>
    </row>
    <row r="306" spans="1:30" x14ac:dyDescent="0.2">
      <c r="A306" s="12"/>
      <c r="B306" s="12"/>
      <c r="C306" s="12"/>
      <c r="D306" s="12"/>
      <c r="E306" s="325"/>
      <c r="F306" s="325"/>
      <c r="G306" s="236"/>
      <c r="H306" s="12"/>
      <c r="I306" s="12"/>
      <c r="J306" s="324"/>
      <c r="K306" s="324"/>
      <c r="L306" s="324"/>
      <c r="M306" s="324"/>
      <c r="N306" s="324"/>
      <c r="O306" s="324"/>
      <c r="P306" s="324"/>
      <c r="Q306" s="324"/>
      <c r="R306" s="324"/>
      <c r="S306" s="324"/>
      <c r="T306" s="324"/>
      <c r="U306" s="324"/>
      <c r="V306" s="324"/>
      <c r="W306" s="324"/>
      <c r="X306" s="239"/>
      <c r="Y306" s="12"/>
      <c r="Z306" s="12"/>
      <c r="AA306" s="12"/>
      <c r="AB306" s="12"/>
      <c r="AC306" s="12"/>
      <c r="AD306" s="12"/>
    </row>
    <row r="307" spans="1:30" x14ac:dyDescent="0.2">
      <c r="A307" s="12"/>
      <c r="B307" s="12"/>
      <c r="C307" s="12"/>
      <c r="D307" s="12"/>
      <c r="E307" s="325"/>
      <c r="F307" s="325"/>
      <c r="G307" s="236"/>
      <c r="H307" s="12"/>
      <c r="I307" s="12"/>
      <c r="J307" s="324"/>
      <c r="K307" s="324"/>
      <c r="L307" s="324"/>
      <c r="M307" s="324"/>
      <c r="N307" s="324"/>
      <c r="O307" s="324"/>
      <c r="P307" s="324"/>
      <c r="Q307" s="324"/>
      <c r="R307" s="324"/>
      <c r="S307" s="324"/>
      <c r="T307" s="324"/>
      <c r="U307" s="324"/>
      <c r="V307" s="324"/>
      <c r="W307" s="324"/>
      <c r="X307" s="239"/>
      <c r="Y307" s="12"/>
      <c r="Z307" s="12"/>
      <c r="AA307" s="12"/>
      <c r="AB307" s="12"/>
      <c r="AC307" s="12"/>
      <c r="AD307" s="12"/>
    </row>
    <row r="308" spans="1:30" x14ac:dyDescent="0.2">
      <c r="A308" s="12"/>
      <c r="B308" s="12"/>
      <c r="C308" s="12"/>
      <c r="D308" s="12"/>
      <c r="E308" s="325"/>
      <c r="F308" s="325"/>
      <c r="G308" s="236"/>
      <c r="H308" s="12"/>
      <c r="I308" s="12"/>
      <c r="J308" s="324"/>
      <c r="K308" s="324"/>
      <c r="L308" s="324"/>
      <c r="M308" s="324"/>
      <c r="N308" s="324"/>
      <c r="O308" s="324"/>
      <c r="P308" s="324"/>
      <c r="Q308" s="324"/>
      <c r="R308" s="324"/>
      <c r="S308" s="324"/>
      <c r="T308" s="324"/>
      <c r="U308" s="324"/>
      <c r="V308" s="324"/>
      <c r="W308" s="324"/>
      <c r="X308" s="239"/>
      <c r="Y308" s="12"/>
      <c r="Z308" s="12"/>
      <c r="AA308" s="12"/>
      <c r="AB308" s="12"/>
      <c r="AC308" s="12"/>
      <c r="AD308" s="12"/>
    </row>
    <row r="309" spans="1:30" x14ac:dyDescent="0.2">
      <c r="A309" s="12"/>
      <c r="B309" s="12"/>
      <c r="C309" s="12"/>
      <c r="D309" s="12"/>
      <c r="E309" s="325"/>
      <c r="F309" s="325"/>
      <c r="G309" s="236"/>
      <c r="H309" s="12"/>
      <c r="I309" s="12"/>
      <c r="J309" s="324"/>
      <c r="K309" s="324"/>
      <c r="L309" s="324"/>
      <c r="M309" s="324"/>
      <c r="N309" s="324"/>
      <c r="O309" s="324"/>
      <c r="P309" s="324"/>
      <c r="Q309" s="324"/>
      <c r="R309" s="324"/>
      <c r="S309" s="324"/>
      <c r="T309" s="324"/>
      <c r="U309" s="324"/>
      <c r="V309" s="324"/>
      <c r="W309" s="324"/>
      <c r="X309" s="239"/>
      <c r="Y309" s="12"/>
      <c r="Z309" s="12"/>
      <c r="AA309" s="12"/>
      <c r="AB309" s="12"/>
      <c r="AC309" s="12"/>
      <c r="AD309" s="12"/>
    </row>
    <row r="310" spans="1:30" x14ac:dyDescent="0.2">
      <c r="A310" s="12"/>
      <c r="B310" s="12"/>
      <c r="C310" s="12"/>
      <c r="D310" s="12"/>
      <c r="E310" s="325"/>
      <c r="F310" s="325"/>
      <c r="G310" s="236"/>
      <c r="H310" s="12"/>
      <c r="I310" s="12"/>
      <c r="J310" s="324"/>
      <c r="K310" s="324"/>
      <c r="L310" s="324"/>
      <c r="M310" s="324"/>
      <c r="N310" s="324"/>
      <c r="O310" s="324"/>
      <c r="P310" s="324"/>
      <c r="Q310" s="324"/>
      <c r="R310" s="324"/>
      <c r="S310" s="324"/>
      <c r="T310" s="324"/>
      <c r="U310" s="324"/>
      <c r="V310" s="324"/>
      <c r="W310" s="324"/>
      <c r="X310" s="239"/>
      <c r="Y310" s="12"/>
      <c r="Z310" s="12"/>
      <c r="AA310" s="12"/>
      <c r="AB310" s="12"/>
      <c r="AC310" s="12"/>
      <c r="AD310" s="12"/>
    </row>
    <row r="311" spans="1:30" x14ac:dyDescent="0.2">
      <c r="A311" s="12"/>
      <c r="B311" s="12"/>
      <c r="C311" s="12"/>
      <c r="D311" s="12"/>
      <c r="E311" s="325"/>
      <c r="F311" s="325"/>
      <c r="G311" s="236"/>
      <c r="H311" s="12"/>
      <c r="I311" s="12"/>
      <c r="J311" s="324"/>
      <c r="K311" s="324"/>
      <c r="L311" s="324"/>
      <c r="M311" s="324"/>
      <c r="N311" s="324"/>
      <c r="O311" s="324"/>
      <c r="P311" s="324"/>
      <c r="Q311" s="324"/>
      <c r="R311" s="324"/>
      <c r="S311" s="324"/>
      <c r="T311" s="324"/>
      <c r="U311" s="324"/>
      <c r="V311" s="324"/>
      <c r="W311" s="324"/>
      <c r="X311" s="239"/>
      <c r="Y311" s="12"/>
      <c r="Z311" s="12"/>
      <c r="AA311" s="12"/>
      <c r="AB311" s="12"/>
      <c r="AC311" s="12"/>
      <c r="AD311" s="12"/>
    </row>
    <row r="312" spans="1:30" x14ac:dyDescent="0.2">
      <c r="A312" s="12"/>
      <c r="B312" s="12"/>
      <c r="C312" s="12"/>
      <c r="D312" s="12"/>
      <c r="E312" s="325"/>
      <c r="F312" s="325"/>
      <c r="G312" s="236"/>
      <c r="H312" s="12"/>
      <c r="I312" s="12"/>
      <c r="J312" s="324"/>
      <c r="K312" s="324"/>
      <c r="L312" s="324"/>
      <c r="M312" s="324"/>
      <c r="N312" s="324"/>
      <c r="O312" s="324"/>
      <c r="P312" s="324"/>
      <c r="Q312" s="324"/>
      <c r="R312" s="324"/>
      <c r="S312" s="324"/>
      <c r="T312" s="324"/>
      <c r="U312" s="324"/>
      <c r="V312" s="324"/>
      <c r="W312" s="324"/>
      <c r="X312" s="239"/>
      <c r="Y312" s="12"/>
      <c r="Z312" s="12"/>
      <c r="AA312" s="12"/>
      <c r="AB312" s="12"/>
      <c r="AC312" s="12"/>
      <c r="AD312" s="12"/>
    </row>
    <row r="313" spans="1:30" x14ac:dyDescent="0.2">
      <c r="A313" s="12"/>
      <c r="B313" s="12"/>
      <c r="C313" s="12"/>
      <c r="D313" s="12"/>
      <c r="E313" s="325"/>
      <c r="F313" s="325"/>
      <c r="G313" s="236"/>
      <c r="H313" s="12"/>
      <c r="I313" s="12"/>
      <c r="J313" s="324"/>
      <c r="K313" s="324"/>
      <c r="L313" s="324"/>
      <c r="M313" s="324"/>
      <c r="N313" s="324"/>
      <c r="O313" s="324"/>
      <c r="P313" s="324"/>
      <c r="Q313" s="324"/>
      <c r="R313" s="324"/>
      <c r="S313" s="324"/>
      <c r="T313" s="324"/>
      <c r="U313" s="324"/>
      <c r="V313" s="324"/>
      <c r="W313" s="324"/>
      <c r="X313" s="239"/>
      <c r="Y313" s="12"/>
      <c r="Z313" s="12"/>
      <c r="AA313" s="12"/>
      <c r="AB313" s="12"/>
      <c r="AC313" s="12"/>
      <c r="AD313" s="12"/>
    </row>
    <row r="314" spans="1:30" x14ac:dyDescent="0.2">
      <c r="A314" s="12"/>
      <c r="B314" s="12"/>
      <c r="C314" s="12"/>
      <c r="D314" s="12"/>
      <c r="E314" s="325"/>
      <c r="F314" s="325"/>
      <c r="G314" s="236"/>
      <c r="H314" s="12"/>
      <c r="I314" s="12"/>
      <c r="J314" s="324"/>
      <c r="K314" s="324"/>
      <c r="L314" s="324"/>
      <c r="M314" s="324"/>
      <c r="N314" s="324"/>
      <c r="O314" s="324"/>
      <c r="P314" s="324"/>
      <c r="Q314" s="324"/>
      <c r="R314" s="324"/>
      <c r="S314" s="324"/>
      <c r="T314" s="324"/>
      <c r="U314" s="324"/>
      <c r="V314" s="324"/>
      <c r="W314" s="324"/>
      <c r="X314" s="239"/>
      <c r="Y314" s="12"/>
      <c r="Z314" s="12"/>
      <c r="AA314" s="12"/>
      <c r="AB314" s="12"/>
      <c r="AC314" s="12"/>
      <c r="AD314" s="12"/>
    </row>
    <row r="315" spans="1:30" x14ac:dyDescent="0.2">
      <c r="A315" s="12"/>
      <c r="B315" s="12"/>
      <c r="C315" s="12"/>
      <c r="D315" s="12"/>
      <c r="E315" s="325"/>
      <c r="F315" s="325"/>
      <c r="G315" s="236"/>
      <c r="H315" s="12"/>
      <c r="I315" s="12"/>
      <c r="J315" s="324"/>
      <c r="K315" s="324"/>
      <c r="L315" s="324"/>
      <c r="M315" s="324"/>
      <c r="N315" s="324"/>
      <c r="O315" s="324"/>
      <c r="P315" s="324"/>
      <c r="Q315" s="324"/>
      <c r="R315" s="324"/>
      <c r="S315" s="324"/>
      <c r="T315" s="324"/>
      <c r="U315" s="324"/>
      <c r="V315" s="324"/>
      <c r="W315" s="324"/>
      <c r="X315" s="239"/>
      <c r="Y315" s="12"/>
      <c r="Z315" s="12"/>
      <c r="AA315" s="12"/>
      <c r="AB315" s="12"/>
      <c r="AC315" s="12"/>
      <c r="AD315" s="12"/>
    </row>
    <row r="316" spans="1:30" x14ac:dyDescent="0.2">
      <c r="A316" s="12"/>
      <c r="B316" s="12"/>
      <c r="C316" s="12"/>
      <c r="D316" s="12"/>
      <c r="E316" s="325"/>
      <c r="F316" s="325"/>
      <c r="G316" s="236"/>
      <c r="H316" s="12"/>
      <c r="I316" s="12"/>
      <c r="J316" s="324"/>
      <c r="K316" s="324"/>
      <c r="L316" s="324"/>
      <c r="M316" s="324"/>
      <c r="N316" s="324"/>
      <c r="O316" s="324"/>
      <c r="P316" s="324"/>
      <c r="Q316" s="324"/>
      <c r="R316" s="324"/>
      <c r="S316" s="324"/>
      <c r="T316" s="324"/>
      <c r="U316" s="324"/>
      <c r="V316" s="324"/>
      <c r="W316" s="324"/>
      <c r="X316" s="239"/>
      <c r="Y316" s="12"/>
      <c r="Z316" s="12"/>
      <c r="AA316" s="12"/>
      <c r="AB316" s="12"/>
      <c r="AC316" s="12"/>
      <c r="AD316" s="12"/>
    </row>
    <row r="317" spans="1:30" x14ac:dyDescent="0.2">
      <c r="A317" s="12"/>
      <c r="B317" s="12"/>
      <c r="C317" s="12"/>
      <c r="D317" s="12"/>
      <c r="E317" s="325"/>
      <c r="F317" s="325"/>
      <c r="G317" s="236"/>
      <c r="H317" s="12"/>
      <c r="I317" s="12"/>
      <c r="J317" s="324"/>
      <c r="K317" s="324"/>
      <c r="L317" s="324"/>
      <c r="M317" s="324"/>
      <c r="N317" s="324"/>
      <c r="O317" s="324"/>
      <c r="P317" s="324"/>
      <c r="Q317" s="324"/>
      <c r="R317" s="324"/>
      <c r="S317" s="324"/>
      <c r="T317" s="324"/>
      <c r="U317" s="324"/>
      <c r="V317" s="324"/>
      <c r="W317" s="324"/>
      <c r="X317" s="239"/>
      <c r="Y317" s="12"/>
      <c r="Z317" s="12"/>
      <c r="AA317" s="12"/>
      <c r="AB317" s="12"/>
      <c r="AC317" s="12"/>
      <c r="AD317" s="12"/>
    </row>
    <row r="318" spans="1:30" x14ac:dyDescent="0.2">
      <c r="A318" s="12"/>
      <c r="B318" s="12"/>
      <c r="C318" s="12"/>
      <c r="D318" s="12"/>
      <c r="E318" s="325"/>
      <c r="F318" s="325"/>
      <c r="G318" s="236"/>
      <c r="H318" s="12"/>
      <c r="I318" s="12"/>
      <c r="J318" s="324"/>
      <c r="K318" s="324"/>
      <c r="L318" s="324"/>
      <c r="M318" s="324"/>
      <c r="N318" s="324"/>
      <c r="O318" s="324"/>
      <c r="P318" s="324"/>
      <c r="Q318" s="324"/>
      <c r="R318" s="324"/>
      <c r="S318" s="324"/>
      <c r="T318" s="324"/>
      <c r="U318" s="324"/>
      <c r="V318" s="324"/>
      <c r="W318" s="324"/>
      <c r="X318" s="239"/>
      <c r="Y318" s="12"/>
      <c r="Z318" s="12"/>
      <c r="AA318" s="12"/>
      <c r="AB318" s="12"/>
      <c r="AC318" s="12"/>
      <c r="AD318" s="12"/>
    </row>
    <row r="319" spans="1:30" x14ac:dyDescent="0.2">
      <c r="A319" s="12"/>
      <c r="B319" s="12"/>
      <c r="C319" s="12"/>
      <c r="D319" s="12"/>
      <c r="E319" s="325"/>
      <c r="F319" s="325"/>
      <c r="G319" s="236"/>
      <c r="H319" s="12"/>
      <c r="I319" s="12"/>
      <c r="J319" s="324"/>
      <c r="K319" s="324"/>
      <c r="L319" s="324"/>
      <c r="M319" s="324"/>
      <c r="N319" s="324"/>
      <c r="O319" s="324"/>
      <c r="P319" s="324"/>
      <c r="Q319" s="324"/>
      <c r="R319" s="324"/>
      <c r="S319" s="324"/>
      <c r="T319" s="324"/>
      <c r="U319" s="324"/>
      <c r="V319" s="324"/>
      <c r="W319" s="324"/>
      <c r="X319" s="239"/>
      <c r="Y319" s="12"/>
      <c r="Z319" s="12"/>
      <c r="AA319" s="12"/>
      <c r="AB319" s="12"/>
      <c r="AC319" s="12"/>
      <c r="AD319" s="12"/>
    </row>
    <row r="320" spans="1:30" x14ac:dyDescent="0.2">
      <c r="A320" s="12"/>
      <c r="B320" s="12"/>
      <c r="C320" s="12"/>
      <c r="D320" s="12"/>
      <c r="E320" s="325"/>
      <c r="F320" s="325"/>
      <c r="G320" s="236"/>
      <c r="H320" s="12"/>
      <c r="I320" s="12"/>
      <c r="J320" s="324"/>
      <c r="K320" s="324"/>
      <c r="L320" s="324"/>
      <c r="M320" s="324"/>
      <c r="N320" s="324"/>
      <c r="O320" s="324"/>
      <c r="P320" s="324"/>
      <c r="Q320" s="324"/>
      <c r="R320" s="324"/>
      <c r="S320" s="324"/>
      <c r="T320" s="324"/>
      <c r="U320" s="324"/>
      <c r="V320" s="324"/>
      <c r="W320" s="324"/>
      <c r="X320" s="239"/>
      <c r="Y320" s="12"/>
      <c r="Z320" s="12"/>
      <c r="AA320" s="12"/>
      <c r="AB320" s="12"/>
      <c r="AC320" s="12"/>
      <c r="AD320" s="12"/>
    </row>
    <row r="321" spans="1:30" x14ac:dyDescent="0.2">
      <c r="A321" s="12"/>
      <c r="B321" s="12"/>
      <c r="C321" s="12"/>
      <c r="D321" s="12"/>
      <c r="E321" s="325"/>
      <c r="F321" s="325"/>
      <c r="G321" s="236"/>
      <c r="H321" s="12"/>
      <c r="I321" s="12"/>
      <c r="J321" s="324"/>
      <c r="K321" s="324"/>
      <c r="L321" s="324"/>
      <c r="M321" s="324"/>
      <c r="N321" s="324"/>
      <c r="O321" s="324"/>
      <c r="P321" s="324"/>
      <c r="Q321" s="324"/>
      <c r="R321" s="324"/>
      <c r="S321" s="324"/>
      <c r="T321" s="324"/>
      <c r="U321" s="324"/>
      <c r="V321" s="324"/>
      <c r="W321" s="324"/>
      <c r="X321" s="239"/>
      <c r="Y321" s="12"/>
      <c r="Z321" s="12"/>
      <c r="AA321" s="12"/>
      <c r="AB321" s="12"/>
      <c r="AC321" s="12"/>
      <c r="AD321" s="12"/>
    </row>
    <row r="322" spans="1:30" x14ac:dyDescent="0.2">
      <c r="A322" s="12"/>
      <c r="B322" s="12"/>
      <c r="C322" s="12"/>
      <c r="D322" s="12"/>
      <c r="E322" s="325"/>
      <c r="F322" s="325"/>
      <c r="G322" s="236"/>
      <c r="H322" s="12"/>
      <c r="I322" s="12"/>
      <c r="J322" s="324"/>
      <c r="K322" s="324"/>
      <c r="L322" s="324"/>
      <c r="M322" s="324"/>
      <c r="N322" s="324"/>
      <c r="O322" s="324"/>
      <c r="P322" s="324"/>
      <c r="Q322" s="324"/>
      <c r="R322" s="324"/>
      <c r="S322" s="324"/>
      <c r="T322" s="324"/>
      <c r="U322" s="324"/>
      <c r="V322" s="324"/>
      <c r="W322" s="324"/>
      <c r="X322" s="239"/>
      <c r="Y322" s="12"/>
      <c r="Z322" s="12"/>
      <c r="AA322" s="12"/>
      <c r="AB322" s="12"/>
      <c r="AC322" s="12"/>
      <c r="AD322" s="12"/>
    </row>
    <row r="323" spans="1:30" x14ac:dyDescent="0.2">
      <c r="A323" s="12"/>
      <c r="B323" s="12"/>
      <c r="C323" s="12"/>
      <c r="D323" s="12"/>
      <c r="E323" s="325"/>
      <c r="F323" s="325"/>
      <c r="G323" s="236"/>
      <c r="H323" s="12"/>
      <c r="I323" s="12"/>
      <c r="J323" s="324"/>
      <c r="K323" s="324"/>
      <c r="L323" s="324"/>
      <c r="M323" s="324"/>
      <c r="N323" s="324"/>
      <c r="O323" s="324"/>
      <c r="P323" s="324"/>
      <c r="Q323" s="324"/>
      <c r="R323" s="324"/>
      <c r="S323" s="324"/>
      <c r="T323" s="324"/>
      <c r="U323" s="324"/>
      <c r="V323" s="324"/>
      <c r="W323" s="324"/>
      <c r="X323" s="239"/>
      <c r="Y323" s="12"/>
      <c r="Z323" s="12"/>
      <c r="AA323" s="12"/>
      <c r="AB323" s="12"/>
      <c r="AC323" s="12"/>
      <c r="AD323" s="12"/>
    </row>
    <row r="324" spans="1:30" x14ac:dyDescent="0.2">
      <c r="A324" s="12"/>
      <c r="B324" s="12"/>
      <c r="C324" s="12"/>
      <c r="D324" s="12"/>
      <c r="E324" s="325"/>
      <c r="F324" s="325"/>
      <c r="G324" s="236"/>
      <c r="H324" s="12"/>
      <c r="I324" s="12"/>
      <c r="J324" s="324"/>
      <c r="K324" s="324"/>
      <c r="L324" s="324"/>
      <c r="M324" s="324"/>
      <c r="N324" s="324"/>
      <c r="O324" s="324"/>
      <c r="P324" s="324"/>
      <c r="Q324" s="324"/>
      <c r="R324" s="324"/>
      <c r="S324" s="324"/>
      <c r="T324" s="324"/>
      <c r="U324" s="324"/>
      <c r="V324" s="324"/>
      <c r="W324" s="324"/>
      <c r="X324" s="239"/>
      <c r="Y324" s="12"/>
      <c r="Z324" s="12"/>
      <c r="AA324" s="12"/>
      <c r="AB324" s="12"/>
      <c r="AC324" s="12"/>
      <c r="AD324" s="12"/>
    </row>
    <row r="325" spans="1:30" x14ac:dyDescent="0.2">
      <c r="A325" s="12"/>
      <c r="B325" s="12"/>
      <c r="C325" s="12"/>
      <c r="D325" s="12"/>
      <c r="E325" s="325"/>
      <c r="F325" s="325"/>
      <c r="G325" s="236"/>
      <c r="H325" s="12"/>
      <c r="I325" s="12"/>
      <c r="J325" s="324"/>
      <c r="K325" s="324"/>
      <c r="L325" s="324"/>
      <c r="M325" s="324"/>
      <c r="N325" s="324"/>
      <c r="O325" s="324"/>
      <c r="P325" s="324"/>
      <c r="Q325" s="324"/>
      <c r="R325" s="324"/>
      <c r="S325" s="324"/>
      <c r="T325" s="324"/>
      <c r="U325" s="324"/>
      <c r="V325" s="324"/>
      <c r="W325" s="324"/>
      <c r="X325" s="239"/>
      <c r="Y325" s="12"/>
      <c r="Z325" s="12"/>
      <c r="AA325" s="12"/>
      <c r="AB325" s="12"/>
      <c r="AC325" s="12"/>
      <c r="AD325" s="12"/>
    </row>
    <row r="326" spans="1:30" x14ac:dyDescent="0.2">
      <c r="A326" s="12"/>
      <c r="B326" s="12"/>
      <c r="C326" s="12"/>
      <c r="D326" s="12"/>
      <c r="E326" s="325"/>
      <c r="F326" s="325"/>
      <c r="G326" s="236"/>
      <c r="H326" s="12"/>
      <c r="I326" s="12"/>
      <c r="J326" s="324"/>
      <c r="K326" s="324"/>
      <c r="L326" s="324"/>
      <c r="M326" s="324"/>
      <c r="N326" s="324"/>
      <c r="O326" s="324"/>
      <c r="P326" s="324"/>
      <c r="Q326" s="324"/>
      <c r="R326" s="324"/>
      <c r="S326" s="324"/>
      <c r="T326" s="324"/>
      <c r="U326" s="324"/>
      <c r="V326" s="324"/>
      <c r="W326" s="324"/>
      <c r="X326" s="239"/>
      <c r="Y326" s="12"/>
      <c r="Z326" s="12"/>
      <c r="AA326" s="12"/>
      <c r="AB326" s="12"/>
      <c r="AC326" s="12"/>
      <c r="AD326" s="12"/>
    </row>
    <row r="327" spans="1:30" x14ac:dyDescent="0.2">
      <c r="A327" s="12"/>
      <c r="B327" s="12"/>
      <c r="C327" s="12"/>
      <c r="D327" s="12"/>
      <c r="E327" s="325"/>
      <c r="F327" s="325"/>
      <c r="G327" s="236"/>
      <c r="H327" s="12"/>
      <c r="I327" s="12"/>
      <c r="J327" s="324"/>
      <c r="K327" s="324"/>
      <c r="L327" s="324"/>
      <c r="M327" s="324"/>
      <c r="N327" s="324"/>
      <c r="O327" s="324"/>
      <c r="P327" s="324"/>
      <c r="Q327" s="324"/>
      <c r="R327" s="324"/>
      <c r="S327" s="324"/>
      <c r="T327" s="324"/>
      <c r="U327" s="324"/>
      <c r="V327" s="324"/>
      <c r="W327" s="324"/>
      <c r="X327" s="239"/>
      <c r="Y327" s="12"/>
      <c r="Z327" s="12"/>
      <c r="AA327" s="12"/>
      <c r="AB327" s="12"/>
      <c r="AC327" s="12"/>
      <c r="AD327" s="12"/>
    </row>
    <row r="328" spans="1:30" x14ac:dyDescent="0.2">
      <c r="A328" s="12"/>
      <c r="B328" s="12"/>
      <c r="C328" s="12"/>
      <c r="D328" s="12"/>
      <c r="E328" s="325"/>
      <c r="F328" s="325"/>
      <c r="G328" s="236"/>
      <c r="H328" s="12"/>
      <c r="I328" s="12"/>
      <c r="J328" s="324"/>
      <c r="K328" s="324"/>
      <c r="L328" s="324"/>
      <c r="M328" s="324"/>
      <c r="N328" s="324"/>
      <c r="O328" s="324"/>
      <c r="P328" s="324"/>
      <c r="Q328" s="324"/>
      <c r="R328" s="324"/>
      <c r="S328" s="324"/>
      <c r="T328" s="324"/>
      <c r="U328" s="324"/>
      <c r="V328" s="324"/>
      <c r="W328" s="324"/>
      <c r="X328" s="239"/>
      <c r="Y328" s="12"/>
      <c r="Z328" s="12"/>
      <c r="AA328" s="12"/>
      <c r="AB328" s="12"/>
      <c r="AC328" s="12"/>
      <c r="AD328" s="12"/>
    </row>
    <row r="329" spans="1:30" x14ac:dyDescent="0.2">
      <c r="A329" s="12"/>
      <c r="B329" s="12"/>
      <c r="C329" s="12"/>
      <c r="D329" s="12"/>
      <c r="E329" s="325"/>
      <c r="F329" s="325"/>
      <c r="G329" s="236"/>
      <c r="H329" s="12"/>
      <c r="I329" s="12"/>
      <c r="J329" s="324"/>
      <c r="K329" s="324"/>
      <c r="L329" s="324"/>
      <c r="M329" s="324"/>
      <c r="N329" s="324"/>
      <c r="O329" s="324"/>
      <c r="P329" s="324"/>
      <c r="Q329" s="324"/>
      <c r="R329" s="324"/>
      <c r="S329" s="324"/>
      <c r="T329" s="324"/>
      <c r="U329" s="324"/>
      <c r="V329" s="324"/>
      <c r="W329" s="324"/>
      <c r="X329" s="239"/>
      <c r="Y329" s="12"/>
      <c r="Z329" s="12"/>
      <c r="AA329" s="12"/>
      <c r="AB329" s="12"/>
      <c r="AC329" s="12"/>
      <c r="AD329" s="12"/>
    </row>
    <row r="330" spans="1:30" x14ac:dyDescent="0.2">
      <c r="A330" s="12"/>
      <c r="B330" s="12"/>
      <c r="C330" s="12"/>
      <c r="D330" s="12"/>
      <c r="E330" s="325"/>
      <c r="F330" s="325"/>
      <c r="G330" s="236"/>
      <c r="H330" s="12"/>
      <c r="I330" s="12"/>
      <c r="J330" s="324"/>
      <c r="K330" s="324"/>
      <c r="L330" s="324"/>
      <c r="M330" s="324"/>
      <c r="N330" s="324"/>
      <c r="O330" s="324"/>
      <c r="P330" s="324"/>
      <c r="Q330" s="324"/>
      <c r="R330" s="324"/>
      <c r="S330" s="324"/>
      <c r="T330" s="324"/>
      <c r="U330" s="324"/>
      <c r="V330" s="324"/>
      <c r="W330" s="324"/>
      <c r="X330" s="239"/>
      <c r="Y330" s="12"/>
      <c r="Z330" s="12"/>
      <c r="AA330" s="12"/>
      <c r="AB330" s="12"/>
      <c r="AC330" s="12"/>
      <c r="AD330" s="12"/>
    </row>
    <row r="331" spans="1:30" x14ac:dyDescent="0.2">
      <c r="A331" s="12"/>
      <c r="B331" s="12"/>
      <c r="C331" s="12"/>
      <c r="D331" s="12"/>
      <c r="E331" s="325"/>
      <c r="F331" s="325"/>
      <c r="G331" s="236"/>
      <c r="H331" s="12"/>
      <c r="I331" s="12"/>
      <c r="J331" s="324"/>
      <c r="K331" s="324"/>
      <c r="L331" s="324"/>
      <c r="M331" s="324"/>
      <c r="N331" s="324"/>
      <c r="O331" s="324"/>
      <c r="P331" s="324"/>
      <c r="Q331" s="324"/>
      <c r="R331" s="324"/>
      <c r="S331" s="324"/>
      <c r="T331" s="324"/>
      <c r="U331" s="324"/>
      <c r="V331" s="324"/>
      <c r="W331" s="324"/>
      <c r="X331" s="239"/>
      <c r="Y331" s="12"/>
      <c r="Z331" s="12"/>
      <c r="AA331" s="12"/>
      <c r="AB331" s="12"/>
      <c r="AC331" s="12"/>
      <c r="AD331" s="12"/>
    </row>
    <row r="332" spans="1:30" x14ac:dyDescent="0.2">
      <c r="A332" s="12"/>
      <c r="B332" s="12"/>
      <c r="C332" s="12"/>
      <c r="D332" s="12"/>
      <c r="E332" s="325"/>
      <c r="F332" s="325"/>
      <c r="G332" s="236"/>
      <c r="H332" s="12"/>
      <c r="I332" s="12"/>
      <c r="J332" s="324"/>
      <c r="K332" s="324"/>
      <c r="L332" s="324"/>
      <c r="M332" s="324"/>
      <c r="N332" s="324"/>
      <c r="O332" s="324"/>
      <c r="P332" s="324"/>
      <c r="Q332" s="324"/>
      <c r="R332" s="324"/>
      <c r="S332" s="324"/>
      <c r="T332" s="324"/>
      <c r="U332" s="324"/>
      <c r="V332" s="324"/>
      <c r="W332" s="324"/>
      <c r="X332" s="239"/>
      <c r="Y332" s="12"/>
      <c r="Z332" s="12"/>
      <c r="AA332" s="12"/>
      <c r="AB332" s="12"/>
      <c r="AC332" s="12"/>
      <c r="AD332" s="12"/>
    </row>
    <row r="333" spans="1:30" x14ac:dyDescent="0.2">
      <c r="A333" s="12"/>
      <c r="B333" s="12"/>
      <c r="C333" s="12"/>
      <c r="D333" s="12"/>
      <c r="E333" s="325"/>
      <c r="F333" s="325"/>
      <c r="G333" s="236"/>
      <c r="H333" s="12"/>
      <c r="I333" s="12"/>
      <c r="J333" s="324"/>
      <c r="K333" s="324"/>
      <c r="L333" s="324"/>
      <c r="M333" s="324"/>
      <c r="N333" s="324"/>
      <c r="O333" s="324"/>
      <c r="P333" s="324"/>
      <c r="Q333" s="324"/>
      <c r="R333" s="324"/>
      <c r="S333" s="324"/>
      <c r="T333" s="324"/>
      <c r="U333" s="324"/>
      <c r="V333" s="324"/>
      <c r="W333" s="324"/>
      <c r="X333" s="239"/>
      <c r="Y333" s="12"/>
      <c r="Z333" s="12"/>
      <c r="AA333" s="12"/>
      <c r="AB333" s="12"/>
      <c r="AC333" s="12"/>
      <c r="AD333" s="12"/>
    </row>
    <row r="334" spans="1:30" x14ac:dyDescent="0.2">
      <c r="A334" s="12"/>
      <c r="B334" s="12"/>
      <c r="C334" s="12"/>
      <c r="D334" s="12"/>
      <c r="E334" s="325"/>
      <c r="F334" s="325"/>
      <c r="G334" s="236"/>
      <c r="H334" s="12"/>
      <c r="I334" s="12"/>
      <c r="J334" s="324"/>
      <c r="K334" s="324"/>
      <c r="L334" s="324"/>
      <c r="M334" s="324"/>
      <c r="N334" s="324"/>
      <c r="O334" s="324"/>
      <c r="P334" s="324"/>
      <c r="Q334" s="324"/>
      <c r="R334" s="324"/>
      <c r="S334" s="324"/>
      <c r="T334" s="324"/>
      <c r="U334" s="324"/>
      <c r="V334" s="324"/>
      <c r="W334" s="324"/>
      <c r="X334" s="239"/>
      <c r="Y334" s="12"/>
      <c r="Z334" s="12"/>
      <c r="AA334" s="12"/>
      <c r="AB334" s="12"/>
      <c r="AC334" s="12"/>
      <c r="AD334" s="12"/>
    </row>
    <row r="335" spans="1:30" x14ac:dyDescent="0.2">
      <c r="A335" s="12"/>
      <c r="B335" s="12"/>
      <c r="C335" s="12"/>
      <c r="D335" s="12"/>
      <c r="E335" s="325"/>
      <c r="F335" s="325"/>
      <c r="G335" s="236"/>
      <c r="H335" s="12"/>
      <c r="I335" s="12"/>
      <c r="J335" s="324"/>
      <c r="K335" s="324"/>
      <c r="L335" s="324"/>
      <c r="M335" s="324"/>
      <c r="N335" s="324"/>
      <c r="O335" s="324"/>
      <c r="P335" s="324"/>
      <c r="Q335" s="324"/>
      <c r="R335" s="324"/>
      <c r="S335" s="324"/>
      <c r="T335" s="324"/>
      <c r="U335" s="324"/>
      <c r="V335" s="324"/>
      <c r="W335" s="324"/>
      <c r="X335" s="239"/>
      <c r="Y335" s="12"/>
      <c r="Z335" s="12"/>
      <c r="AA335" s="12"/>
      <c r="AB335" s="12"/>
      <c r="AC335" s="12"/>
      <c r="AD335" s="12"/>
    </row>
    <row r="336" spans="1:30" x14ac:dyDescent="0.2">
      <c r="A336" s="12"/>
      <c r="B336" s="12"/>
      <c r="C336" s="12"/>
      <c r="D336" s="12"/>
      <c r="E336" s="325"/>
      <c r="F336" s="325"/>
      <c r="G336" s="236"/>
      <c r="H336" s="12"/>
      <c r="I336" s="12"/>
      <c r="J336" s="324"/>
      <c r="K336" s="324"/>
      <c r="L336" s="324"/>
      <c r="M336" s="324"/>
      <c r="N336" s="324"/>
      <c r="O336" s="324"/>
      <c r="P336" s="324"/>
      <c r="Q336" s="324"/>
      <c r="R336" s="324"/>
      <c r="S336" s="324"/>
      <c r="T336" s="324"/>
      <c r="U336" s="324"/>
      <c r="V336" s="324"/>
      <c r="W336" s="324"/>
      <c r="X336" s="239"/>
      <c r="Y336" s="12"/>
      <c r="Z336" s="12"/>
      <c r="AA336" s="12"/>
      <c r="AB336" s="12"/>
      <c r="AC336" s="12"/>
      <c r="AD336" s="12"/>
    </row>
    <row r="337" spans="1:30" x14ac:dyDescent="0.2">
      <c r="A337" s="12"/>
      <c r="B337" s="12"/>
      <c r="C337" s="12"/>
      <c r="D337" s="12"/>
      <c r="E337" s="325"/>
      <c r="F337" s="325"/>
      <c r="G337" s="236"/>
      <c r="H337" s="12"/>
      <c r="I337" s="12"/>
      <c r="J337" s="324"/>
      <c r="K337" s="324"/>
      <c r="L337" s="324"/>
      <c r="M337" s="324"/>
      <c r="N337" s="324"/>
      <c r="O337" s="324"/>
      <c r="P337" s="324"/>
      <c r="Q337" s="324"/>
      <c r="R337" s="324"/>
      <c r="S337" s="324"/>
      <c r="T337" s="324"/>
      <c r="U337" s="324"/>
      <c r="V337" s="324"/>
      <c r="W337" s="324"/>
      <c r="X337" s="239"/>
      <c r="Y337" s="12"/>
      <c r="Z337" s="12"/>
      <c r="AA337" s="12"/>
      <c r="AB337" s="12"/>
      <c r="AC337" s="12"/>
      <c r="AD337" s="12"/>
    </row>
    <row r="338" spans="1:30" x14ac:dyDescent="0.2">
      <c r="A338" s="12"/>
      <c r="B338" s="12"/>
      <c r="C338" s="12"/>
      <c r="D338" s="12"/>
      <c r="E338" s="325"/>
      <c r="F338" s="325"/>
      <c r="G338" s="236"/>
      <c r="H338" s="12"/>
      <c r="I338" s="12"/>
      <c r="J338" s="324"/>
      <c r="K338" s="324"/>
      <c r="L338" s="324"/>
      <c r="M338" s="324"/>
      <c r="N338" s="324"/>
      <c r="O338" s="324"/>
      <c r="P338" s="324"/>
      <c r="Q338" s="324"/>
      <c r="R338" s="324"/>
      <c r="S338" s="324"/>
      <c r="T338" s="324"/>
      <c r="U338" s="324"/>
      <c r="V338" s="324"/>
      <c r="W338" s="324"/>
      <c r="X338" s="239"/>
      <c r="Y338" s="12"/>
      <c r="Z338" s="12"/>
      <c r="AA338" s="12"/>
      <c r="AB338" s="12"/>
      <c r="AC338" s="12"/>
      <c r="AD338" s="12"/>
    </row>
    <row r="339" spans="1:30" x14ac:dyDescent="0.2">
      <c r="A339" s="12"/>
      <c r="B339" s="12"/>
      <c r="C339" s="12"/>
      <c r="D339" s="12"/>
      <c r="E339" s="325"/>
      <c r="F339" s="325"/>
      <c r="G339" s="236"/>
      <c r="H339" s="12"/>
      <c r="I339" s="12"/>
      <c r="J339" s="324"/>
      <c r="K339" s="324"/>
      <c r="L339" s="324"/>
      <c r="M339" s="324"/>
      <c r="N339" s="324"/>
      <c r="O339" s="324"/>
      <c r="P339" s="324"/>
      <c r="Q339" s="324"/>
      <c r="R339" s="324"/>
      <c r="S339" s="324"/>
      <c r="T339" s="324"/>
      <c r="U339" s="324"/>
      <c r="V339" s="324"/>
      <c r="W339" s="324"/>
      <c r="X339" s="239"/>
      <c r="Y339" s="12"/>
      <c r="Z339" s="12"/>
      <c r="AA339" s="12"/>
      <c r="AB339" s="12"/>
      <c r="AC339" s="12"/>
      <c r="AD339" s="12"/>
    </row>
    <row r="340" spans="1:30" x14ac:dyDescent="0.2">
      <c r="A340" s="12"/>
      <c r="B340" s="12"/>
      <c r="C340" s="12"/>
      <c r="D340" s="12"/>
      <c r="E340" s="325"/>
      <c r="F340" s="325"/>
      <c r="G340" s="236"/>
      <c r="H340" s="12"/>
      <c r="I340" s="12"/>
      <c r="J340" s="324"/>
      <c r="K340" s="324"/>
      <c r="L340" s="324"/>
      <c r="M340" s="324"/>
      <c r="N340" s="324"/>
      <c r="O340" s="324"/>
      <c r="P340" s="324"/>
      <c r="Q340" s="324"/>
      <c r="R340" s="324"/>
      <c r="S340" s="324"/>
      <c r="T340" s="324"/>
      <c r="U340" s="324"/>
      <c r="V340" s="324"/>
      <c r="W340" s="324"/>
      <c r="X340" s="239"/>
      <c r="Y340" s="12"/>
      <c r="Z340" s="12"/>
      <c r="AA340" s="12"/>
      <c r="AB340" s="12"/>
      <c r="AC340" s="12"/>
      <c r="AD340" s="12"/>
    </row>
    <row r="341" spans="1:30" x14ac:dyDescent="0.2">
      <c r="A341" s="12"/>
      <c r="B341" s="12"/>
      <c r="C341" s="12"/>
      <c r="D341" s="12"/>
      <c r="E341" s="325"/>
      <c r="F341" s="325"/>
      <c r="G341" s="236"/>
      <c r="H341" s="12"/>
      <c r="I341" s="12"/>
      <c r="J341" s="324"/>
      <c r="K341" s="324"/>
      <c r="L341" s="324"/>
      <c r="M341" s="324"/>
      <c r="N341" s="324"/>
      <c r="O341" s="324"/>
      <c r="P341" s="324"/>
      <c r="Q341" s="324"/>
      <c r="R341" s="324"/>
      <c r="S341" s="324"/>
      <c r="T341" s="324"/>
      <c r="U341" s="324"/>
      <c r="V341" s="324"/>
      <c r="W341" s="324"/>
      <c r="X341" s="239"/>
      <c r="Y341" s="12"/>
      <c r="Z341" s="12"/>
      <c r="AA341" s="12"/>
      <c r="AB341" s="12"/>
      <c r="AC341" s="12"/>
      <c r="AD341" s="12"/>
    </row>
    <row r="342" spans="1:30" x14ac:dyDescent="0.2">
      <c r="A342" s="12"/>
      <c r="B342" s="12"/>
      <c r="C342" s="12"/>
      <c r="D342" s="12"/>
      <c r="E342" s="325"/>
      <c r="F342" s="325"/>
      <c r="G342" s="236"/>
      <c r="H342" s="12"/>
      <c r="I342" s="12"/>
      <c r="J342" s="324"/>
      <c r="K342" s="324"/>
      <c r="L342" s="324"/>
      <c r="M342" s="324"/>
      <c r="N342" s="324"/>
      <c r="O342" s="324"/>
      <c r="P342" s="324"/>
      <c r="Q342" s="324"/>
      <c r="R342" s="324"/>
      <c r="S342" s="324"/>
      <c r="T342" s="324"/>
      <c r="U342" s="324"/>
      <c r="V342" s="324"/>
      <c r="W342" s="324"/>
      <c r="X342" s="239"/>
      <c r="Y342" s="12"/>
      <c r="Z342" s="12"/>
      <c r="AA342" s="12"/>
      <c r="AB342" s="12"/>
      <c r="AC342" s="12"/>
      <c r="AD342" s="12"/>
    </row>
    <row r="343" spans="1:30" x14ac:dyDescent="0.2">
      <c r="A343" s="12"/>
      <c r="B343" s="12"/>
      <c r="C343" s="12"/>
      <c r="D343" s="12"/>
      <c r="E343" s="325"/>
      <c r="F343" s="325"/>
      <c r="G343" s="236"/>
      <c r="H343" s="12"/>
      <c r="I343" s="12"/>
      <c r="J343" s="324"/>
      <c r="K343" s="324"/>
      <c r="L343" s="324"/>
      <c r="M343" s="324"/>
      <c r="N343" s="324"/>
      <c r="O343" s="324"/>
      <c r="P343" s="324"/>
      <c r="Q343" s="324"/>
      <c r="R343" s="324"/>
      <c r="S343" s="324"/>
      <c r="T343" s="324"/>
      <c r="U343" s="324"/>
      <c r="V343" s="324"/>
      <c r="W343" s="324"/>
      <c r="X343" s="239"/>
      <c r="Y343" s="12"/>
      <c r="Z343" s="12"/>
      <c r="AA343" s="12"/>
      <c r="AB343" s="12"/>
      <c r="AC343" s="12"/>
      <c r="AD343" s="12"/>
    </row>
    <row r="344" spans="1:30" x14ac:dyDescent="0.2">
      <c r="A344" s="12"/>
      <c r="B344" s="12"/>
      <c r="C344" s="12"/>
      <c r="D344" s="12"/>
      <c r="E344" s="325"/>
      <c r="F344" s="325"/>
      <c r="G344" s="236"/>
      <c r="H344" s="12"/>
      <c r="I344" s="12"/>
      <c r="J344" s="324"/>
      <c r="K344" s="324"/>
      <c r="L344" s="324"/>
      <c r="M344" s="324"/>
      <c r="N344" s="324"/>
      <c r="O344" s="324"/>
      <c r="P344" s="324"/>
      <c r="Q344" s="324"/>
      <c r="R344" s="324"/>
      <c r="S344" s="324"/>
      <c r="T344" s="324"/>
      <c r="U344" s="324"/>
      <c r="V344" s="324"/>
      <c r="W344" s="324"/>
      <c r="X344" s="239"/>
      <c r="Y344" s="12"/>
      <c r="Z344" s="12"/>
      <c r="AA344" s="12"/>
      <c r="AB344" s="12"/>
      <c r="AC344" s="12"/>
      <c r="AD344" s="12"/>
    </row>
    <row r="345" spans="1:30" x14ac:dyDescent="0.2">
      <c r="A345" s="12"/>
      <c r="B345" s="12"/>
      <c r="C345" s="12"/>
      <c r="D345" s="12"/>
      <c r="E345" s="325"/>
      <c r="F345" s="325"/>
      <c r="G345" s="236"/>
      <c r="H345" s="12"/>
      <c r="I345" s="12"/>
      <c r="J345" s="324"/>
      <c r="K345" s="324"/>
      <c r="L345" s="324"/>
      <c r="M345" s="324"/>
      <c r="N345" s="324"/>
      <c r="O345" s="324"/>
      <c r="P345" s="324"/>
      <c r="Q345" s="324"/>
      <c r="R345" s="324"/>
      <c r="S345" s="324"/>
      <c r="T345" s="324"/>
      <c r="U345" s="324"/>
      <c r="V345" s="324"/>
      <c r="W345" s="324"/>
      <c r="X345" s="239"/>
      <c r="Y345" s="12"/>
      <c r="Z345" s="12"/>
      <c r="AA345" s="12"/>
      <c r="AB345" s="12"/>
      <c r="AC345" s="12"/>
      <c r="AD345" s="12"/>
    </row>
    <row r="346" spans="1:30" x14ac:dyDescent="0.2">
      <c r="A346" s="12"/>
      <c r="B346" s="12"/>
      <c r="C346" s="12"/>
      <c r="D346" s="12"/>
      <c r="E346" s="325"/>
      <c r="F346" s="325"/>
      <c r="G346" s="236"/>
      <c r="H346" s="12"/>
      <c r="I346" s="12"/>
      <c r="J346" s="324"/>
      <c r="K346" s="324"/>
      <c r="L346" s="324"/>
      <c r="M346" s="324"/>
      <c r="N346" s="324"/>
      <c r="O346" s="324"/>
      <c r="P346" s="324"/>
      <c r="Q346" s="324"/>
      <c r="R346" s="324"/>
      <c r="S346" s="324"/>
      <c r="T346" s="324"/>
      <c r="U346" s="324"/>
      <c r="V346" s="324"/>
      <c r="W346" s="324"/>
      <c r="X346" s="239"/>
      <c r="Y346" s="12"/>
      <c r="Z346" s="12"/>
      <c r="AA346" s="12"/>
      <c r="AB346" s="12"/>
      <c r="AC346" s="12"/>
      <c r="AD346" s="12"/>
    </row>
    <row r="347" spans="1:30" x14ac:dyDescent="0.2">
      <c r="A347" s="12"/>
      <c r="B347" s="12"/>
      <c r="C347" s="12"/>
      <c r="D347" s="12"/>
      <c r="E347" s="325"/>
      <c r="F347" s="325"/>
      <c r="G347" s="236"/>
      <c r="H347" s="12"/>
      <c r="I347" s="12"/>
      <c r="J347" s="324"/>
      <c r="K347" s="324"/>
      <c r="L347" s="324"/>
      <c r="M347" s="324"/>
      <c r="N347" s="324"/>
      <c r="O347" s="324"/>
      <c r="P347" s="324"/>
      <c r="Q347" s="324"/>
      <c r="R347" s="324"/>
      <c r="S347" s="324"/>
      <c r="T347" s="324"/>
      <c r="U347" s="324"/>
      <c r="V347" s="324"/>
      <c r="W347" s="324"/>
      <c r="X347" s="239"/>
      <c r="Y347" s="12"/>
      <c r="Z347" s="12"/>
      <c r="AA347" s="12"/>
      <c r="AB347" s="12"/>
      <c r="AC347" s="12"/>
      <c r="AD347" s="12"/>
    </row>
    <row r="348" spans="1:30" x14ac:dyDescent="0.2">
      <c r="A348" s="12"/>
      <c r="B348" s="12"/>
      <c r="C348" s="12"/>
      <c r="D348" s="12"/>
      <c r="E348" s="325"/>
      <c r="F348" s="325"/>
      <c r="G348" s="236"/>
      <c r="H348" s="12"/>
      <c r="I348" s="12"/>
      <c r="J348" s="324"/>
      <c r="K348" s="324"/>
      <c r="L348" s="324"/>
      <c r="M348" s="324"/>
      <c r="N348" s="324"/>
      <c r="O348" s="324"/>
      <c r="P348" s="324"/>
      <c r="Q348" s="324"/>
      <c r="R348" s="324"/>
      <c r="S348" s="324"/>
      <c r="T348" s="324"/>
      <c r="U348" s="324"/>
      <c r="V348" s="324"/>
      <c r="W348" s="324"/>
      <c r="X348" s="239"/>
      <c r="Y348" s="12"/>
      <c r="Z348" s="12"/>
      <c r="AA348" s="12"/>
      <c r="AB348" s="12"/>
      <c r="AC348" s="12"/>
      <c r="AD348" s="12"/>
    </row>
    <row r="349" spans="1:30" x14ac:dyDescent="0.2">
      <c r="A349" s="12"/>
      <c r="B349" s="12"/>
      <c r="C349" s="12"/>
      <c r="D349" s="12"/>
      <c r="E349" s="325"/>
      <c r="F349" s="325"/>
      <c r="G349" s="236"/>
      <c r="H349" s="12"/>
      <c r="I349" s="12"/>
      <c r="J349" s="324"/>
      <c r="K349" s="324"/>
      <c r="L349" s="324"/>
      <c r="M349" s="324"/>
      <c r="N349" s="324"/>
      <c r="O349" s="324"/>
      <c r="P349" s="324"/>
      <c r="Q349" s="324"/>
      <c r="R349" s="324"/>
      <c r="S349" s="324"/>
      <c r="T349" s="324"/>
      <c r="U349" s="324"/>
      <c r="V349" s="324"/>
      <c r="W349" s="324"/>
      <c r="X349" s="239"/>
      <c r="Y349" s="12"/>
      <c r="Z349" s="12"/>
      <c r="AA349" s="12"/>
      <c r="AB349" s="12"/>
      <c r="AC349" s="12"/>
      <c r="AD349" s="12"/>
    </row>
    <row r="350" spans="1:30" x14ac:dyDescent="0.2">
      <c r="A350" s="12"/>
      <c r="B350" s="12"/>
      <c r="C350" s="12"/>
      <c r="D350" s="12"/>
      <c r="E350" s="325"/>
      <c r="F350" s="325"/>
      <c r="G350" s="236"/>
      <c r="H350" s="12"/>
      <c r="I350" s="12"/>
      <c r="J350" s="324"/>
      <c r="K350" s="324"/>
      <c r="L350" s="324"/>
      <c r="M350" s="324"/>
      <c r="N350" s="324"/>
      <c r="O350" s="324"/>
      <c r="P350" s="324"/>
      <c r="Q350" s="324"/>
      <c r="R350" s="324"/>
      <c r="S350" s="324"/>
      <c r="T350" s="324"/>
      <c r="U350" s="324"/>
      <c r="V350" s="324"/>
      <c r="W350" s="324"/>
      <c r="X350" s="239"/>
      <c r="Y350" s="12"/>
      <c r="Z350" s="12"/>
      <c r="AA350" s="12"/>
      <c r="AB350" s="12"/>
      <c r="AC350" s="12"/>
      <c r="AD350" s="12"/>
    </row>
    <row r="351" spans="1:30" x14ac:dyDescent="0.2">
      <c r="A351" s="12"/>
      <c r="B351" s="12"/>
      <c r="C351" s="12"/>
      <c r="D351" s="12"/>
      <c r="E351" s="325"/>
      <c r="F351" s="325"/>
      <c r="G351" s="236"/>
      <c r="H351" s="12"/>
      <c r="I351" s="12"/>
      <c r="J351" s="324"/>
      <c r="K351" s="324"/>
      <c r="L351" s="324"/>
      <c r="M351" s="324"/>
      <c r="N351" s="324"/>
      <c r="O351" s="324"/>
      <c r="P351" s="324"/>
      <c r="Q351" s="324"/>
      <c r="R351" s="324"/>
      <c r="S351" s="324"/>
      <c r="T351" s="324"/>
      <c r="U351" s="324"/>
      <c r="V351" s="324"/>
      <c r="W351" s="324"/>
      <c r="X351" s="239"/>
      <c r="Y351" s="12"/>
      <c r="Z351" s="12"/>
      <c r="AA351" s="12"/>
      <c r="AB351" s="12"/>
      <c r="AC351" s="12"/>
      <c r="AD351" s="12"/>
    </row>
    <row r="352" spans="1:30" x14ac:dyDescent="0.2">
      <c r="A352" s="12"/>
      <c r="B352" s="12"/>
      <c r="C352" s="12"/>
      <c r="D352" s="12"/>
      <c r="E352" s="325"/>
      <c r="F352" s="325"/>
      <c r="G352" s="236"/>
      <c r="H352" s="12"/>
      <c r="I352" s="12"/>
      <c r="J352" s="324"/>
      <c r="K352" s="324"/>
      <c r="L352" s="324"/>
      <c r="M352" s="324"/>
      <c r="N352" s="324"/>
      <c r="O352" s="324"/>
      <c r="P352" s="324"/>
      <c r="Q352" s="324"/>
      <c r="R352" s="324"/>
      <c r="S352" s="324"/>
      <c r="T352" s="324"/>
      <c r="U352" s="324"/>
      <c r="V352" s="324"/>
      <c r="W352" s="324"/>
      <c r="X352" s="239"/>
      <c r="Y352" s="12"/>
      <c r="Z352" s="12"/>
      <c r="AA352" s="12"/>
      <c r="AB352" s="12"/>
      <c r="AC352" s="12"/>
      <c r="AD352" s="12"/>
    </row>
    <row r="353" spans="1:30" x14ac:dyDescent="0.2">
      <c r="A353" s="12"/>
      <c r="B353" s="12"/>
      <c r="C353" s="12"/>
      <c r="D353" s="12"/>
      <c r="E353" s="325"/>
      <c r="F353" s="325"/>
      <c r="G353" s="236"/>
      <c r="H353" s="12"/>
      <c r="I353" s="12"/>
      <c r="J353" s="324"/>
      <c r="K353" s="324"/>
      <c r="L353" s="324"/>
      <c r="M353" s="324"/>
      <c r="N353" s="324"/>
      <c r="O353" s="324"/>
      <c r="P353" s="324"/>
      <c r="Q353" s="324"/>
      <c r="R353" s="324"/>
      <c r="S353" s="324"/>
      <c r="T353" s="324"/>
      <c r="U353" s="324"/>
      <c r="V353" s="324"/>
      <c r="W353" s="324"/>
      <c r="X353" s="239"/>
      <c r="Y353" s="12"/>
      <c r="Z353" s="12"/>
      <c r="AA353" s="12"/>
      <c r="AB353" s="12"/>
      <c r="AC353" s="12"/>
      <c r="AD353" s="12"/>
    </row>
    <row r="354" spans="1:30" x14ac:dyDescent="0.2">
      <c r="A354" s="12"/>
      <c r="B354" s="12"/>
      <c r="C354" s="12"/>
      <c r="D354" s="12"/>
      <c r="E354" s="325"/>
      <c r="F354" s="325"/>
      <c r="G354" s="236"/>
      <c r="H354" s="12"/>
      <c r="I354" s="12"/>
      <c r="J354" s="324"/>
      <c r="K354" s="324"/>
      <c r="L354" s="324"/>
      <c r="M354" s="324"/>
      <c r="N354" s="324"/>
      <c r="O354" s="324"/>
      <c r="P354" s="324"/>
      <c r="Q354" s="324"/>
      <c r="R354" s="324"/>
      <c r="S354" s="324"/>
      <c r="T354" s="324"/>
      <c r="U354" s="324"/>
      <c r="V354" s="324"/>
      <c r="W354" s="324"/>
      <c r="X354" s="239"/>
      <c r="Y354" s="12"/>
      <c r="Z354" s="12"/>
      <c r="AA354" s="12"/>
      <c r="AB354" s="12"/>
      <c r="AC354" s="12"/>
      <c r="AD354" s="12"/>
    </row>
    <row r="355" spans="1:30" x14ac:dyDescent="0.2">
      <c r="A355" s="12"/>
      <c r="B355" s="12"/>
      <c r="C355" s="12"/>
      <c r="D355" s="12"/>
      <c r="E355" s="325"/>
      <c r="F355" s="325"/>
      <c r="G355" s="236"/>
      <c r="H355" s="12"/>
      <c r="I355" s="12"/>
      <c r="J355" s="324"/>
      <c r="K355" s="324"/>
      <c r="L355" s="324"/>
      <c r="M355" s="324"/>
      <c r="N355" s="324"/>
      <c r="O355" s="324"/>
      <c r="P355" s="324"/>
      <c r="Q355" s="324"/>
      <c r="R355" s="324"/>
      <c r="S355" s="324"/>
      <c r="T355" s="324"/>
      <c r="U355" s="324"/>
      <c r="V355" s="324"/>
      <c r="W355" s="324"/>
      <c r="X355" s="239"/>
      <c r="Y355" s="12"/>
      <c r="Z355" s="12"/>
      <c r="AA355" s="12"/>
      <c r="AB355" s="12"/>
      <c r="AC355" s="12"/>
      <c r="AD355" s="12"/>
    </row>
    <row r="356" spans="1:30" x14ac:dyDescent="0.2">
      <c r="A356" s="12"/>
      <c r="B356" s="12"/>
      <c r="C356" s="12"/>
      <c r="D356" s="12"/>
      <c r="E356" s="325"/>
      <c r="F356" s="325"/>
      <c r="G356" s="236"/>
      <c r="H356" s="12"/>
      <c r="I356" s="12"/>
      <c r="J356" s="324"/>
      <c r="K356" s="324"/>
      <c r="L356" s="324"/>
      <c r="M356" s="324"/>
      <c r="N356" s="324"/>
      <c r="O356" s="324"/>
      <c r="P356" s="324"/>
      <c r="Q356" s="324"/>
      <c r="R356" s="324"/>
      <c r="S356" s="324"/>
      <c r="T356" s="324"/>
      <c r="U356" s="324"/>
      <c r="V356" s="324"/>
      <c r="W356" s="324"/>
      <c r="X356" s="239"/>
      <c r="Y356" s="12"/>
      <c r="Z356" s="12"/>
      <c r="AA356" s="12"/>
      <c r="AB356" s="12"/>
      <c r="AC356" s="12"/>
      <c r="AD356" s="12"/>
    </row>
    <row r="357" spans="1:30" x14ac:dyDescent="0.2">
      <c r="A357" s="12"/>
      <c r="B357" s="12"/>
      <c r="C357" s="12"/>
      <c r="D357" s="12"/>
      <c r="E357" s="325"/>
      <c r="F357" s="325"/>
      <c r="G357" s="236"/>
      <c r="H357" s="12"/>
      <c r="I357" s="12"/>
      <c r="J357" s="324"/>
      <c r="K357" s="324"/>
      <c r="L357" s="324"/>
      <c r="M357" s="324"/>
      <c r="N357" s="324"/>
      <c r="O357" s="324"/>
      <c r="P357" s="324"/>
      <c r="Q357" s="324"/>
      <c r="R357" s="324"/>
      <c r="S357" s="324"/>
      <c r="T357" s="324"/>
      <c r="U357" s="324"/>
      <c r="V357" s="324"/>
      <c r="W357" s="324"/>
      <c r="X357" s="239"/>
      <c r="Y357" s="12"/>
      <c r="Z357" s="12"/>
      <c r="AA357" s="12"/>
      <c r="AB357" s="12"/>
      <c r="AC357" s="12"/>
      <c r="AD357" s="12"/>
    </row>
    <row r="358" spans="1:30" x14ac:dyDescent="0.2">
      <c r="A358" s="12"/>
      <c r="B358" s="12"/>
      <c r="C358" s="12"/>
      <c r="D358" s="12"/>
      <c r="E358" s="325"/>
      <c r="F358" s="325"/>
      <c r="G358" s="236"/>
      <c r="H358" s="12"/>
      <c r="I358" s="12"/>
      <c r="J358" s="324"/>
      <c r="K358" s="324"/>
      <c r="L358" s="324"/>
      <c r="M358" s="324"/>
      <c r="N358" s="324"/>
      <c r="O358" s="324"/>
      <c r="P358" s="324"/>
      <c r="Q358" s="324"/>
      <c r="R358" s="324"/>
      <c r="S358" s="324"/>
      <c r="T358" s="324"/>
      <c r="U358" s="324"/>
      <c r="V358" s="324"/>
      <c r="W358" s="324"/>
      <c r="X358" s="239"/>
      <c r="Y358" s="12"/>
      <c r="Z358" s="12"/>
      <c r="AA358" s="12"/>
      <c r="AB358" s="12"/>
      <c r="AC358" s="12"/>
      <c r="AD358" s="12"/>
    </row>
    <row r="359" spans="1:30" x14ac:dyDescent="0.2">
      <c r="A359" s="12"/>
      <c r="B359" s="12"/>
      <c r="C359" s="12"/>
      <c r="D359" s="12"/>
      <c r="E359" s="325"/>
      <c r="F359" s="325"/>
      <c r="G359" s="236"/>
      <c r="H359" s="12"/>
      <c r="I359" s="12"/>
      <c r="J359" s="324"/>
      <c r="K359" s="324"/>
      <c r="L359" s="324"/>
      <c r="M359" s="324"/>
      <c r="N359" s="324"/>
      <c r="O359" s="324"/>
      <c r="P359" s="324"/>
      <c r="Q359" s="324"/>
      <c r="R359" s="324"/>
      <c r="S359" s="324"/>
      <c r="T359" s="324"/>
      <c r="U359" s="324"/>
      <c r="V359" s="324"/>
      <c r="W359" s="324"/>
      <c r="X359" s="239"/>
      <c r="Y359" s="12"/>
      <c r="Z359" s="12"/>
      <c r="AA359" s="12"/>
      <c r="AB359" s="12"/>
      <c r="AC359" s="12"/>
      <c r="AD359" s="12"/>
    </row>
    <row r="360" spans="1:30" x14ac:dyDescent="0.2">
      <c r="A360" s="12"/>
      <c r="B360" s="12"/>
      <c r="C360" s="12"/>
      <c r="D360" s="12"/>
      <c r="E360" s="325"/>
      <c r="F360" s="325"/>
      <c r="G360" s="236"/>
      <c r="H360" s="12"/>
      <c r="I360" s="12"/>
      <c r="J360" s="324"/>
      <c r="K360" s="324"/>
      <c r="L360" s="324"/>
      <c r="M360" s="324"/>
      <c r="N360" s="324"/>
      <c r="O360" s="324"/>
      <c r="P360" s="324"/>
      <c r="Q360" s="324"/>
      <c r="R360" s="324"/>
      <c r="S360" s="324"/>
      <c r="T360" s="324"/>
      <c r="U360" s="324"/>
      <c r="V360" s="324"/>
      <c r="W360" s="324"/>
      <c r="X360" s="239"/>
      <c r="Y360" s="12"/>
      <c r="Z360" s="12"/>
      <c r="AA360" s="12"/>
      <c r="AB360" s="12"/>
      <c r="AC360" s="12"/>
      <c r="AD360" s="12"/>
    </row>
    <row r="361" spans="1:30" x14ac:dyDescent="0.2">
      <c r="A361" s="12"/>
      <c r="B361" s="12"/>
      <c r="C361" s="12"/>
      <c r="D361" s="12"/>
      <c r="E361" s="325"/>
      <c r="F361" s="325"/>
      <c r="G361" s="236"/>
      <c r="H361" s="12"/>
      <c r="I361" s="12"/>
      <c r="J361" s="324"/>
      <c r="K361" s="324"/>
      <c r="L361" s="324"/>
      <c r="M361" s="324"/>
      <c r="N361" s="324"/>
      <c r="O361" s="324"/>
      <c r="P361" s="324"/>
      <c r="Q361" s="324"/>
      <c r="R361" s="324"/>
      <c r="S361" s="324"/>
      <c r="T361" s="324"/>
      <c r="U361" s="324"/>
      <c r="V361" s="324"/>
      <c r="W361" s="324"/>
      <c r="X361" s="239"/>
      <c r="Y361" s="12"/>
      <c r="Z361" s="12"/>
      <c r="AA361" s="12"/>
      <c r="AB361" s="12"/>
      <c r="AC361" s="12"/>
      <c r="AD361" s="12"/>
    </row>
    <row r="362" spans="1:30" x14ac:dyDescent="0.2">
      <c r="A362" s="12"/>
      <c r="B362" s="12"/>
      <c r="C362" s="12"/>
      <c r="D362" s="12"/>
      <c r="E362" s="325"/>
      <c r="F362" s="325"/>
      <c r="G362" s="236"/>
      <c r="H362" s="12"/>
      <c r="I362" s="12"/>
      <c r="J362" s="324"/>
      <c r="K362" s="324"/>
      <c r="L362" s="324"/>
      <c r="M362" s="324"/>
      <c r="N362" s="324"/>
      <c r="O362" s="324"/>
      <c r="P362" s="324"/>
      <c r="Q362" s="324"/>
      <c r="R362" s="324"/>
      <c r="S362" s="324"/>
      <c r="T362" s="324"/>
      <c r="U362" s="324"/>
      <c r="V362" s="324"/>
      <c r="W362" s="324"/>
      <c r="X362" s="239"/>
      <c r="Y362" s="12"/>
      <c r="Z362" s="12"/>
      <c r="AA362" s="12"/>
      <c r="AB362" s="12"/>
      <c r="AC362" s="12"/>
      <c r="AD362" s="12"/>
    </row>
    <row r="363" spans="1:30" x14ac:dyDescent="0.2">
      <c r="A363" s="12"/>
      <c r="B363" s="12"/>
      <c r="C363" s="12"/>
      <c r="D363" s="12"/>
      <c r="E363" s="325"/>
      <c r="F363" s="325"/>
      <c r="G363" s="236"/>
      <c r="H363" s="12"/>
      <c r="I363" s="12"/>
      <c r="J363" s="324"/>
      <c r="K363" s="324"/>
      <c r="L363" s="324"/>
      <c r="M363" s="324"/>
      <c r="N363" s="324"/>
      <c r="O363" s="324"/>
      <c r="P363" s="324"/>
      <c r="Q363" s="324"/>
      <c r="R363" s="324"/>
      <c r="S363" s="324"/>
      <c r="T363" s="324"/>
      <c r="U363" s="324"/>
      <c r="V363" s="324"/>
      <c r="W363" s="324"/>
      <c r="X363" s="239"/>
      <c r="Y363" s="12"/>
      <c r="Z363" s="12"/>
      <c r="AA363" s="12"/>
      <c r="AB363" s="12"/>
      <c r="AC363" s="12"/>
      <c r="AD363" s="12"/>
    </row>
    <row r="364" spans="1:30" x14ac:dyDescent="0.2">
      <c r="A364" s="12"/>
      <c r="B364" s="12"/>
      <c r="C364" s="12"/>
      <c r="D364" s="12"/>
      <c r="E364" s="325"/>
      <c r="F364" s="325"/>
      <c r="G364" s="236"/>
      <c r="H364" s="12"/>
      <c r="I364" s="12"/>
      <c r="J364" s="324"/>
      <c r="K364" s="324"/>
      <c r="L364" s="324"/>
      <c r="M364" s="324"/>
      <c r="N364" s="324"/>
      <c r="O364" s="324"/>
      <c r="P364" s="324"/>
      <c r="Q364" s="324"/>
      <c r="R364" s="324"/>
      <c r="S364" s="324"/>
      <c r="T364" s="324"/>
      <c r="U364" s="324"/>
      <c r="V364" s="324"/>
      <c r="W364" s="324"/>
      <c r="X364" s="239"/>
      <c r="Y364" s="12"/>
      <c r="Z364" s="12"/>
      <c r="AA364" s="12"/>
      <c r="AB364" s="12"/>
      <c r="AC364" s="12"/>
      <c r="AD364" s="12"/>
    </row>
    <row r="365" spans="1:30" x14ac:dyDescent="0.2">
      <c r="A365" s="12"/>
      <c r="B365" s="12"/>
      <c r="C365" s="12"/>
      <c r="D365" s="12"/>
      <c r="E365" s="325"/>
      <c r="F365" s="325"/>
      <c r="G365" s="236"/>
      <c r="H365" s="12"/>
      <c r="I365" s="12"/>
      <c r="J365" s="324"/>
      <c r="K365" s="324"/>
      <c r="L365" s="324"/>
      <c r="M365" s="324"/>
      <c r="N365" s="324"/>
      <c r="O365" s="324"/>
      <c r="P365" s="324"/>
      <c r="Q365" s="324"/>
      <c r="R365" s="324"/>
      <c r="S365" s="324"/>
      <c r="T365" s="324"/>
      <c r="U365" s="324"/>
      <c r="V365" s="324"/>
      <c r="W365" s="324"/>
      <c r="X365" s="239"/>
      <c r="Y365" s="12"/>
      <c r="Z365" s="12"/>
      <c r="AA365" s="12"/>
      <c r="AB365" s="12"/>
      <c r="AC365" s="12"/>
      <c r="AD365" s="12"/>
    </row>
    <row r="366" spans="1:30" x14ac:dyDescent="0.2">
      <c r="A366" s="12"/>
      <c r="B366" s="12"/>
      <c r="C366" s="12"/>
      <c r="D366" s="12"/>
      <c r="E366" s="325"/>
      <c r="F366" s="325"/>
      <c r="G366" s="236"/>
      <c r="H366" s="12"/>
      <c r="I366" s="12"/>
      <c r="J366" s="324"/>
      <c r="K366" s="324"/>
      <c r="L366" s="324"/>
      <c r="M366" s="324"/>
      <c r="N366" s="324"/>
      <c r="O366" s="324"/>
      <c r="P366" s="324"/>
      <c r="Q366" s="324"/>
      <c r="R366" s="324"/>
      <c r="S366" s="324"/>
      <c r="T366" s="324"/>
      <c r="U366" s="324"/>
      <c r="V366" s="324"/>
      <c r="W366" s="324"/>
      <c r="X366" s="239"/>
      <c r="Y366" s="12"/>
      <c r="Z366" s="12"/>
      <c r="AA366" s="12"/>
      <c r="AB366" s="12"/>
      <c r="AC366" s="12"/>
      <c r="AD366" s="12"/>
    </row>
    <row r="367" spans="1:30" x14ac:dyDescent="0.2">
      <c r="A367" s="12"/>
      <c r="B367" s="12"/>
      <c r="C367" s="12"/>
      <c r="D367" s="12"/>
      <c r="E367" s="325"/>
      <c r="F367" s="325"/>
      <c r="G367" s="236"/>
      <c r="H367" s="12"/>
      <c r="I367" s="12"/>
      <c r="J367" s="324"/>
      <c r="K367" s="324"/>
      <c r="L367" s="324"/>
      <c r="M367" s="324"/>
      <c r="N367" s="324"/>
      <c r="O367" s="324"/>
      <c r="P367" s="324"/>
      <c r="Q367" s="324"/>
      <c r="R367" s="324"/>
      <c r="S367" s="324"/>
      <c r="T367" s="324"/>
      <c r="U367" s="324"/>
      <c r="V367" s="324"/>
      <c r="W367" s="324"/>
      <c r="X367" s="239"/>
      <c r="Y367" s="12"/>
      <c r="Z367" s="12"/>
      <c r="AA367" s="12"/>
      <c r="AB367" s="12"/>
      <c r="AC367" s="12"/>
      <c r="AD367" s="12"/>
    </row>
    <row r="368" spans="1:30" x14ac:dyDescent="0.2">
      <c r="A368" s="12"/>
      <c r="B368" s="12"/>
      <c r="C368" s="12"/>
      <c r="D368" s="12"/>
      <c r="E368" s="325"/>
      <c r="F368" s="325"/>
      <c r="G368" s="236"/>
      <c r="H368" s="12"/>
      <c r="I368" s="12"/>
      <c r="J368" s="324"/>
      <c r="K368" s="324"/>
      <c r="L368" s="324"/>
      <c r="M368" s="324"/>
      <c r="N368" s="324"/>
      <c r="O368" s="324"/>
      <c r="P368" s="324"/>
      <c r="Q368" s="324"/>
      <c r="R368" s="324"/>
      <c r="S368" s="324"/>
      <c r="T368" s="324"/>
      <c r="U368" s="324"/>
      <c r="V368" s="324"/>
      <c r="W368" s="324"/>
      <c r="X368" s="239"/>
      <c r="Y368" s="12"/>
      <c r="Z368" s="12"/>
      <c r="AA368" s="12"/>
      <c r="AB368" s="12"/>
      <c r="AC368" s="12"/>
      <c r="AD368" s="12"/>
    </row>
    <row r="369" spans="1:30" x14ac:dyDescent="0.2">
      <c r="A369" s="12"/>
      <c r="B369" s="12"/>
      <c r="C369" s="12"/>
      <c r="D369" s="12"/>
      <c r="E369" s="325"/>
      <c r="F369" s="325"/>
      <c r="G369" s="236"/>
      <c r="H369" s="12"/>
      <c r="I369" s="12"/>
      <c r="J369" s="324"/>
      <c r="K369" s="324"/>
      <c r="L369" s="324"/>
      <c r="M369" s="324"/>
      <c r="N369" s="324"/>
      <c r="O369" s="324"/>
      <c r="P369" s="324"/>
      <c r="Q369" s="324"/>
      <c r="R369" s="324"/>
      <c r="S369" s="324"/>
      <c r="T369" s="324"/>
      <c r="U369" s="324"/>
      <c r="V369" s="324"/>
      <c r="W369" s="324"/>
      <c r="X369" s="239"/>
      <c r="Y369" s="12"/>
      <c r="Z369" s="12"/>
      <c r="AA369" s="12"/>
      <c r="AB369" s="12"/>
      <c r="AC369" s="12"/>
      <c r="AD369" s="12"/>
    </row>
    <row r="370" spans="1:30" x14ac:dyDescent="0.2">
      <c r="A370" s="12"/>
      <c r="B370" s="12"/>
      <c r="C370" s="12"/>
      <c r="D370" s="12"/>
      <c r="E370" s="325"/>
      <c r="F370" s="325"/>
      <c r="G370" s="236"/>
      <c r="H370" s="12"/>
      <c r="I370" s="12"/>
      <c r="J370" s="324"/>
      <c r="K370" s="324"/>
      <c r="L370" s="324"/>
      <c r="M370" s="324"/>
      <c r="N370" s="324"/>
      <c r="O370" s="324"/>
      <c r="P370" s="324"/>
      <c r="Q370" s="324"/>
      <c r="R370" s="324"/>
      <c r="S370" s="324"/>
      <c r="T370" s="324"/>
      <c r="U370" s="324"/>
      <c r="V370" s="324"/>
      <c r="W370" s="324"/>
      <c r="X370" s="239"/>
      <c r="Y370" s="12"/>
      <c r="Z370" s="12"/>
      <c r="AA370" s="12"/>
      <c r="AB370" s="12"/>
      <c r="AC370" s="12"/>
      <c r="AD370" s="12"/>
    </row>
    <row r="371" spans="1:30" x14ac:dyDescent="0.2">
      <c r="A371" s="12"/>
      <c r="B371" s="12"/>
      <c r="C371" s="12"/>
      <c r="D371" s="12"/>
      <c r="E371" s="325"/>
      <c r="F371" s="325"/>
      <c r="G371" s="236"/>
      <c r="H371" s="12"/>
      <c r="I371" s="12"/>
      <c r="J371" s="324"/>
      <c r="K371" s="324"/>
      <c r="L371" s="324"/>
      <c r="M371" s="324"/>
      <c r="N371" s="324"/>
      <c r="O371" s="324"/>
      <c r="P371" s="324"/>
      <c r="Q371" s="324"/>
      <c r="R371" s="324"/>
      <c r="S371" s="324"/>
      <c r="T371" s="324"/>
      <c r="U371" s="324"/>
      <c r="V371" s="324"/>
      <c r="W371" s="324"/>
      <c r="X371" s="239"/>
      <c r="Y371" s="12"/>
      <c r="Z371" s="12"/>
      <c r="AA371" s="12"/>
      <c r="AB371" s="12"/>
      <c r="AC371" s="12"/>
      <c r="AD371" s="12"/>
    </row>
    <row r="372" spans="1:30" x14ac:dyDescent="0.2">
      <c r="A372" s="12"/>
      <c r="B372" s="12"/>
      <c r="C372" s="12"/>
      <c r="D372" s="12"/>
      <c r="E372" s="325"/>
      <c r="F372" s="325"/>
      <c r="G372" s="236"/>
      <c r="H372" s="12"/>
      <c r="I372" s="12"/>
      <c r="J372" s="324"/>
      <c r="K372" s="324"/>
      <c r="L372" s="324"/>
      <c r="M372" s="324"/>
      <c r="N372" s="324"/>
      <c r="O372" s="324"/>
      <c r="P372" s="324"/>
      <c r="Q372" s="324"/>
      <c r="R372" s="324"/>
      <c r="S372" s="324"/>
      <c r="T372" s="324"/>
      <c r="U372" s="324"/>
      <c r="V372" s="324"/>
      <c r="W372" s="324"/>
      <c r="X372" s="239"/>
      <c r="Y372" s="12"/>
      <c r="Z372" s="12"/>
      <c r="AA372" s="12"/>
      <c r="AB372" s="12"/>
      <c r="AC372" s="12"/>
      <c r="AD372" s="12"/>
    </row>
    <row r="373" spans="1:30" x14ac:dyDescent="0.2">
      <c r="A373" s="12"/>
      <c r="B373" s="12"/>
      <c r="C373" s="12"/>
      <c r="D373" s="12"/>
      <c r="E373" s="325"/>
      <c r="F373" s="325"/>
      <c r="G373" s="236"/>
      <c r="H373" s="12"/>
      <c r="I373" s="12"/>
      <c r="J373" s="324"/>
      <c r="K373" s="324"/>
      <c r="L373" s="324"/>
      <c r="M373" s="324"/>
      <c r="N373" s="324"/>
      <c r="O373" s="324"/>
      <c r="P373" s="324"/>
      <c r="Q373" s="324"/>
      <c r="R373" s="324"/>
      <c r="S373" s="324"/>
      <c r="T373" s="324"/>
      <c r="U373" s="324"/>
      <c r="V373" s="324"/>
      <c r="W373" s="324"/>
      <c r="X373" s="239"/>
      <c r="Y373" s="12"/>
      <c r="Z373" s="12"/>
      <c r="AA373" s="12"/>
      <c r="AB373" s="12"/>
      <c r="AC373" s="12"/>
      <c r="AD373" s="12"/>
    </row>
    <row r="374" spans="1:30" x14ac:dyDescent="0.2">
      <c r="A374" s="12"/>
      <c r="B374" s="12"/>
      <c r="C374" s="12"/>
      <c r="D374" s="12"/>
      <c r="E374" s="325"/>
      <c r="F374" s="325"/>
      <c r="G374" s="236"/>
      <c r="H374" s="12"/>
      <c r="I374" s="12"/>
      <c r="J374" s="324"/>
      <c r="K374" s="324"/>
      <c r="L374" s="324"/>
      <c r="M374" s="324"/>
      <c r="N374" s="324"/>
      <c r="O374" s="324"/>
      <c r="P374" s="324"/>
      <c r="Q374" s="324"/>
      <c r="R374" s="324"/>
      <c r="S374" s="324"/>
      <c r="T374" s="324"/>
      <c r="U374" s="324"/>
      <c r="V374" s="324"/>
      <c r="W374" s="324"/>
      <c r="X374" s="239"/>
      <c r="Y374" s="12"/>
      <c r="Z374" s="12"/>
      <c r="AA374" s="12"/>
      <c r="AB374" s="12"/>
      <c r="AC374" s="12"/>
      <c r="AD374" s="12"/>
    </row>
    <row r="375" spans="1:30" x14ac:dyDescent="0.2">
      <c r="A375" s="12"/>
      <c r="B375" s="12"/>
      <c r="C375" s="12"/>
      <c r="D375" s="12"/>
      <c r="E375" s="325"/>
      <c r="F375" s="325"/>
      <c r="G375" s="236"/>
      <c r="H375" s="12"/>
      <c r="I375" s="12"/>
      <c r="J375" s="324"/>
      <c r="K375" s="324"/>
      <c r="L375" s="324"/>
      <c r="M375" s="324"/>
      <c r="N375" s="324"/>
      <c r="O375" s="324"/>
      <c r="P375" s="324"/>
      <c r="Q375" s="324"/>
      <c r="R375" s="324"/>
      <c r="S375" s="324"/>
      <c r="T375" s="324"/>
      <c r="U375" s="324"/>
      <c r="V375" s="324"/>
      <c r="W375" s="324"/>
      <c r="X375" s="239"/>
      <c r="Y375" s="12"/>
      <c r="Z375" s="12"/>
      <c r="AA375" s="12"/>
      <c r="AB375" s="12"/>
      <c r="AC375" s="12"/>
      <c r="AD375" s="12"/>
    </row>
    <row r="376" spans="1:30" x14ac:dyDescent="0.2">
      <c r="A376" s="12"/>
      <c r="B376" s="12"/>
      <c r="C376" s="12"/>
      <c r="D376" s="12"/>
      <c r="E376" s="325"/>
      <c r="F376" s="325"/>
      <c r="G376" s="236"/>
      <c r="H376" s="12"/>
      <c r="I376" s="12"/>
      <c r="J376" s="324"/>
      <c r="K376" s="324"/>
      <c r="L376" s="324"/>
      <c r="M376" s="324"/>
      <c r="N376" s="324"/>
      <c r="O376" s="324"/>
      <c r="P376" s="324"/>
      <c r="Q376" s="324"/>
      <c r="R376" s="324"/>
      <c r="S376" s="324"/>
      <c r="T376" s="324"/>
      <c r="U376" s="324"/>
      <c r="V376" s="324"/>
      <c r="W376" s="324"/>
      <c r="X376" s="239"/>
      <c r="Y376" s="12"/>
      <c r="Z376" s="12"/>
      <c r="AA376" s="12"/>
      <c r="AB376" s="12"/>
      <c r="AC376" s="12"/>
      <c r="AD376" s="12"/>
    </row>
    <row r="377" spans="1:30" x14ac:dyDescent="0.2">
      <c r="A377" s="12"/>
      <c r="B377" s="12"/>
      <c r="C377" s="12"/>
      <c r="D377" s="12"/>
      <c r="E377" s="325"/>
      <c r="F377" s="325"/>
      <c r="G377" s="236"/>
      <c r="H377" s="12"/>
      <c r="I377" s="12"/>
      <c r="J377" s="324"/>
      <c r="K377" s="324"/>
      <c r="L377" s="324"/>
      <c r="M377" s="324"/>
      <c r="N377" s="324"/>
      <c r="O377" s="324"/>
      <c r="P377" s="324"/>
      <c r="Q377" s="324"/>
      <c r="R377" s="324"/>
      <c r="S377" s="324"/>
      <c r="T377" s="324"/>
      <c r="U377" s="324"/>
      <c r="V377" s="324"/>
      <c r="W377" s="324"/>
      <c r="X377" s="239"/>
      <c r="Y377" s="12"/>
      <c r="Z377" s="12"/>
      <c r="AA377" s="12"/>
      <c r="AB377" s="12"/>
      <c r="AC377" s="12"/>
      <c r="AD377" s="12"/>
    </row>
    <row r="378" spans="1:30" x14ac:dyDescent="0.2">
      <c r="A378" s="12"/>
      <c r="B378" s="12"/>
      <c r="C378" s="12"/>
      <c r="D378" s="12"/>
      <c r="E378" s="325"/>
      <c r="F378" s="325"/>
      <c r="G378" s="236"/>
      <c r="H378" s="12"/>
      <c r="I378" s="12"/>
      <c r="J378" s="324"/>
      <c r="K378" s="324"/>
      <c r="L378" s="324"/>
      <c r="M378" s="324"/>
      <c r="N378" s="324"/>
      <c r="O378" s="324"/>
      <c r="P378" s="324"/>
      <c r="Q378" s="324"/>
      <c r="R378" s="324"/>
      <c r="S378" s="324"/>
      <c r="T378" s="324"/>
      <c r="U378" s="324"/>
      <c r="V378" s="324"/>
      <c r="W378" s="324"/>
      <c r="X378" s="239"/>
      <c r="Y378" s="12"/>
      <c r="Z378" s="12"/>
      <c r="AA378" s="12"/>
      <c r="AB378" s="12"/>
      <c r="AC378" s="12"/>
      <c r="AD378" s="12"/>
    </row>
    <row r="379" spans="1:30" x14ac:dyDescent="0.2">
      <c r="A379" s="12"/>
      <c r="B379" s="12"/>
      <c r="C379" s="12"/>
      <c r="D379" s="12"/>
      <c r="E379" s="325"/>
      <c r="F379" s="325"/>
      <c r="G379" s="236"/>
      <c r="H379" s="12"/>
      <c r="I379" s="12"/>
      <c r="J379" s="324"/>
      <c r="K379" s="324"/>
      <c r="L379" s="324"/>
      <c r="M379" s="324"/>
      <c r="N379" s="324"/>
      <c r="O379" s="324"/>
      <c r="P379" s="324"/>
      <c r="Q379" s="324"/>
      <c r="R379" s="324"/>
      <c r="S379" s="324"/>
      <c r="T379" s="324"/>
      <c r="U379" s="324"/>
      <c r="V379" s="324"/>
      <c r="W379" s="324"/>
      <c r="X379" s="239"/>
      <c r="Y379" s="12"/>
      <c r="Z379" s="12"/>
      <c r="AA379" s="12"/>
      <c r="AB379" s="12"/>
      <c r="AC379" s="12"/>
      <c r="AD379" s="12"/>
    </row>
    <row r="380" spans="1:30" x14ac:dyDescent="0.2">
      <c r="A380" s="12"/>
      <c r="B380" s="12"/>
      <c r="C380" s="12"/>
      <c r="D380" s="12"/>
      <c r="E380" s="325"/>
      <c r="F380" s="325"/>
      <c r="G380" s="236"/>
      <c r="H380" s="12"/>
      <c r="I380" s="12"/>
      <c r="J380" s="324"/>
      <c r="K380" s="324"/>
      <c r="L380" s="324"/>
      <c r="M380" s="324"/>
      <c r="N380" s="324"/>
      <c r="O380" s="324"/>
      <c r="P380" s="324"/>
      <c r="Q380" s="324"/>
      <c r="R380" s="324"/>
      <c r="S380" s="324"/>
      <c r="T380" s="324"/>
      <c r="U380" s="324"/>
      <c r="V380" s="324"/>
      <c r="W380" s="324"/>
      <c r="X380" s="239"/>
      <c r="Y380" s="12"/>
      <c r="Z380" s="12"/>
      <c r="AA380" s="12"/>
      <c r="AB380" s="12"/>
      <c r="AC380" s="12"/>
      <c r="AD380" s="12"/>
    </row>
    <row r="381" spans="1:30" x14ac:dyDescent="0.2">
      <c r="A381" s="12"/>
      <c r="B381" s="12"/>
      <c r="C381" s="12"/>
      <c r="D381" s="12"/>
      <c r="E381" s="325"/>
      <c r="F381" s="325"/>
      <c r="G381" s="236"/>
      <c r="H381" s="12"/>
      <c r="I381" s="12"/>
      <c r="J381" s="324"/>
      <c r="K381" s="324"/>
      <c r="L381" s="324"/>
      <c r="M381" s="324"/>
      <c r="N381" s="324"/>
      <c r="O381" s="324"/>
      <c r="P381" s="324"/>
      <c r="Q381" s="324"/>
      <c r="R381" s="324"/>
      <c r="S381" s="324"/>
      <c r="T381" s="324"/>
      <c r="U381" s="324"/>
      <c r="V381" s="324"/>
      <c r="W381" s="324"/>
      <c r="X381" s="239"/>
      <c r="Y381" s="12"/>
      <c r="Z381" s="12"/>
      <c r="AA381" s="12"/>
      <c r="AB381" s="12"/>
      <c r="AC381" s="12"/>
      <c r="AD381" s="12"/>
    </row>
    <row r="382" spans="1:30" x14ac:dyDescent="0.2">
      <c r="A382" s="12"/>
      <c r="B382" s="12"/>
      <c r="C382" s="12"/>
      <c r="D382" s="12"/>
      <c r="E382" s="325"/>
      <c r="F382" s="325"/>
      <c r="G382" s="236"/>
      <c r="H382" s="12"/>
      <c r="I382" s="12"/>
      <c r="J382" s="324"/>
      <c r="K382" s="324"/>
      <c r="L382" s="324"/>
      <c r="M382" s="324"/>
      <c r="N382" s="324"/>
      <c r="O382" s="324"/>
      <c r="P382" s="324"/>
      <c r="Q382" s="324"/>
      <c r="R382" s="324"/>
      <c r="S382" s="324"/>
      <c r="T382" s="324"/>
      <c r="U382" s="324"/>
      <c r="V382" s="324"/>
      <c r="W382" s="324"/>
      <c r="X382" s="239"/>
      <c r="Y382" s="12"/>
      <c r="Z382" s="12"/>
      <c r="AA382" s="12"/>
      <c r="AB382" s="12"/>
      <c r="AC382" s="12"/>
      <c r="AD382" s="12"/>
    </row>
    <row r="383" spans="1:30" x14ac:dyDescent="0.2">
      <c r="A383" s="12"/>
      <c r="B383" s="12"/>
      <c r="C383" s="12"/>
      <c r="D383" s="12"/>
      <c r="E383" s="325"/>
      <c r="F383" s="325"/>
      <c r="G383" s="236"/>
      <c r="H383" s="12"/>
      <c r="I383" s="12"/>
      <c r="J383" s="324"/>
      <c r="K383" s="324"/>
      <c r="L383" s="324"/>
      <c r="M383" s="324"/>
      <c r="N383" s="324"/>
      <c r="O383" s="324"/>
      <c r="P383" s="324"/>
      <c r="Q383" s="324"/>
      <c r="R383" s="324"/>
      <c r="S383" s="324"/>
      <c r="T383" s="324"/>
      <c r="U383" s="324"/>
      <c r="V383" s="324"/>
      <c r="W383" s="324"/>
      <c r="X383" s="239"/>
      <c r="Y383" s="12"/>
      <c r="Z383" s="12"/>
      <c r="AA383" s="12"/>
      <c r="AB383" s="12"/>
      <c r="AC383" s="12"/>
      <c r="AD383" s="12"/>
    </row>
    <row r="384" spans="1:30" x14ac:dyDescent="0.2">
      <c r="A384" s="12"/>
      <c r="B384" s="12"/>
      <c r="C384" s="12"/>
      <c r="D384" s="12"/>
      <c r="E384" s="325"/>
      <c r="F384" s="325"/>
      <c r="G384" s="236"/>
      <c r="H384" s="12"/>
      <c r="I384" s="12"/>
      <c r="J384" s="324"/>
      <c r="K384" s="324"/>
      <c r="L384" s="324"/>
      <c r="M384" s="324"/>
      <c r="N384" s="324"/>
      <c r="O384" s="324"/>
      <c r="P384" s="324"/>
      <c r="Q384" s="324"/>
      <c r="R384" s="324"/>
      <c r="S384" s="324"/>
      <c r="T384" s="324"/>
      <c r="U384" s="324"/>
      <c r="V384" s="324"/>
      <c r="W384" s="324"/>
      <c r="X384" s="239"/>
      <c r="Y384" s="12"/>
      <c r="Z384" s="12"/>
      <c r="AA384" s="12"/>
      <c r="AB384" s="12"/>
      <c r="AC384" s="12"/>
      <c r="AD384" s="12"/>
    </row>
    <row r="385" spans="1:30" x14ac:dyDescent="0.2">
      <c r="A385" s="12"/>
      <c r="B385" s="12"/>
      <c r="C385" s="12"/>
      <c r="D385" s="12"/>
      <c r="E385" s="325"/>
      <c r="F385" s="325"/>
      <c r="G385" s="236"/>
      <c r="H385" s="12"/>
      <c r="I385" s="12"/>
      <c r="J385" s="324"/>
      <c r="K385" s="324"/>
      <c r="L385" s="324"/>
      <c r="M385" s="324"/>
      <c r="N385" s="324"/>
      <c r="O385" s="324"/>
      <c r="P385" s="324"/>
      <c r="Q385" s="324"/>
      <c r="R385" s="324"/>
      <c r="S385" s="324"/>
      <c r="T385" s="324"/>
      <c r="U385" s="324"/>
      <c r="V385" s="324"/>
      <c r="W385" s="324"/>
      <c r="X385" s="239"/>
      <c r="Y385" s="12"/>
      <c r="Z385" s="12"/>
      <c r="AA385" s="12"/>
      <c r="AB385" s="12"/>
      <c r="AC385" s="12"/>
      <c r="AD385" s="12"/>
    </row>
    <row r="386" spans="1:30" x14ac:dyDescent="0.2">
      <c r="A386" s="12"/>
      <c r="B386" s="12"/>
      <c r="C386" s="12"/>
      <c r="D386" s="12"/>
      <c r="E386" s="325"/>
      <c r="F386" s="325"/>
      <c r="G386" s="236"/>
      <c r="H386" s="12"/>
      <c r="I386" s="12"/>
      <c r="J386" s="324"/>
      <c r="K386" s="324"/>
      <c r="L386" s="324"/>
      <c r="M386" s="324"/>
      <c r="N386" s="324"/>
      <c r="O386" s="324"/>
      <c r="P386" s="324"/>
      <c r="Q386" s="324"/>
      <c r="R386" s="324"/>
      <c r="S386" s="324"/>
      <c r="T386" s="324"/>
      <c r="U386" s="324"/>
      <c r="V386" s="324"/>
      <c r="W386" s="324"/>
      <c r="X386" s="239"/>
      <c r="Y386" s="12"/>
      <c r="Z386" s="12"/>
      <c r="AA386" s="12"/>
      <c r="AB386" s="12"/>
      <c r="AC386" s="12"/>
      <c r="AD386" s="12"/>
    </row>
    <row r="387" spans="1:30" x14ac:dyDescent="0.2">
      <c r="A387" s="12"/>
      <c r="B387" s="12"/>
      <c r="C387" s="12"/>
      <c r="D387" s="12"/>
      <c r="E387" s="325"/>
      <c r="F387" s="325"/>
      <c r="G387" s="236"/>
      <c r="H387" s="12"/>
      <c r="I387" s="12"/>
      <c r="J387" s="324"/>
      <c r="K387" s="324"/>
      <c r="L387" s="324"/>
      <c r="M387" s="324"/>
      <c r="N387" s="324"/>
      <c r="O387" s="324"/>
      <c r="P387" s="324"/>
      <c r="Q387" s="324"/>
      <c r="R387" s="324"/>
      <c r="S387" s="324"/>
      <c r="T387" s="324"/>
      <c r="U387" s="324"/>
      <c r="V387" s="324"/>
      <c r="W387" s="324"/>
      <c r="X387" s="239"/>
      <c r="Y387" s="12"/>
      <c r="Z387" s="12"/>
      <c r="AA387" s="12"/>
      <c r="AB387" s="12"/>
      <c r="AC387" s="12"/>
      <c r="AD387" s="12"/>
    </row>
    <row r="388" spans="1:30" x14ac:dyDescent="0.2">
      <c r="A388" s="12"/>
      <c r="B388" s="12"/>
      <c r="C388" s="12"/>
      <c r="D388" s="12"/>
      <c r="E388" s="325"/>
      <c r="F388" s="325"/>
      <c r="G388" s="236"/>
      <c r="H388" s="12"/>
      <c r="I388" s="12"/>
      <c r="J388" s="324"/>
      <c r="K388" s="324"/>
      <c r="L388" s="324"/>
      <c r="M388" s="324"/>
      <c r="N388" s="324"/>
      <c r="O388" s="324"/>
      <c r="P388" s="324"/>
      <c r="Q388" s="324"/>
      <c r="R388" s="324"/>
      <c r="S388" s="324"/>
      <c r="T388" s="324"/>
      <c r="U388" s="324"/>
      <c r="V388" s="324"/>
      <c r="W388" s="324"/>
      <c r="X388" s="239"/>
      <c r="Y388" s="12"/>
      <c r="Z388" s="12"/>
      <c r="AA388" s="12"/>
      <c r="AB388" s="12"/>
      <c r="AC388" s="12"/>
      <c r="AD388" s="12"/>
    </row>
    <row r="389" spans="1:30" x14ac:dyDescent="0.2">
      <c r="A389" s="12"/>
      <c r="B389" s="12"/>
      <c r="C389" s="12"/>
      <c r="D389" s="12"/>
      <c r="E389" s="325"/>
      <c r="F389" s="325"/>
      <c r="G389" s="236"/>
      <c r="H389" s="12"/>
      <c r="I389" s="12"/>
      <c r="J389" s="324"/>
      <c r="K389" s="324"/>
      <c r="L389" s="324"/>
      <c r="M389" s="324"/>
      <c r="N389" s="324"/>
      <c r="O389" s="324"/>
      <c r="P389" s="324"/>
      <c r="Q389" s="324"/>
      <c r="R389" s="324"/>
      <c r="S389" s="324"/>
      <c r="T389" s="324"/>
      <c r="U389" s="324"/>
      <c r="V389" s="324"/>
      <c r="W389" s="324"/>
      <c r="X389" s="239"/>
      <c r="Y389" s="12"/>
      <c r="Z389" s="12"/>
      <c r="AA389" s="12"/>
      <c r="AB389" s="12"/>
      <c r="AC389" s="12"/>
      <c r="AD389" s="12"/>
    </row>
    <row r="390" spans="1:30" x14ac:dyDescent="0.2">
      <c r="A390" s="12"/>
      <c r="B390" s="12"/>
      <c r="C390" s="12"/>
      <c r="D390" s="12"/>
      <c r="E390" s="325"/>
      <c r="F390" s="325"/>
      <c r="G390" s="236"/>
      <c r="H390" s="12"/>
      <c r="I390" s="12"/>
      <c r="J390" s="324"/>
      <c r="K390" s="324"/>
      <c r="L390" s="324"/>
      <c r="M390" s="324"/>
      <c r="N390" s="324"/>
      <c r="O390" s="324"/>
      <c r="P390" s="324"/>
      <c r="Q390" s="324"/>
      <c r="R390" s="324"/>
      <c r="S390" s="324"/>
      <c r="T390" s="324"/>
      <c r="U390" s="324"/>
      <c r="V390" s="324"/>
      <c r="W390" s="324"/>
      <c r="X390" s="239"/>
      <c r="Y390" s="12"/>
      <c r="Z390" s="12"/>
      <c r="AA390" s="12"/>
      <c r="AB390" s="12"/>
      <c r="AC390" s="12"/>
      <c r="AD390" s="12"/>
    </row>
    <row r="391" spans="1:30" x14ac:dyDescent="0.2">
      <c r="A391" s="12"/>
      <c r="B391" s="12"/>
      <c r="C391" s="12"/>
      <c r="D391" s="12"/>
      <c r="E391" s="325"/>
      <c r="F391" s="325"/>
      <c r="G391" s="236"/>
      <c r="H391" s="12"/>
      <c r="I391" s="12"/>
      <c r="J391" s="324"/>
      <c r="K391" s="324"/>
      <c r="L391" s="324"/>
      <c r="M391" s="324"/>
      <c r="N391" s="324"/>
      <c r="O391" s="324"/>
      <c r="P391" s="324"/>
      <c r="Q391" s="324"/>
      <c r="R391" s="324"/>
      <c r="S391" s="324"/>
      <c r="T391" s="324"/>
      <c r="U391" s="324"/>
      <c r="V391" s="324"/>
      <c r="W391" s="324"/>
      <c r="X391" s="239"/>
      <c r="Y391" s="12"/>
      <c r="Z391" s="12"/>
      <c r="AA391" s="12"/>
      <c r="AB391" s="12"/>
      <c r="AC391" s="12"/>
      <c r="AD391" s="12"/>
    </row>
    <row r="392" spans="1:30" x14ac:dyDescent="0.2">
      <c r="A392" s="12"/>
      <c r="B392" s="12"/>
      <c r="C392" s="12"/>
      <c r="D392" s="12"/>
      <c r="E392" s="325"/>
      <c r="F392" s="325"/>
      <c r="G392" s="236"/>
      <c r="H392" s="12"/>
      <c r="I392" s="12"/>
      <c r="J392" s="324"/>
      <c r="K392" s="324"/>
      <c r="L392" s="324"/>
      <c r="M392" s="324"/>
      <c r="N392" s="324"/>
      <c r="O392" s="324"/>
      <c r="P392" s="324"/>
      <c r="Q392" s="324"/>
      <c r="R392" s="324"/>
      <c r="S392" s="324"/>
      <c r="T392" s="324"/>
      <c r="U392" s="324"/>
      <c r="V392" s="324"/>
      <c r="W392" s="324"/>
      <c r="X392" s="239"/>
      <c r="Y392" s="12"/>
      <c r="Z392" s="12"/>
      <c r="AA392" s="12"/>
      <c r="AB392" s="12"/>
      <c r="AC392" s="12"/>
      <c r="AD392" s="12"/>
    </row>
    <row r="393" spans="1:30" x14ac:dyDescent="0.2">
      <c r="A393" s="12"/>
      <c r="B393" s="12"/>
      <c r="C393" s="12"/>
      <c r="D393" s="12"/>
      <c r="E393" s="325"/>
      <c r="F393" s="325"/>
      <c r="G393" s="236"/>
      <c r="H393" s="12"/>
      <c r="I393" s="12"/>
      <c r="J393" s="324"/>
      <c r="K393" s="324"/>
      <c r="L393" s="324"/>
      <c r="M393" s="324"/>
      <c r="N393" s="324"/>
      <c r="O393" s="324"/>
      <c r="P393" s="324"/>
      <c r="Q393" s="324"/>
      <c r="R393" s="324"/>
      <c r="S393" s="324"/>
      <c r="T393" s="324"/>
      <c r="U393" s="324"/>
      <c r="V393" s="324"/>
      <c r="W393" s="324"/>
      <c r="X393" s="239"/>
      <c r="Y393" s="12"/>
      <c r="Z393" s="12"/>
      <c r="AA393" s="12"/>
      <c r="AB393" s="12"/>
      <c r="AC393" s="12"/>
      <c r="AD393" s="12"/>
    </row>
    <row r="394" spans="1:30" x14ac:dyDescent="0.2">
      <c r="A394" s="12"/>
      <c r="B394" s="12"/>
      <c r="C394" s="12"/>
      <c r="D394" s="12"/>
      <c r="E394" s="325"/>
      <c r="F394" s="325"/>
      <c r="G394" s="236"/>
      <c r="H394" s="12"/>
      <c r="I394" s="12"/>
      <c r="J394" s="324"/>
      <c r="K394" s="324"/>
      <c r="L394" s="324"/>
      <c r="M394" s="324"/>
      <c r="N394" s="324"/>
      <c r="O394" s="324"/>
      <c r="P394" s="324"/>
      <c r="Q394" s="324"/>
      <c r="R394" s="324"/>
      <c r="S394" s="324"/>
      <c r="T394" s="324"/>
      <c r="U394" s="324"/>
      <c r="V394" s="324"/>
      <c r="W394" s="324"/>
      <c r="X394" s="239"/>
      <c r="Y394" s="12"/>
      <c r="Z394" s="12"/>
      <c r="AA394" s="12"/>
      <c r="AB394" s="12"/>
      <c r="AC394" s="12"/>
      <c r="AD394" s="12"/>
    </row>
    <row r="395" spans="1:30" x14ac:dyDescent="0.2">
      <c r="A395" s="12"/>
      <c r="B395" s="12"/>
      <c r="C395" s="12"/>
      <c r="D395" s="12"/>
      <c r="E395" s="325"/>
      <c r="F395" s="325"/>
      <c r="G395" s="236"/>
      <c r="H395" s="12"/>
      <c r="I395" s="12"/>
      <c r="J395" s="324"/>
      <c r="K395" s="324"/>
      <c r="L395" s="324"/>
      <c r="M395" s="324"/>
      <c r="N395" s="324"/>
      <c r="O395" s="324"/>
      <c r="P395" s="324"/>
      <c r="Q395" s="324"/>
      <c r="R395" s="324"/>
      <c r="S395" s="324"/>
      <c r="T395" s="324"/>
      <c r="U395" s="324"/>
      <c r="V395" s="324"/>
      <c r="W395" s="324"/>
      <c r="X395" s="239"/>
      <c r="Y395" s="12"/>
      <c r="Z395" s="12"/>
      <c r="AA395" s="12"/>
      <c r="AB395" s="12"/>
      <c r="AC395" s="12"/>
      <c r="AD395" s="12"/>
    </row>
    <row r="396" spans="1:30" x14ac:dyDescent="0.2">
      <c r="A396" s="12"/>
      <c r="B396" s="12"/>
      <c r="C396" s="12"/>
      <c r="D396" s="12"/>
      <c r="E396" s="325"/>
      <c r="F396" s="325"/>
      <c r="G396" s="236"/>
      <c r="H396" s="12"/>
      <c r="I396" s="12"/>
      <c r="J396" s="324"/>
      <c r="K396" s="324"/>
      <c r="L396" s="324"/>
      <c r="M396" s="324"/>
      <c r="N396" s="324"/>
      <c r="O396" s="324"/>
      <c r="P396" s="324"/>
      <c r="Q396" s="324"/>
      <c r="R396" s="324"/>
      <c r="S396" s="324"/>
      <c r="T396" s="324"/>
      <c r="U396" s="324"/>
      <c r="V396" s="324"/>
      <c r="W396" s="324"/>
      <c r="X396" s="239"/>
      <c r="Y396" s="12"/>
      <c r="Z396" s="12"/>
      <c r="AA396" s="12"/>
      <c r="AB396" s="12"/>
      <c r="AC396" s="12"/>
      <c r="AD396" s="12"/>
    </row>
    <row r="397" spans="1:30" x14ac:dyDescent="0.2">
      <c r="A397" s="12"/>
      <c r="B397" s="12"/>
      <c r="C397" s="12"/>
      <c r="D397" s="12"/>
      <c r="E397" s="325"/>
      <c r="F397" s="325"/>
      <c r="G397" s="236"/>
      <c r="H397" s="12"/>
      <c r="I397" s="12"/>
      <c r="J397" s="324"/>
      <c r="K397" s="324"/>
      <c r="L397" s="324"/>
      <c r="M397" s="324"/>
      <c r="N397" s="324"/>
      <c r="O397" s="324"/>
      <c r="P397" s="324"/>
      <c r="Q397" s="324"/>
      <c r="R397" s="324"/>
      <c r="S397" s="324"/>
      <c r="T397" s="324"/>
      <c r="U397" s="324"/>
      <c r="V397" s="324"/>
      <c r="W397" s="324"/>
      <c r="X397" s="239"/>
      <c r="Y397" s="12"/>
      <c r="Z397" s="12"/>
      <c r="AA397" s="12"/>
      <c r="AB397" s="12"/>
      <c r="AC397" s="12"/>
      <c r="AD397" s="12"/>
    </row>
    <row r="398" spans="1:30" x14ac:dyDescent="0.2">
      <c r="A398" s="12"/>
      <c r="B398" s="12"/>
      <c r="C398" s="12"/>
      <c r="D398" s="12"/>
      <c r="E398" s="325"/>
      <c r="F398" s="325"/>
      <c r="G398" s="236"/>
      <c r="H398" s="12"/>
      <c r="I398" s="12"/>
      <c r="J398" s="324"/>
      <c r="K398" s="324"/>
      <c r="L398" s="324"/>
      <c r="M398" s="324"/>
      <c r="N398" s="324"/>
      <c r="O398" s="324"/>
      <c r="P398" s="324"/>
      <c r="Q398" s="324"/>
      <c r="R398" s="324"/>
      <c r="S398" s="324"/>
      <c r="T398" s="324"/>
      <c r="U398" s="324"/>
      <c r="V398" s="324"/>
      <c r="W398" s="324"/>
      <c r="X398" s="239"/>
      <c r="Y398" s="12"/>
      <c r="Z398" s="12"/>
      <c r="AA398" s="12"/>
      <c r="AB398" s="12"/>
      <c r="AC398" s="12"/>
      <c r="AD398" s="12"/>
    </row>
    <row r="399" spans="1:30" x14ac:dyDescent="0.2">
      <c r="A399" s="12"/>
      <c r="B399" s="12"/>
      <c r="C399" s="12"/>
      <c r="D399" s="12"/>
      <c r="E399" s="325"/>
      <c r="F399" s="325"/>
      <c r="G399" s="236"/>
      <c r="H399" s="12"/>
      <c r="I399" s="12"/>
      <c r="J399" s="324"/>
      <c r="K399" s="324"/>
      <c r="L399" s="324"/>
      <c r="M399" s="324"/>
      <c r="N399" s="324"/>
      <c r="O399" s="324"/>
      <c r="P399" s="324"/>
      <c r="Q399" s="324"/>
      <c r="R399" s="324"/>
      <c r="S399" s="324"/>
      <c r="T399" s="324"/>
      <c r="U399" s="324"/>
      <c r="V399" s="324"/>
      <c r="W399" s="324"/>
      <c r="X399" s="239"/>
      <c r="Y399" s="12"/>
      <c r="Z399" s="12"/>
      <c r="AA399" s="12"/>
      <c r="AB399" s="12"/>
      <c r="AC399" s="12"/>
      <c r="AD399" s="12"/>
    </row>
    <row r="400" spans="1:30" x14ac:dyDescent="0.2">
      <c r="A400" s="12"/>
      <c r="B400" s="12"/>
      <c r="C400" s="12"/>
      <c r="D400" s="12"/>
      <c r="E400" s="325"/>
      <c r="F400" s="325"/>
      <c r="G400" s="236"/>
      <c r="H400" s="12"/>
      <c r="I400" s="12"/>
      <c r="J400" s="324"/>
      <c r="K400" s="324"/>
      <c r="L400" s="324"/>
      <c r="M400" s="324"/>
      <c r="N400" s="324"/>
      <c r="O400" s="324"/>
      <c r="P400" s="324"/>
      <c r="Q400" s="324"/>
      <c r="R400" s="324"/>
      <c r="S400" s="324"/>
      <c r="T400" s="324"/>
      <c r="U400" s="324"/>
      <c r="V400" s="324"/>
      <c r="W400" s="324"/>
      <c r="X400" s="239"/>
      <c r="Y400" s="12"/>
      <c r="Z400" s="12"/>
      <c r="AA400" s="12"/>
      <c r="AB400" s="12"/>
      <c r="AC400" s="12"/>
      <c r="AD400" s="12"/>
    </row>
    <row r="401" spans="1:30" x14ac:dyDescent="0.2">
      <c r="A401" s="12"/>
      <c r="B401" s="12"/>
      <c r="C401" s="12"/>
      <c r="D401" s="12"/>
      <c r="E401" s="325"/>
      <c r="F401" s="325"/>
      <c r="G401" s="236"/>
      <c r="H401" s="12"/>
      <c r="I401" s="12"/>
      <c r="J401" s="324"/>
      <c r="K401" s="324"/>
      <c r="L401" s="324"/>
      <c r="M401" s="324"/>
      <c r="N401" s="324"/>
      <c r="O401" s="324"/>
      <c r="P401" s="324"/>
      <c r="Q401" s="324"/>
      <c r="R401" s="324"/>
      <c r="S401" s="324"/>
      <c r="T401" s="324"/>
      <c r="U401" s="324"/>
      <c r="V401" s="324"/>
      <c r="W401" s="324"/>
      <c r="X401" s="239"/>
      <c r="Y401" s="12"/>
      <c r="Z401" s="12"/>
      <c r="AA401" s="12"/>
      <c r="AB401" s="12"/>
      <c r="AC401" s="12"/>
      <c r="AD401" s="12"/>
    </row>
    <row r="402" spans="1:30" x14ac:dyDescent="0.2">
      <c r="A402" s="12"/>
      <c r="B402" s="12"/>
      <c r="C402" s="12"/>
      <c r="D402" s="12"/>
      <c r="E402" s="325"/>
      <c r="F402" s="325"/>
      <c r="G402" s="236"/>
      <c r="H402" s="12"/>
      <c r="I402" s="12"/>
      <c r="J402" s="324"/>
      <c r="K402" s="324"/>
      <c r="L402" s="324"/>
      <c r="M402" s="324"/>
      <c r="N402" s="324"/>
      <c r="O402" s="324"/>
      <c r="P402" s="324"/>
      <c r="Q402" s="324"/>
      <c r="R402" s="324"/>
      <c r="S402" s="324"/>
      <c r="T402" s="324"/>
      <c r="U402" s="324"/>
      <c r="V402" s="324"/>
      <c r="W402" s="324"/>
      <c r="X402" s="239"/>
      <c r="Y402" s="12"/>
      <c r="Z402" s="12"/>
      <c r="AA402" s="12"/>
      <c r="AB402" s="12"/>
      <c r="AC402" s="12"/>
      <c r="AD402" s="12"/>
    </row>
    <row r="403" spans="1:30" x14ac:dyDescent="0.2">
      <c r="A403" s="12"/>
      <c r="B403" s="12"/>
      <c r="C403" s="12"/>
      <c r="D403" s="12"/>
      <c r="E403" s="325"/>
      <c r="F403" s="325"/>
      <c r="G403" s="236"/>
      <c r="H403" s="12"/>
      <c r="I403" s="12"/>
      <c r="J403" s="324"/>
      <c r="K403" s="324"/>
      <c r="L403" s="324"/>
      <c r="M403" s="324"/>
      <c r="N403" s="324"/>
      <c r="O403" s="324"/>
      <c r="P403" s="324"/>
      <c r="Q403" s="324"/>
      <c r="R403" s="324"/>
      <c r="S403" s="324"/>
      <c r="T403" s="324"/>
      <c r="U403" s="324"/>
      <c r="V403" s="324"/>
      <c r="W403" s="324"/>
      <c r="X403" s="239"/>
      <c r="Y403" s="12"/>
      <c r="Z403" s="12"/>
      <c r="AA403" s="12"/>
      <c r="AB403" s="12"/>
      <c r="AC403" s="12"/>
      <c r="AD403" s="12"/>
    </row>
    <row r="404" spans="1:30" x14ac:dyDescent="0.2">
      <c r="A404" s="12"/>
      <c r="B404" s="12"/>
      <c r="C404" s="12"/>
      <c r="D404" s="12"/>
      <c r="E404" s="325"/>
      <c r="F404" s="325"/>
      <c r="G404" s="236"/>
      <c r="H404" s="12"/>
      <c r="I404" s="12"/>
      <c r="J404" s="324"/>
      <c r="K404" s="324"/>
      <c r="L404" s="324"/>
      <c r="M404" s="324"/>
      <c r="N404" s="324"/>
      <c r="O404" s="324"/>
      <c r="P404" s="324"/>
      <c r="Q404" s="324"/>
      <c r="R404" s="324"/>
      <c r="S404" s="324"/>
      <c r="T404" s="324"/>
      <c r="U404" s="324"/>
      <c r="V404" s="324"/>
      <c r="W404" s="324"/>
      <c r="X404" s="239"/>
      <c r="Y404" s="12"/>
      <c r="Z404" s="12"/>
      <c r="AA404" s="12"/>
      <c r="AB404" s="12"/>
      <c r="AC404" s="12"/>
      <c r="AD404" s="12"/>
    </row>
    <row r="405" spans="1:30" x14ac:dyDescent="0.2">
      <c r="A405" s="12"/>
      <c r="B405" s="12"/>
      <c r="C405" s="12"/>
      <c r="D405" s="12"/>
      <c r="E405" s="325"/>
      <c r="F405" s="325"/>
      <c r="G405" s="236"/>
      <c r="H405" s="12"/>
      <c r="I405" s="12"/>
      <c r="J405" s="324"/>
      <c r="K405" s="324"/>
      <c r="L405" s="324"/>
      <c r="M405" s="324"/>
      <c r="N405" s="324"/>
      <c r="O405" s="324"/>
      <c r="P405" s="324"/>
      <c r="Q405" s="324"/>
      <c r="R405" s="324"/>
      <c r="S405" s="324"/>
      <c r="T405" s="324"/>
      <c r="U405" s="324"/>
      <c r="V405" s="324"/>
      <c r="W405" s="324"/>
      <c r="X405" s="239"/>
      <c r="Y405" s="12"/>
      <c r="Z405" s="12"/>
      <c r="AA405" s="12"/>
      <c r="AB405" s="12"/>
      <c r="AC405" s="12"/>
      <c r="AD405" s="12"/>
    </row>
    <row r="406" spans="1:30" x14ac:dyDescent="0.2">
      <c r="A406" s="12"/>
      <c r="B406" s="12"/>
      <c r="C406" s="12"/>
      <c r="D406" s="12"/>
      <c r="E406" s="325"/>
      <c r="F406" s="325"/>
      <c r="G406" s="236"/>
      <c r="H406" s="12"/>
      <c r="I406" s="12"/>
      <c r="J406" s="324"/>
      <c r="K406" s="324"/>
      <c r="L406" s="324"/>
      <c r="M406" s="324"/>
      <c r="N406" s="324"/>
      <c r="O406" s="324"/>
      <c r="P406" s="324"/>
      <c r="Q406" s="324"/>
      <c r="R406" s="324"/>
      <c r="S406" s="324"/>
      <c r="T406" s="324"/>
      <c r="U406" s="324"/>
      <c r="V406" s="324"/>
      <c r="W406" s="324"/>
      <c r="X406" s="239"/>
      <c r="Y406" s="12"/>
      <c r="Z406" s="12"/>
      <c r="AA406" s="12"/>
      <c r="AB406" s="12"/>
      <c r="AC406" s="12"/>
      <c r="AD406" s="12"/>
    </row>
    <row r="407" spans="1:30" x14ac:dyDescent="0.2">
      <c r="A407" s="12"/>
      <c r="B407" s="12"/>
      <c r="C407" s="12"/>
      <c r="D407" s="12"/>
      <c r="E407" s="325"/>
      <c r="F407" s="325"/>
      <c r="G407" s="236"/>
      <c r="H407" s="12"/>
      <c r="I407" s="12"/>
      <c r="J407" s="324"/>
      <c r="K407" s="324"/>
      <c r="L407" s="324"/>
      <c r="M407" s="324"/>
      <c r="N407" s="324"/>
      <c r="O407" s="324"/>
      <c r="P407" s="324"/>
      <c r="Q407" s="324"/>
      <c r="R407" s="324"/>
      <c r="S407" s="324"/>
      <c r="T407" s="324"/>
      <c r="U407" s="324"/>
      <c r="V407" s="324"/>
      <c r="W407" s="324"/>
      <c r="X407" s="239"/>
      <c r="Y407" s="12"/>
      <c r="Z407" s="12"/>
      <c r="AA407" s="12"/>
      <c r="AB407" s="12"/>
      <c r="AC407" s="12"/>
      <c r="AD407" s="12"/>
    </row>
    <row r="408" spans="1:30" x14ac:dyDescent="0.2">
      <c r="A408" s="12"/>
      <c r="B408" s="12"/>
      <c r="C408" s="12"/>
      <c r="D408" s="12"/>
      <c r="E408" s="325"/>
      <c r="F408" s="325"/>
      <c r="G408" s="236"/>
      <c r="H408" s="12"/>
      <c r="I408" s="12"/>
      <c r="J408" s="324"/>
      <c r="K408" s="324"/>
      <c r="L408" s="324"/>
      <c r="M408" s="324"/>
      <c r="N408" s="324"/>
      <c r="O408" s="324"/>
      <c r="P408" s="324"/>
      <c r="Q408" s="324"/>
      <c r="R408" s="324"/>
      <c r="S408" s="324"/>
      <c r="T408" s="324"/>
      <c r="U408" s="324"/>
      <c r="V408" s="324"/>
      <c r="W408" s="324"/>
      <c r="X408" s="239"/>
      <c r="Y408" s="12"/>
      <c r="Z408" s="12"/>
      <c r="AA408" s="12"/>
      <c r="AB408" s="12"/>
      <c r="AC408" s="12"/>
      <c r="AD408" s="12"/>
    </row>
    <row r="409" spans="1:30" x14ac:dyDescent="0.2">
      <c r="A409" s="12"/>
      <c r="B409" s="12"/>
      <c r="C409" s="12"/>
      <c r="D409" s="12"/>
      <c r="E409" s="325"/>
      <c r="F409" s="325"/>
      <c r="G409" s="236"/>
      <c r="H409" s="12"/>
      <c r="I409" s="12"/>
      <c r="J409" s="324"/>
      <c r="K409" s="324"/>
      <c r="L409" s="324"/>
      <c r="M409" s="324"/>
      <c r="N409" s="324"/>
      <c r="O409" s="324"/>
      <c r="P409" s="324"/>
      <c r="Q409" s="324"/>
      <c r="R409" s="324"/>
      <c r="S409" s="324"/>
      <c r="T409" s="324"/>
      <c r="U409" s="324"/>
      <c r="V409" s="324"/>
      <c r="W409" s="324"/>
      <c r="X409" s="239"/>
      <c r="Y409" s="12"/>
      <c r="Z409" s="12"/>
      <c r="AA409" s="12"/>
      <c r="AB409" s="12"/>
      <c r="AC409" s="12"/>
      <c r="AD409" s="12"/>
    </row>
    <row r="410" spans="1:30" x14ac:dyDescent="0.2">
      <c r="A410" s="12"/>
      <c r="B410" s="12"/>
      <c r="C410" s="12"/>
      <c r="D410" s="12"/>
      <c r="E410" s="325"/>
      <c r="F410" s="325"/>
      <c r="G410" s="236"/>
      <c r="H410" s="12"/>
      <c r="I410" s="12"/>
      <c r="J410" s="324"/>
      <c r="K410" s="324"/>
      <c r="L410" s="324"/>
      <c r="M410" s="324"/>
      <c r="N410" s="324"/>
      <c r="O410" s="324"/>
      <c r="P410" s="324"/>
      <c r="Q410" s="324"/>
      <c r="R410" s="324"/>
      <c r="S410" s="324"/>
      <c r="T410" s="324"/>
      <c r="U410" s="324"/>
      <c r="V410" s="324"/>
      <c r="W410" s="324"/>
      <c r="X410" s="239"/>
      <c r="Y410" s="12"/>
      <c r="Z410" s="12"/>
      <c r="AA410" s="12"/>
      <c r="AB410" s="12"/>
      <c r="AC410" s="12"/>
      <c r="AD410" s="12"/>
    </row>
    <row r="411" spans="1:30" x14ac:dyDescent="0.2">
      <c r="A411" s="12"/>
      <c r="B411" s="12"/>
      <c r="C411" s="12"/>
      <c r="D411" s="12"/>
      <c r="E411" s="325"/>
      <c r="F411" s="325"/>
      <c r="G411" s="236"/>
      <c r="H411" s="12"/>
      <c r="I411" s="12"/>
      <c r="J411" s="324"/>
      <c r="K411" s="324"/>
      <c r="L411" s="324"/>
      <c r="M411" s="324"/>
      <c r="N411" s="324"/>
      <c r="O411" s="324"/>
      <c r="P411" s="324"/>
      <c r="Q411" s="324"/>
      <c r="R411" s="324"/>
      <c r="S411" s="324"/>
      <c r="T411" s="324"/>
      <c r="U411" s="324"/>
      <c r="V411" s="324"/>
      <c r="W411" s="324"/>
      <c r="X411" s="239"/>
      <c r="Y411" s="12"/>
      <c r="Z411" s="12"/>
      <c r="AA411" s="12"/>
      <c r="AB411" s="12"/>
      <c r="AC411" s="12"/>
      <c r="AD411" s="12"/>
    </row>
    <row r="412" spans="1:30" x14ac:dyDescent="0.2">
      <c r="A412" s="12"/>
      <c r="B412" s="12"/>
      <c r="C412" s="12"/>
      <c r="D412" s="12"/>
      <c r="E412" s="325"/>
      <c r="F412" s="325"/>
      <c r="G412" s="236"/>
      <c r="H412" s="12"/>
      <c r="I412" s="12"/>
      <c r="J412" s="324"/>
      <c r="K412" s="324"/>
      <c r="L412" s="324"/>
      <c r="M412" s="324"/>
      <c r="N412" s="324"/>
      <c r="O412" s="324"/>
      <c r="P412" s="324"/>
      <c r="Q412" s="324"/>
      <c r="R412" s="324"/>
      <c r="S412" s="324"/>
      <c r="T412" s="324"/>
      <c r="U412" s="324"/>
      <c r="V412" s="324"/>
      <c r="W412" s="324"/>
      <c r="X412" s="239"/>
      <c r="Y412" s="12"/>
      <c r="Z412" s="12"/>
      <c r="AA412" s="12"/>
      <c r="AB412" s="12"/>
      <c r="AC412" s="12"/>
      <c r="AD412" s="12"/>
    </row>
    <row r="413" spans="1:30" x14ac:dyDescent="0.2">
      <c r="A413" s="12"/>
      <c r="B413" s="12"/>
      <c r="C413" s="12"/>
      <c r="D413" s="12"/>
      <c r="E413" s="325"/>
      <c r="F413" s="325"/>
      <c r="G413" s="236"/>
      <c r="H413" s="12"/>
      <c r="I413" s="12"/>
      <c r="J413" s="324"/>
      <c r="K413" s="324"/>
      <c r="L413" s="324"/>
      <c r="M413" s="324"/>
      <c r="N413" s="324"/>
      <c r="O413" s="324"/>
      <c r="P413" s="324"/>
      <c r="Q413" s="324"/>
      <c r="R413" s="324"/>
      <c r="S413" s="324"/>
      <c r="T413" s="324"/>
      <c r="U413" s="324"/>
      <c r="V413" s="324"/>
      <c r="W413" s="324"/>
      <c r="X413" s="239"/>
      <c r="Y413" s="12"/>
      <c r="Z413" s="12"/>
      <c r="AA413" s="12"/>
      <c r="AB413" s="12"/>
      <c r="AC413" s="12"/>
      <c r="AD413" s="12"/>
    </row>
    <row r="414" spans="1:30" x14ac:dyDescent="0.2">
      <c r="A414" s="12"/>
      <c r="B414" s="12"/>
      <c r="C414" s="12"/>
      <c r="D414" s="12"/>
      <c r="E414" s="325"/>
      <c r="F414" s="325"/>
      <c r="G414" s="236"/>
      <c r="H414" s="12"/>
      <c r="I414" s="12"/>
      <c r="J414" s="324"/>
      <c r="K414" s="324"/>
      <c r="L414" s="324"/>
      <c r="M414" s="324"/>
      <c r="N414" s="324"/>
      <c r="O414" s="324"/>
      <c r="P414" s="324"/>
      <c r="Q414" s="324"/>
      <c r="R414" s="324"/>
      <c r="S414" s="324"/>
      <c r="T414" s="324"/>
      <c r="U414" s="324"/>
      <c r="V414" s="324"/>
      <c r="W414" s="324"/>
      <c r="X414" s="239"/>
      <c r="Y414" s="12"/>
      <c r="Z414" s="12"/>
      <c r="AA414" s="12"/>
      <c r="AB414" s="12"/>
      <c r="AC414" s="12"/>
      <c r="AD414" s="12"/>
    </row>
    <row r="415" spans="1:30" x14ac:dyDescent="0.2">
      <c r="A415" s="12"/>
      <c r="B415" s="12"/>
      <c r="C415" s="12"/>
      <c r="D415" s="12"/>
      <c r="E415" s="325"/>
      <c r="F415" s="325"/>
      <c r="G415" s="236"/>
      <c r="H415" s="12"/>
      <c r="I415" s="12"/>
      <c r="J415" s="324"/>
      <c r="K415" s="324"/>
      <c r="L415" s="324"/>
      <c r="M415" s="324"/>
      <c r="N415" s="324"/>
      <c r="O415" s="324"/>
      <c r="P415" s="324"/>
      <c r="Q415" s="324"/>
      <c r="R415" s="324"/>
      <c r="S415" s="324"/>
      <c r="T415" s="324"/>
      <c r="U415" s="324"/>
      <c r="V415" s="324"/>
      <c r="W415" s="324"/>
      <c r="X415" s="239"/>
      <c r="Y415" s="12"/>
      <c r="Z415" s="12"/>
      <c r="AA415" s="12"/>
      <c r="AB415" s="12"/>
      <c r="AC415" s="12"/>
      <c r="AD415" s="12"/>
    </row>
    <row r="416" spans="1:30" x14ac:dyDescent="0.2">
      <c r="A416" s="12"/>
      <c r="B416" s="12"/>
      <c r="C416" s="12"/>
      <c r="D416" s="12"/>
      <c r="E416" s="325"/>
      <c r="F416" s="325"/>
      <c r="G416" s="236"/>
      <c r="H416" s="12"/>
      <c r="I416" s="12"/>
      <c r="J416" s="324"/>
      <c r="K416" s="324"/>
      <c r="L416" s="324"/>
      <c r="M416" s="324"/>
      <c r="N416" s="324"/>
      <c r="O416" s="324"/>
      <c r="P416" s="324"/>
      <c r="Q416" s="324"/>
      <c r="R416" s="324"/>
      <c r="S416" s="324"/>
      <c r="T416" s="324"/>
      <c r="U416" s="324"/>
      <c r="V416" s="324"/>
      <c r="W416" s="324"/>
      <c r="X416" s="239"/>
      <c r="Y416" s="12"/>
      <c r="Z416" s="12"/>
      <c r="AA416" s="12"/>
      <c r="AB416" s="12"/>
      <c r="AC416" s="12"/>
      <c r="AD416" s="12"/>
    </row>
    <row r="417" spans="1:30" x14ac:dyDescent="0.2">
      <c r="A417" s="12"/>
      <c r="B417" s="12"/>
      <c r="C417" s="12"/>
      <c r="D417" s="12"/>
      <c r="E417" s="325"/>
      <c r="F417" s="325"/>
      <c r="G417" s="236"/>
      <c r="H417" s="12"/>
      <c r="I417" s="12"/>
      <c r="J417" s="324"/>
      <c r="K417" s="324"/>
      <c r="L417" s="324"/>
      <c r="M417" s="324"/>
      <c r="N417" s="324"/>
      <c r="O417" s="324"/>
      <c r="P417" s="324"/>
      <c r="Q417" s="324"/>
      <c r="R417" s="324"/>
      <c r="S417" s="324"/>
      <c r="T417" s="324"/>
      <c r="U417" s="324"/>
      <c r="V417" s="324"/>
      <c r="W417" s="324"/>
      <c r="X417" s="239"/>
      <c r="Y417" s="12"/>
      <c r="Z417" s="12"/>
      <c r="AA417" s="12"/>
      <c r="AB417" s="12"/>
      <c r="AC417" s="12"/>
      <c r="AD417" s="12"/>
    </row>
    <row r="418" spans="1:30" x14ac:dyDescent="0.2">
      <c r="A418" s="12"/>
      <c r="B418" s="12"/>
      <c r="C418" s="12"/>
      <c r="D418" s="12"/>
      <c r="E418" s="325"/>
      <c r="F418" s="325"/>
      <c r="G418" s="236"/>
      <c r="H418" s="12"/>
      <c r="I418" s="12"/>
      <c r="J418" s="324"/>
      <c r="K418" s="324"/>
      <c r="L418" s="324"/>
      <c r="M418" s="324"/>
      <c r="N418" s="324"/>
      <c r="O418" s="324"/>
      <c r="P418" s="324"/>
      <c r="Q418" s="324"/>
      <c r="R418" s="324"/>
      <c r="S418" s="324"/>
      <c r="T418" s="324"/>
      <c r="U418" s="324"/>
      <c r="V418" s="324"/>
      <c r="W418" s="324"/>
      <c r="X418" s="239"/>
      <c r="Y418" s="12"/>
      <c r="Z418" s="12"/>
      <c r="AA418" s="12"/>
      <c r="AB418" s="12"/>
      <c r="AC418" s="12"/>
      <c r="AD418" s="12"/>
    </row>
    <row r="419" spans="1:30" x14ac:dyDescent="0.2">
      <c r="A419" s="12"/>
      <c r="B419" s="12"/>
      <c r="C419" s="12"/>
      <c r="D419" s="12"/>
      <c r="E419" s="325"/>
      <c r="F419" s="325"/>
      <c r="G419" s="236"/>
      <c r="H419" s="12"/>
      <c r="I419" s="12"/>
      <c r="J419" s="324"/>
      <c r="K419" s="324"/>
      <c r="L419" s="324"/>
      <c r="M419" s="324"/>
      <c r="N419" s="324"/>
      <c r="O419" s="324"/>
      <c r="P419" s="324"/>
      <c r="Q419" s="324"/>
      <c r="R419" s="324"/>
      <c r="S419" s="324"/>
      <c r="T419" s="324"/>
      <c r="U419" s="324"/>
      <c r="V419" s="324"/>
      <c r="W419" s="324"/>
      <c r="X419" s="239"/>
      <c r="Y419" s="12"/>
      <c r="Z419" s="12"/>
      <c r="AA419" s="12"/>
      <c r="AB419" s="12"/>
      <c r="AC419" s="12"/>
      <c r="AD419" s="12"/>
    </row>
    <row r="420" spans="1:30" x14ac:dyDescent="0.2">
      <c r="A420" s="12"/>
      <c r="B420" s="12"/>
      <c r="C420" s="12"/>
      <c r="D420" s="12"/>
      <c r="E420" s="325"/>
      <c r="F420" s="325"/>
      <c r="G420" s="236"/>
      <c r="H420" s="12"/>
      <c r="I420" s="12"/>
      <c r="J420" s="324"/>
      <c r="K420" s="324"/>
      <c r="L420" s="324"/>
      <c r="M420" s="324"/>
      <c r="N420" s="324"/>
      <c r="O420" s="324"/>
      <c r="P420" s="324"/>
      <c r="Q420" s="324"/>
      <c r="R420" s="324"/>
      <c r="S420" s="324"/>
      <c r="T420" s="324"/>
      <c r="U420" s="324"/>
      <c r="V420" s="324"/>
      <c r="W420" s="324"/>
      <c r="X420" s="239"/>
      <c r="Y420" s="12"/>
      <c r="Z420" s="12"/>
      <c r="AA420" s="12"/>
      <c r="AB420" s="12"/>
      <c r="AC420" s="12"/>
      <c r="AD420" s="12"/>
    </row>
    <row r="421" spans="1:30" x14ac:dyDescent="0.2">
      <c r="A421" s="12"/>
      <c r="B421" s="12"/>
      <c r="C421" s="12"/>
      <c r="D421" s="12"/>
      <c r="E421" s="325"/>
      <c r="F421" s="325"/>
      <c r="G421" s="236"/>
      <c r="H421" s="12"/>
      <c r="I421" s="12"/>
      <c r="J421" s="324"/>
      <c r="K421" s="324"/>
      <c r="L421" s="324"/>
      <c r="M421" s="324"/>
      <c r="N421" s="324"/>
      <c r="O421" s="324"/>
      <c r="P421" s="324"/>
      <c r="Q421" s="324"/>
      <c r="R421" s="324"/>
      <c r="S421" s="324"/>
      <c r="T421" s="324"/>
      <c r="U421" s="324"/>
      <c r="V421" s="324"/>
      <c r="W421" s="324"/>
      <c r="X421" s="239"/>
      <c r="Y421" s="12"/>
      <c r="Z421" s="12"/>
      <c r="AA421" s="12"/>
      <c r="AB421" s="12"/>
      <c r="AC421" s="12"/>
      <c r="AD421" s="12"/>
    </row>
    <row r="422" spans="1:30" x14ac:dyDescent="0.2">
      <c r="A422" s="12"/>
      <c r="B422" s="12"/>
      <c r="C422" s="12"/>
      <c r="D422" s="12"/>
      <c r="E422" s="325"/>
      <c r="F422" s="325"/>
      <c r="G422" s="236"/>
      <c r="H422" s="12"/>
      <c r="I422" s="12"/>
      <c r="J422" s="324"/>
      <c r="K422" s="324"/>
      <c r="L422" s="324"/>
      <c r="M422" s="324"/>
      <c r="N422" s="324"/>
      <c r="O422" s="324"/>
      <c r="P422" s="324"/>
      <c r="Q422" s="324"/>
      <c r="R422" s="324"/>
      <c r="S422" s="324"/>
      <c r="T422" s="324"/>
      <c r="U422" s="324"/>
      <c r="V422" s="324"/>
      <c r="W422" s="324"/>
      <c r="X422" s="239"/>
      <c r="Y422" s="12"/>
      <c r="Z422" s="12"/>
      <c r="AA422" s="12"/>
      <c r="AB422" s="12"/>
      <c r="AC422" s="12"/>
      <c r="AD422" s="12"/>
    </row>
    <row r="423" spans="1:30" x14ac:dyDescent="0.2">
      <c r="A423" s="12"/>
      <c r="B423" s="12"/>
      <c r="C423" s="12"/>
      <c r="D423" s="12"/>
      <c r="E423" s="325"/>
      <c r="F423" s="325"/>
      <c r="G423" s="236"/>
      <c r="H423" s="12"/>
      <c r="I423" s="12"/>
      <c r="J423" s="324"/>
      <c r="K423" s="324"/>
      <c r="L423" s="324"/>
      <c r="M423" s="324"/>
      <c r="N423" s="324"/>
      <c r="O423" s="324"/>
      <c r="P423" s="324"/>
      <c r="Q423" s="324"/>
      <c r="R423" s="324"/>
      <c r="S423" s="324"/>
      <c r="T423" s="324"/>
      <c r="U423" s="324"/>
      <c r="V423" s="324"/>
      <c r="W423" s="324"/>
      <c r="X423" s="239"/>
      <c r="Y423" s="12"/>
      <c r="Z423" s="12"/>
      <c r="AA423" s="12"/>
      <c r="AB423" s="12"/>
      <c r="AC423" s="12"/>
      <c r="AD423" s="12"/>
    </row>
    <row r="424" spans="1:30" x14ac:dyDescent="0.2">
      <c r="A424" s="12"/>
      <c r="B424" s="12"/>
      <c r="C424" s="12"/>
      <c r="D424" s="12"/>
      <c r="E424" s="325"/>
      <c r="F424" s="325"/>
      <c r="G424" s="236"/>
      <c r="H424" s="12"/>
      <c r="I424" s="12"/>
      <c r="J424" s="324"/>
      <c r="K424" s="324"/>
      <c r="L424" s="324"/>
      <c r="M424" s="324"/>
      <c r="N424" s="324"/>
      <c r="O424" s="324"/>
      <c r="P424" s="324"/>
      <c r="Q424" s="324"/>
      <c r="R424" s="324"/>
      <c r="S424" s="324"/>
      <c r="T424" s="324"/>
      <c r="U424" s="324"/>
      <c r="V424" s="324"/>
      <c r="W424" s="324"/>
      <c r="X424" s="12"/>
      <c r="Y424" s="12"/>
      <c r="Z424" s="12"/>
      <c r="AA424" s="12"/>
      <c r="AB424" s="12"/>
      <c r="AC424" s="12"/>
      <c r="AD424" s="12"/>
    </row>
    <row r="425" spans="1:30" x14ac:dyDescent="0.2">
      <c r="A425" s="12"/>
      <c r="B425" s="12"/>
      <c r="C425" s="12"/>
      <c r="D425" s="12"/>
      <c r="E425" s="325"/>
      <c r="F425" s="325"/>
      <c r="G425" s="236"/>
      <c r="H425" s="12"/>
      <c r="I425" s="12"/>
      <c r="J425" s="324"/>
      <c r="K425" s="324"/>
      <c r="L425" s="324"/>
      <c r="M425" s="324"/>
      <c r="N425" s="324"/>
      <c r="O425" s="324"/>
      <c r="P425" s="324"/>
      <c r="Q425" s="324"/>
      <c r="R425" s="324"/>
      <c r="S425" s="324"/>
      <c r="T425" s="324"/>
      <c r="U425" s="324"/>
      <c r="V425" s="324"/>
      <c r="W425" s="324"/>
      <c r="X425" s="12"/>
      <c r="Y425" s="12"/>
      <c r="Z425" s="12"/>
      <c r="AA425" s="12"/>
      <c r="AB425" s="12"/>
      <c r="AC425" s="12"/>
      <c r="AD425" s="12"/>
    </row>
    <row r="426" spans="1:30" x14ac:dyDescent="0.2">
      <c r="A426" s="12"/>
      <c r="B426" s="12"/>
      <c r="C426" s="12"/>
      <c r="D426" s="12"/>
      <c r="E426" s="325"/>
      <c r="F426" s="325"/>
      <c r="G426" s="236"/>
      <c r="H426" s="12"/>
      <c r="I426" s="12"/>
      <c r="J426" s="324"/>
      <c r="K426" s="324"/>
      <c r="L426" s="324"/>
      <c r="M426" s="324"/>
      <c r="N426" s="324"/>
      <c r="O426" s="324"/>
      <c r="P426" s="324"/>
      <c r="Q426" s="324"/>
      <c r="R426" s="324"/>
      <c r="S426" s="324"/>
      <c r="T426" s="324"/>
      <c r="U426" s="324"/>
      <c r="V426" s="324"/>
      <c r="W426" s="324"/>
      <c r="X426" s="12"/>
      <c r="Y426" s="12"/>
      <c r="Z426" s="12"/>
      <c r="AA426" s="12"/>
      <c r="AB426" s="12"/>
      <c r="AC426" s="12"/>
      <c r="AD426" s="12"/>
    </row>
    <row r="427" spans="1:30" x14ac:dyDescent="0.2">
      <c r="A427" s="12"/>
      <c r="B427" s="12"/>
      <c r="C427" s="12"/>
      <c r="D427" s="12"/>
      <c r="E427" s="325"/>
      <c r="F427" s="325"/>
      <c r="G427" s="236"/>
      <c r="H427" s="12"/>
      <c r="I427" s="12"/>
      <c r="J427" s="324"/>
      <c r="K427" s="324"/>
      <c r="L427" s="324"/>
      <c r="M427" s="324"/>
      <c r="N427" s="324"/>
      <c r="O427" s="324"/>
      <c r="P427" s="324"/>
      <c r="Q427" s="324"/>
      <c r="R427" s="324"/>
      <c r="S427" s="324"/>
      <c r="T427" s="324"/>
      <c r="U427" s="324"/>
      <c r="V427" s="324"/>
      <c r="W427" s="324"/>
      <c r="X427" s="12"/>
      <c r="Y427" s="12"/>
      <c r="Z427" s="12"/>
      <c r="AA427" s="12"/>
      <c r="AB427" s="12"/>
      <c r="AC427" s="12"/>
      <c r="AD427" s="12"/>
    </row>
    <row r="428" spans="1:30" x14ac:dyDescent="0.2">
      <c r="A428" s="12"/>
      <c r="B428" s="12"/>
      <c r="C428" s="12"/>
      <c r="D428" s="12"/>
      <c r="E428" s="325"/>
      <c r="F428" s="325"/>
      <c r="G428" s="236"/>
      <c r="H428" s="12"/>
      <c r="I428" s="12"/>
      <c r="J428" s="324"/>
      <c r="K428" s="324"/>
      <c r="L428" s="324"/>
      <c r="M428" s="324"/>
      <c r="N428" s="324"/>
      <c r="O428" s="324"/>
      <c r="P428" s="324"/>
      <c r="Q428" s="324"/>
      <c r="R428" s="324"/>
      <c r="S428" s="324"/>
      <c r="T428" s="324"/>
      <c r="U428" s="324"/>
      <c r="V428" s="324"/>
      <c r="W428" s="324"/>
      <c r="X428" s="12"/>
      <c r="Y428" s="12"/>
      <c r="Z428" s="12"/>
      <c r="AA428" s="12"/>
      <c r="AB428" s="12"/>
      <c r="AC428" s="12"/>
      <c r="AD428" s="12"/>
    </row>
    <row r="429" spans="1:30" x14ac:dyDescent="0.2">
      <c r="A429" s="12"/>
      <c r="B429" s="12"/>
      <c r="C429" s="12"/>
      <c r="D429" s="12"/>
      <c r="E429" s="325"/>
      <c r="F429" s="325"/>
      <c r="G429" s="236"/>
      <c r="H429" s="12"/>
      <c r="I429" s="12"/>
      <c r="J429" s="324"/>
      <c r="K429" s="324"/>
      <c r="L429" s="324"/>
      <c r="M429" s="324"/>
      <c r="N429" s="324"/>
      <c r="O429" s="324"/>
      <c r="P429" s="324"/>
      <c r="Q429" s="324"/>
      <c r="R429" s="324"/>
      <c r="S429" s="324"/>
      <c r="T429" s="324"/>
      <c r="U429" s="324"/>
      <c r="V429" s="324"/>
      <c r="W429" s="324"/>
      <c r="X429" s="12"/>
      <c r="Y429" s="12"/>
      <c r="Z429" s="12"/>
      <c r="AA429" s="12"/>
      <c r="AB429" s="12"/>
      <c r="AC429" s="12"/>
      <c r="AD429" s="12"/>
    </row>
    <row r="430" spans="1:30" x14ac:dyDescent="0.2">
      <c r="A430" s="12"/>
      <c r="B430" s="12"/>
      <c r="C430" s="12"/>
      <c r="D430" s="12"/>
      <c r="E430" s="325"/>
      <c r="F430" s="325"/>
      <c r="G430" s="236"/>
      <c r="H430" s="12"/>
      <c r="I430" s="12"/>
      <c r="J430" s="324"/>
      <c r="K430" s="324"/>
      <c r="L430" s="324"/>
      <c r="M430" s="324"/>
      <c r="N430" s="324"/>
      <c r="O430" s="324"/>
      <c r="P430" s="324"/>
      <c r="Q430" s="324"/>
      <c r="R430" s="324"/>
      <c r="S430" s="324"/>
      <c r="T430" s="324"/>
      <c r="U430" s="324"/>
      <c r="V430" s="324"/>
      <c r="W430" s="324"/>
      <c r="X430" s="12"/>
      <c r="Y430" s="12"/>
      <c r="Z430" s="12"/>
      <c r="AA430" s="12"/>
      <c r="AB430" s="12"/>
      <c r="AC430" s="12"/>
      <c r="AD430" s="12"/>
    </row>
    <row r="431" spans="1:30" x14ac:dyDescent="0.2">
      <c r="A431" s="12"/>
      <c r="B431" s="12"/>
      <c r="C431" s="12"/>
      <c r="D431" s="12"/>
      <c r="E431" s="325"/>
      <c r="F431" s="325"/>
      <c r="G431" s="236"/>
      <c r="H431" s="12"/>
      <c r="I431" s="12"/>
      <c r="J431" s="324"/>
      <c r="K431" s="324"/>
      <c r="L431" s="324"/>
      <c r="M431" s="324"/>
      <c r="N431" s="324"/>
      <c r="O431" s="324"/>
      <c r="P431" s="324"/>
      <c r="Q431" s="324"/>
      <c r="R431" s="324"/>
      <c r="S431" s="324"/>
      <c r="T431" s="324"/>
      <c r="U431" s="324"/>
      <c r="V431" s="324"/>
      <c r="W431" s="324"/>
      <c r="X431" s="12"/>
      <c r="Y431" s="12"/>
      <c r="Z431" s="12"/>
      <c r="AA431" s="12"/>
      <c r="AB431" s="12"/>
      <c r="AC431" s="12"/>
      <c r="AD431" s="12"/>
    </row>
    <row r="432" spans="1:30" x14ac:dyDescent="0.2">
      <c r="A432" s="12"/>
      <c r="B432" s="12"/>
      <c r="C432" s="12"/>
      <c r="D432" s="12"/>
      <c r="E432" s="325"/>
      <c r="F432" s="325"/>
      <c r="G432" s="236"/>
      <c r="H432" s="12"/>
      <c r="I432" s="12"/>
      <c r="J432" s="324"/>
      <c r="K432" s="324"/>
      <c r="L432" s="324"/>
      <c r="M432" s="324"/>
      <c r="N432" s="324"/>
      <c r="O432" s="324"/>
      <c r="P432" s="324"/>
      <c r="Q432" s="324"/>
      <c r="R432" s="324"/>
      <c r="S432" s="324"/>
      <c r="T432" s="324"/>
      <c r="U432" s="324"/>
      <c r="V432" s="324"/>
      <c r="W432" s="324"/>
      <c r="X432" s="12"/>
      <c r="Y432" s="12"/>
      <c r="Z432" s="12"/>
      <c r="AA432" s="12"/>
      <c r="AB432" s="12"/>
      <c r="AC432" s="12"/>
      <c r="AD432" s="12"/>
    </row>
    <row r="433" spans="1:30" x14ac:dyDescent="0.2">
      <c r="A433" s="12"/>
      <c r="B433" s="12"/>
      <c r="C433" s="12"/>
      <c r="D433" s="12"/>
      <c r="E433" s="325"/>
      <c r="F433" s="325"/>
      <c r="G433" s="236"/>
      <c r="H433" s="12"/>
      <c r="I433" s="12"/>
      <c r="J433" s="324"/>
      <c r="K433" s="324"/>
      <c r="L433" s="324"/>
      <c r="M433" s="324"/>
      <c r="N433" s="324"/>
      <c r="O433" s="324"/>
      <c r="P433" s="324"/>
      <c r="Q433" s="324"/>
      <c r="R433" s="324"/>
      <c r="S433" s="324"/>
      <c r="T433" s="324"/>
      <c r="U433" s="324"/>
      <c r="V433" s="324"/>
      <c r="W433" s="324"/>
      <c r="X433" s="12"/>
      <c r="Y433" s="12"/>
      <c r="Z433" s="12"/>
      <c r="AA433" s="12"/>
      <c r="AB433" s="12"/>
      <c r="AC433" s="12"/>
      <c r="AD433" s="12"/>
    </row>
    <row r="434" spans="1:30" x14ac:dyDescent="0.2">
      <c r="A434" s="12"/>
      <c r="B434" s="12"/>
      <c r="C434" s="12"/>
      <c r="D434" s="12"/>
      <c r="E434" s="325"/>
      <c r="F434" s="325"/>
      <c r="G434" s="236"/>
      <c r="H434" s="12"/>
      <c r="I434" s="12"/>
      <c r="J434" s="324"/>
      <c r="K434" s="324"/>
      <c r="L434" s="324"/>
      <c r="M434" s="324"/>
      <c r="N434" s="324"/>
      <c r="O434" s="324"/>
      <c r="P434" s="324"/>
      <c r="Q434" s="324"/>
      <c r="R434" s="324"/>
      <c r="S434" s="324"/>
      <c r="T434" s="324"/>
      <c r="U434" s="324"/>
      <c r="V434" s="324"/>
      <c r="W434" s="324"/>
      <c r="X434" s="12"/>
      <c r="Y434" s="12"/>
      <c r="Z434" s="12"/>
      <c r="AA434" s="12"/>
      <c r="AB434" s="12"/>
      <c r="AC434" s="12"/>
      <c r="AD434" s="12"/>
    </row>
    <row r="435" spans="1:30" x14ac:dyDescent="0.2">
      <c r="A435" s="12"/>
      <c r="B435" s="12"/>
      <c r="C435" s="12"/>
      <c r="D435" s="12"/>
      <c r="E435" s="325"/>
      <c r="F435" s="325"/>
      <c r="G435" s="236"/>
      <c r="H435" s="12"/>
      <c r="I435" s="12"/>
      <c r="J435" s="324"/>
      <c r="K435" s="324"/>
      <c r="L435" s="324"/>
      <c r="M435" s="324"/>
      <c r="N435" s="324"/>
      <c r="O435" s="324"/>
      <c r="P435" s="324"/>
      <c r="Q435" s="324"/>
      <c r="R435" s="324"/>
      <c r="S435" s="324"/>
      <c r="T435" s="324"/>
      <c r="U435" s="324"/>
      <c r="V435" s="324"/>
      <c r="W435" s="324"/>
      <c r="X435" s="12"/>
      <c r="Y435" s="12"/>
      <c r="Z435" s="12"/>
      <c r="AA435" s="12"/>
      <c r="AB435" s="12"/>
      <c r="AC435" s="12"/>
      <c r="AD435" s="12"/>
    </row>
    <row r="436" spans="1:30" x14ac:dyDescent="0.2">
      <c r="A436" s="12"/>
      <c r="B436" s="12"/>
      <c r="C436" s="12"/>
      <c r="D436" s="12"/>
      <c r="E436" s="325"/>
      <c r="F436" s="325"/>
      <c r="G436" s="236"/>
      <c r="H436" s="12"/>
      <c r="I436" s="12"/>
      <c r="J436" s="324"/>
      <c r="K436" s="324"/>
      <c r="L436" s="324"/>
      <c r="M436" s="324"/>
      <c r="N436" s="324"/>
      <c r="O436" s="324"/>
      <c r="P436" s="324"/>
      <c r="Q436" s="324"/>
      <c r="R436" s="324"/>
      <c r="S436" s="324"/>
      <c r="T436" s="324"/>
      <c r="U436" s="324"/>
      <c r="V436" s="324"/>
      <c r="W436" s="324"/>
      <c r="X436" s="12"/>
      <c r="Y436" s="12"/>
      <c r="Z436" s="12"/>
      <c r="AA436" s="12"/>
      <c r="AB436" s="12"/>
      <c r="AC436" s="12"/>
      <c r="AD436" s="12"/>
    </row>
    <row r="437" spans="1:30" x14ac:dyDescent="0.2">
      <c r="A437" s="12"/>
      <c r="B437" s="12"/>
      <c r="C437" s="12"/>
      <c r="D437" s="12"/>
      <c r="E437" s="325"/>
      <c r="F437" s="325"/>
      <c r="G437" s="236"/>
      <c r="H437" s="12"/>
      <c r="I437" s="12"/>
      <c r="J437" s="324"/>
      <c r="K437" s="324"/>
      <c r="L437" s="324"/>
      <c r="M437" s="324"/>
      <c r="N437" s="324"/>
      <c r="O437" s="324"/>
      <c r="P437" s="324"/>
      <c r="Q437" s="324"/>
      <c r="R437" s="324"/>
      <c r="S437" s="324"/>
      <c r="T437" s="324"/>
      <c r="U437" s="324"/>
      <c r="V437" s="324"/>
      <c r="W437" s="324"/>
      <c r="X437" s="12"/>
      <c r="Y437" s="12"/>
      <c r="Z437" s="12"/>
      <c r="AA437" s="12"/>
      <c r="AB437" s="12"/>
      <c r="AC437" s="12"/>
      <c r="AD437" s="12"/>
    </row>
    <row r="438" spans="1:30" x14ac:dyDescent="0.2">
      <c r="A438" s="12"/>
      <c r="B438" s="12"/>
      <c r="C438" s="12"/>
      <c r="D438" s="12"/>
      <c r="E438" s="325"/>
      <c r="F438" s="325"/>
      <c r="G438" s="236"/>
      <c r="H438" s="12"/>
      <c r="I438" s="12"/>
      <c r="J438" s="324"/>
      <c r="K438" s="324"/>
      <c r="L438" s="324"/>
      <c r="M438" s="324"/>
      <c r="N438" s="324"/>
      <c r="O438" s="324"/>
      <c r="P438" s="324"/>
      <c r="Q438" s="324"/>
      <c r="R438" s="324"/>
      <c r="S438" s="324"/>
      <c r="T438" s="324"/>
      <c r="U438" s="324"/>
      <c r="V438" s="324"/>
      <c r="W438" s="324"/>
      <c r="X438" s="12"/>
      <c r="Y438" s="12"/>
      <c r="Z438" s="12"/>
      <c r="AA438" s="12"/>
      <c r="AB438" s="12"/>
      <c r="AC438" s="12"/>
      <c r="AD438" s="12"/>
    </row>
    <row r="439" spans="1:30" x14ac:dyDescent="0.2">
      <c r="A439" s="12"/>
      <c r="B439" s="12"/>
      <c r="C439" s="12"/>
      <c r="D439" s="12"/>
      <c r="E439" s="325"/>
      <c r="F439" s="325"/>
      <c r="G439" s="236"/>
      <c r="H439" s="12"/>
      <c r="I439" s="12"/>
      <c r="J439" s="324"/>
      <c r="K439" s="324"/>
      <c r="L439" s="324"/>
      <c r="M439" s="324"/>
      <c r="N439" s="324"/>
      <c r="O439" s="324"/>
      <c r="P439" s="324"/>
      <c r="Q439" s="324"/>
      <c r="R439" s="324"/>
      <c r="S439" s="324"/>
      <c r="T439" s="324"/>
      <c r="U439" s="324"/>
      <c r="V439" s="324"/>
      <c r="W439" s="324"/>
      <c r="X439" s="12"/>
      <c r="Y439" s="12"/>
      <c r="Z439" s="12"/>
      <c r="AA439" s="12"/>
      <c r="AB439" s="12"/>
      <c r="AC439" s="12"/>
      <c r="AD439" s="12"/>
    </row>
    <row r="440" spans="1:30" x14ac:dyDescent="0.2">
      <c r="A440" s="12"/>
      <c r="B440" s="12"/>
      <c r="C440" s="12"/>
      <c r="D440" s="12"/>
      <c r="E440" s="325"/>
      <c r="F440" s="325"/>
      <c r="G440" s="236"/>
      <c r="H440" s="12"/>
      <c r="I440" s="12"/>
      <c r="J440" s="324"/>
      <c r="K440" s="324"/>
      <c r="L440" s="324"/>
      <c r="M440" s="324"/>
      <c r="N440" s="324"/>
      <c r="O440" s="324"/>
      <c r="P440" s="324"/>
      <c r="Q440" s="324"/>
      <c r="R440" s="324"/>
      <c r="S440" s="324"/>
      <c r="T440" s="324"/>
      <c r="U440" s="324"/>
      <c r="V440" s="324"/>
      <c r="W440" s="324"/>
      <c r="X440" s="12"/>
      <c r="Y440" s="12"/>
      <c r="Z440" s="12"/>
      <c r="AA440" s="12"/>
      <c r="AB440" s="12"/>
      <c r="AC440" s="12"/>
      <c r="AD440" s="12"/>
    </row>
    <row r="441" spans="1:30" x14ac:dyDescent="0.2">
      <c r="A441" s="12"/>
      <c r="B441" s="12"/>
      <c r="C441" s="12"/>
      <c r="D441" s="12"/>
      <c r="E441" s="325"/>
      <c r="F441" s="325"/>
      <c r="G441" s="236"/>
      <c r="H441" s="12"/>
      <c r="I441" s="12"/>
      <c r="J441" s="324"/>
      <c r="K441" s="324"/>
      <c r="L441" s="324"/>
      <c r="M441" s="324"/>
      <c r="N441" s="324"/>
      <c r="O441" s="324"/>
      <c r="P441" s="324"/>
      <c r="Q441" s="324"/>
      <c r="R441" s="324"/>
      <c r="S441" s="324"/>
      <c r="T441" s="324"/>
      <c r="U441" s="324"/>
      <c r="V441" s="324"/>
      <c r="W441" s="324"/>
      <c r="X441" s="12"/>
      <c r="Y441" s="12"/>
      <c r="Z441" s="12"/>
      <c r="AA441" s="12"/>
      <c r="AB441" s="12"/>
      <c r="AC441" s="12"/>
      <c r="AD441" s="12"/>
    </row>
    <row r="442" spans="1:30" x14ac:dyDescent="0.2">
      <c r="A442" s="12"/>
      <c r="B442" s="12"/>
      <c r="C442" s="12"/>
      <c r="D442" s="12"/>
      <c r="E442" s="325"/>
      <c r="F442" s="325"/>
      <c r="G442" s="236"/>
      <c r="H442" s="12"/>
      <c r="I442" s="12"/>
      <c r="J442" s="324"/>
      <c r="K442" s="324"/>
      <c r="L442" s="324"/>
      <c r="M442" s="324"/>
      <c r="N442" s="324"/>
      <c r="O442" s="324"/>
      <c r="P442" s="324"/>
      <c r="Q442" s="324"/>
      <c r="R442" s="324"/>
      <c r="S442" s="324"/>
      <c r="T442" s="324"/>
      <c r="U442" s="324"/>
      <c r="V442" s="324"/>
      <c r="W442" s="324"/>
      <c r="X442" s="12"/>
      <c r="Y442" s="12"/>
      <c r="Z442" s="12"/>
      <c r="AA442" s="12"/>
      <c r="AB442" s="12"/>
      <c r="AC442" s="12"/>
      <c r="AD442" s="12"/>
    </row>
    <row r="443" spans="1:30" x14ac:dyDescent="0.2">
      <c r="A443" s="12"/>
      <c r="B443" s="12"/>
      <c r="C443" s="12"/>
      <c r="D443" s="12"/>
      <c r="E443" s="325"/>
      <c r="F443" s="325"/>
      <c r="G443" s="236"/>
      <c r="H443" s="12"/>
      <c r="I443" s="12"/>
      <c r="J443" s="324"/>
      <c r="K443" s="324"/>
      <c r="L443" s="324"/>
      <c r="M443" s="324"/>
      <c r="N443" s="324"/>
      <c r="O443" s="324"/>
      <c r="P443" s="324"/>
      <c r="Q443" s="324"/>
      <c r="R443" s="324"/>
      <c r="S443" s="324"/>
      <c r="T443" s="324"/>
      <c r="U443" s="324"/>
      <c r="V443" s="324"/>
      <c r="W443" s="324"/>
      <c r="X443" s="12"/>
      <c r="Y443" s="12"/>
      <c r="Z443" s="12"/>
      <c r="AA443" s="12"/>
      <c r="AB443" s="12"/>
      <c r="AC443" s="12"/>
      <c r="AD443" s="12"/>
    </row>
    <row r="444" spans="1:30" x14ac:dyDescent="0.2">
      <c r="A444" s="12"/>
      <c r="B444" s="12"/>
      <c r="C444" s="12"/>
      <c r="D444" s="12"/>
      <c r="E444" s="325"/>
      <c r="F444" s="325"/>
      <c r="G444" s="236"/>
      <c r="H444" s="12"/>
      <c r="I444" s="12"/>
      <c r="J444" s="324"/>
      <c r="K444" s="324"/>
      <c r="L444" s="324"/>
      <c r="M444" s="324"/>
      <c r="N444" s="324"/>
      <c r="O444" s="324"/>
      <c r="P444" s="324"/>
      <c r="Q444" s="324"/>
      <c r="R444" s="324"/>
      <c r="S444" s="324"/>
      <c r="T444" s="324"/>
      <c r="U444" s="324"/>
      <c r="V444" s="324"/>
      <c r="W444" s="324"/>
      <c r="X444" s="12"/>
      <c r="Y444" s="12"/>
      <c r="Z444" s="12"/>
      <c r="AA444" s="12"/>
      <c r="AB444" s="12"/>
      <c r="AC444" s="12"/>
      <c r="AD444" s="12"/>
    </row>
    <row r="445" spans="1:30" x14ac:dyDescent="0.2">
      <c r="A445" s="12"/>
      <c r="B445" s="12"/>
      <c r="C445" s="12"/>
      <c r="D445" s="12"/>
      <c r="E445" s="325"/>
      <c r="F445" s="325"/>
      <c r="G445" s="236"/>
      <c r="H445" s="12"/>
      <c r="I445" s="12"/>
      <c r="J445" s="324"/>
      <c r="K445" s="324"/>
      <c r="L445" s="324"/>
      <c r="M445" s="324"/>
      <c r="N445" s="324"/>
      <c r="O445" s="324"/>
      <c r="P445" s="324"/>
      <c r="Q445" s="324"/>
      <c r="R445" s="324"/>
      <c r="S445" s="324"/>
      <c r="T445" s="324"/>
      <c r="U445" s="324"/>
      <c r="V445" s="324"/>
      <c r="W445" s="324"/>
      <c r="X445" s="12"/>
      <c r="Y445" s="12"/>
      <c r="Z445" s="12"/>
      <c r="AA445" s="12"/>
      <c r="AB445" s="12"/>
      <c r="AC445" s="12"/>
      <c r="AD445" s="12"/>
    </row>
    <row r="446" spans="1:30" x14ac:dyDescent="0.2">
      <c r="A446" s="12"/>
      <c r="B446" s="12"/>
      <c r="C446" s="12"/>
      <c r="D446" s="12"/>
      <c r="E446" s="325"/>
      <c r="F446" s="325"/>
      <c r="G446" s="236"/>
      <c r="H446" s="12"/>
      <c r="I446" s="12"/>
      <c r="J446" s="324"/>
      <c r="K446" s="324"/>
      <c r="L446" s="324"/>
      <c r="M446" s="324"/>
      <c r="N446" s="324"/>
      <c r="O446" s="324"/>
      <c r="P446" s="324"/>
      <c r="Q446" s="324"/>
      <c r="R446" s="324"/>
      <c r="S446" s="324"/>
      <c r="T446" s="324"/>
      <c r="U446" s="324"/>
      <c r="V446" s="324"/>
      <c r="W446" s="324"/>
      <c r="X446" s="12"/>
      <c r="Y446" s="12"/>
      <c r="Z446" s="12"/>
      <c r="AA446" s="12"/>
      <c r="AB446" s="12"/>
      <c r="AC446" s="12"/>
      <c r="AD446" s="12"/>
    </row>
    <row r="447" spans="1:30" x14ac:dyDescent="0.2">
      <c r="A447" s="12"/>
      <c r="B447" s="12"/>
      <c r="C447" s="12"/>
      <c r="D447" s="12"/>
      <c r="E447" s="325"/>
      <c r="F447" s="325"/>
      <c r="G447" s="236"/>
      <c r="H447" s="12"/>
      <c r="I447" s="12"/>
      <c r="J447" s="324"/>
      <c r="K447" s="324"/>
      <c r="L447" s="324"/>
      <c r="M447" s="324"/>
      <c r="N447" s="324"/>
      <c r="O447" s="324"/>
      <c r="P447" s="324"/>
      <c r="Q447" s="324"/>
      <c r="R447" s="324"/>
      <c r="S447" s="324"/>
      <c r="T447" s="324"/>
      <c r="U447" s="324"/>
      <c r="V447" s="324"/>
      <c r="W447" s="324"/>
      <c r="X447" s="12"/>
      <c r="Y447" s="12"/>
      <c r="Z447" s="12"/>
      <c r="AA447" s="12"/>
      <c r="AB447" s="12"/>
      <c r="AC447" s="12"/>
      <c r="AD447" s="12"/>
    </row>
    <row r="448" spans="1:30" x14ac:dyDescent="0.2">
      <c r="A448" s="12"/>
      <c r="B448" s="12"/>
      <c r="C448" s="12"/>
      <c r="D448" s="12"/>
      <c r="E448" s="325"/>
      <c r="F448" s="325"/>
      <c r="G448" s="236"/>
      <c r="H448" s="12"/>
      <c r="I448" s="12"/>
      <c r="J448" s="324"/>
      <c r="K448" s="324"/>
      <c r="L448" s="324"/>
      <c r="M448" s="324"/>
      <c r="N448" s="324"/>
      <c r="O448" s="324"/>
      <c r="P448" s="324"/>
      <c r="Q448" s="324"/>
      <c r="R448" s="324"/>
      <c r="S448" s="324"/>
      <c r="T448" s="324"/>
      <c r="U448" s="324"/>
      <c r="V448" s="324"/>
      <c r="W448" s="324"/>
      <c r="X448" s="12"/>
      <c r="Y448" s="12"/>
      <c r="Z448" s="12"/>
      <c r="AA448" s="12"/>
      <c r="AB448" s="12"/>
      <c r="AC448" s="12"/>
      <c r="AD448" s="12"/>
    </row>
    <row r="449" spans="1:30" x14ac:dyDescent="0.2">
      <c r="A449" s="12"/>
      <c r="B449" s="12"/>
      <c r="C449" s="12"/>
      <c r="D449" s="12"/>
      <c r="E449" s="325"/>
      <c r="F449" s="325"/>
      <c r="G449" s="236"/>
      <c r="H449" s="12"/>
      <c r="I449" s="12"/>
      <c r="J449" s="324"/>
      <c r="K449" s="324"/>
      <c r="L449" s="324"/>
      <c r="M449" s="324"/>
      <c r="N449" s="324"/>
      <c r="O449" s="324"/>
      <c r="P449" s="324"/>
      <c r="Q449" s="324"/>
      <c r="R449" s="324"/>
      <c r="S449" s="324"/>
      <c r="T449" s="324"/>
      <c r="U449" s="324"/>
      <c r="V449" s="324"/>
      <c r="W449" s="324"/>
      <c r="X449" s="12"/>
      <c r="Y449" s="12"/>
      <c r="Z449" s="12"/>
      <c r="AA449" s="12"/>
      <c r="AB449" s="12"/>
      <c r="AC449" s="12"/>
      <c r="AD449" s="12"/>
    </row>
    <row r="450" spans="1:30" x14ac:dyDescent="0.2">
      <c r="A450" s="12"/>
      <c r="B450" s="12"/>
      <c r="C450" s="12"/>
      <c r="D450" s="12"/>
      <c r="E450" s="325"/>
      <c r="F450" s="325"/>
      <c r="G450" s="236"/>
      <c r="H450" s="12"/>
      <c r="I450" s="12"/>
      <c r="J450" s="324"/>
      <c r="K450" s="324"/>
      <c r="L450" s="324"/>
      <c r="M450" s="324"/>
      <c r="N450" s="324"/>
      <c r="O450" s="324"/>
      <c r="P450" s="324"/>
      <c r="Q450" s="324"/>
      <c r="R450" s="324"/>
      <c r="S450" s="324"/>
      <c r="T450" s="324"/>
      <c r="U450" s="324"/>
      <c r="V450" s="324"/>
      <c r="W450" s="324"/>
      <c r="X450" s="12"/>
      <c r="Y450" s="12"/>
      <c r="Z450" s="12"/>
      <c r="AA450" s="12"/>
      <c r="AB450" s="12"/>
      <c r="AC450" s="12"/>
      <c r="AD450" s="12"/>
    </row>
    <row r="451" spans="1:30" x14ac:dyDescent="0.2">
      <c r="A451" s="12"/>
      <c r="B451" s="12"/>
      <c r="C451" s="12"/>
      <c r="D451" s="12"/>
      <c r="E451" s="325"/>
      <c r="F451" s="325"/>
      <c r="G451" s="236"/>
      <c r="H451" s="12"/>
      <c r="I451" s="12"/>
      <c r="J451" s="324"/>
      <c r="K451" s="324"/>
      <c r="L451" s="324"/>
      <c r="M451" s="324"/>
      <c r="N451" s="324"/>
      <c r="O451" s="324"/>
      <c r="P451" s="324"/>
      <c r="Q451" s="324"/>
      <c r="R451" s="324"/>
      <c r="S451" s="324"/>
      <c r="T451" s="324"/>
      <c r="U451" s="324"/>
      <c r="V451" s="324"/>
      <c r="W451" s="324"/>
      <c r="X451" s="12"/>
      <c r="Y451" s="12"/>
      <c r="Z451" s="12"/>
      <c r="AA451" s="12"/>
      <c r="AB451" s="12"/>
      <c r="AC451" s="12"/>
      <c r="AD451" s="12"/>
    </row>
    <row r="452" spans="1:30" x14ac:dyDescent="0.2">
      <c r="A452" s="12"/>
      <c r="B452" s="12"/>
      <c r="C452" s="12"/>
      <c r="D452" s="12"/>
      <c r="E452" s="325"/>
      <c r="F452" s="325"/>
      <c r="G452" s="236"/>
      <c r="H452" s="12"/>
      <c r="I452" s="12"/>
      <c r="J452" s="324"/>
      <c r="K452" s="324"/>
      <c r="L452" s="324"/>
      <c r="M452" s="324"/>
      <c r="N452" s="324"/>
      <c r="O452" s="324"/>
      <c r="P452" s="324"/>
      <c r="Q452" s="324"/>
      <c r="R452" s="324"/>
      <c r="S452" s="324"/>
      <c r="T452" s="324"/>
      <c r="U452" s="324"/>
      <c r="V452" s="324"/>
      <c r="W452" s="324"/>
      <c r="X452" s="12"/>
      <c r="Y452" s="12"/>
      <c r="Z452" s="12"/>
      <c r="AA452" s="12"/>
      <c r="AB452" s="12"/>
      <c r="AC452" s="12"/>
      <c r="AD452" s="12"/>
    </row>
    <row r="453" spans="1:30" x14ac:dyDescent="0.2">
      <c r="A453" s="12"/>
      <c r="B453" s="12"/>
      <c r="C453" s="12"/>
      <c r="D453" s="12"/>
      <c r="E453" s="325"/>
      <c r="F453" s="325"/>
      <c r="G453" s="236"/>
      <c r="H453" s="12"/>
      <c r="I453" s="12"/>
      <c r="J453" s="324"/>
      <c r="K453" s="324"/>
      <c r="L453" s="324"/>
      <c r="M453" s="324"/>
      <c r="N453" s="324"/>
      <c r="O453" s="324"/>
      <c r="P453" s="324"/>
      <c r="Q453" s="324"/>
      <c r="R453" s="324"/>
      <c r="S453" s="324"/>
      <c r="T453" s="324"/>
      <c r="U453" s="324"/>
      <c r="V453" s="324"/>
      <c r="W453" s="324"/>
      <c r="X453" s="12"/>
      <c r="Y453" s="12"/>
      <c r="Z453" s="12"/>
      <c r="AA453" s="12"/>
      <c r="AB453" s="12"/>
      <c r="AC453" s="12"/>
      <c r="AD453" s="12"/>
    </row>
    <row r="454" spans="1:30" x14ac:dyDescent="0.2">
      <c r="A454" s="12"/>
      <c r="B454" s="12"/>
      <c r="C454" s="12"/>
      <c r="D454" s="12"/>
      <c r="E454" s="325"/>
      <c r="F454" s="325"/>
      <c r="G454" s="236"/>
      <c r="H454" s="12"/>
      <c r="I454" s="12"/>
      <c r="J454" s="324"/>
      <c r="K454" s="324"/>
      <c r="L454" s="324"/>
      <c r="M454" s="324"/>
      <c r="N454" s="324"/>
      <c r="O454" s="324"/>
      <c r="P454" s="324"/>
      <c r="Q454" s="324"/>
      <c r="R454" s="324"/>
      <c r="S454" s="324"/>
      <c r="T454" s="324"/>
      <c r="U454" s="324"/>
      <c r="V454" s="324"/>
      <c r="W454" s="324"/>
      <c r="X454" s="12"/>
      <c r="Y454" s="12"/>
      <c r="Z454" s="12"/>
      <c r="AA454" s="12"/>
      <c r="AB454" s="12"/>
      <c r="AC454" s="12"/>
      <c r="AD454" s="12"/>
    </row>
    <row r="455" spans="1:30" x14ac:dyDescent="0.2">
      <c r="A455" s="12"/>
      <c r="B455" s="12"/>
      <c r="C455" s="12"/>
      <c r="D455" s="12"/>
      <c r="E455" s="325"/>
      <c r="F455" s="325"/>
      <c r="G455" s="236"/>
      <c r="H455" s="12"/>
      <c r="I455" s="12"/>
      <c r="J455" s="324"/>
      <c r="K455" s="324"/>
      <c r="L455" s="324"/>
      <c r="M455" s="324"/>
      <c r="N455" s="324"/>
      <c r="O455" s="324"/>
      <c r="P455" s="324"/>
      <c r="Q455" s="324"/>
      <c r="R455" s="324"/>
      <c r="S455" s="324"/>
      <c r="T455" s="324"/>
      <c r="U455" s="324"/>
      <c r="V455" s="324"/>
      <c r="W455" s="324"/>
      <c r="X455" s="12"/>
      <c r="Y455" s="12"/>
      <c r="Z455" s="12"/>
      <c r="AA455" s="12"/>
      <c r="AB455" s="12"/>
      <c r="AC455" s="12"/>
      <c r="AD455" s="12"/>
    </row>
    <row r="456" spans="1:30" x14ac:dyDescent="0.2">
      <c r="A456" s="12"/>
      <c r="B456" s="12"/>
      <c r="C456" s="12"/>
      <c r="D456" s="12"/>
      <c r="E456" s="325"/>
      <c r="F456" s="325"/>
      <c r="G456" s="236"/>
      <c r="H456" s="12"/>
      <c r="I456" s="12"/>
      <c r="J456" s="324"/>
      <c r="K456" s="324"/>
      <c r="L456" s="324"/>
      <c r="M456" s="324"/>
      <c r="N456" s="324"/>
      <c r="O456" s="324"/>
      <c r="P456" s="324"/>
      <c r="Q456" s="324"/>
      <c r="R456" s="324"/>
      <c r="S456" s="324"/>
      <c r="T456" s="324"/>
      <c r="U456" s="324"/>
      <c r="V456" s="324"/>
      <c r="W456" s="324"/>
      <c r="X456" s="12"/>
      <c r="Y456" s="12"/>
      <c r="Z456" s="12"/>
      <c r="AA456" s="12"/>
      <c r="AB456" s="12"/>
      <c r="AC456" s="12"/>
      <c r="AD456" s="12"/>
    </row>
    <row r="457" spans="1:30" x14ac:dyDescent="0.2">
      <c r="A457" s="12"/>
      <c r="B457" s="12"/>
      <c r="C457" s="12"/>
      <c r="D457" s="12"/>
      <c r="E457" s="325"/>
      <c r="F457" s="325"/>
      <c r="G457" s="236"/>
      <c r="H457" s="12"/>
      <c r="I457" s="12"/>
      <c r="J457" s="324"/>
      <c r="K457" s="324"/>
      <c r="L457" s="324"/>
      <c r="M457" s="324"/>
      <c r="N457" s="324"/>
      <c r="O457" s="324"/>
      <c r="P457" s="324"/>
      <c r="Q457" s="324"/>
      <c r="R457" s="324"/>
      <c r="S457" s="324"/>
      <c r="T457" s="324"/>
      <c r="U457" s="324"/>
      <c r="V457" s="324"/>
      <c r="W457" s="324"/>
      <c r="X457" s="12"/>
      <c r="Y457" s="12"/>
      <c r="Z457" s="12"/>
      <c r="AA457" s="12"/>
      <c r="AB457" s="12"/>
      <c r="AC457" s="12"/>
      <c r="AD457" s="12"/>
    </row>
    <row r="458" spans="1:30" x14ac:dyDescent="0.2">
      <c r="A458" s="12"/>
      <c r="B458" s="12"/>
      <c r="C458" s="12"/>
      <c r="D458" s="12"/>
      <c r="E458" s="325"/>
      <c r="F458" s="325"/>
      <c r="G458" s="236"/>
      <c r="H458" s="12"/>
      <c r="I458" s="12"/>
      <c r="J458" s="324"/>
      <c r="K458" s="324"/>
      <c r="L458" s="324"/>
      <c r="M458" s="324"/>
      <c r="N458" s="324"/>
      <c r="O458" s="324"/>
      <c r="P458" s="324"/>
      <c r="Q458" s="324"/>
      <c r="R458" s="324"/>
      <c r="S458" s="324"/>
      <c r="T458" s="324"/>
      <c r="U458" s="324"/>
      <c r="V458" s="324"/>
      <c r="W458" s="324"/>
      <c r="X458" s="12"/>
      <c r="Y458" s="12"/>
      <c r="Z458" s="12"/>
      <c r="AA458" s="12"/>
      <c r="AB458" s="12"/>
      <c r="AC458" s="12"/>
      <c r="AD458" s="12"/>
    </row>
    <row r="459" spans="1:30" x14ac:dyDescent="0.2">
      <c r="A459" s="12"/>
      <c r="B459" s="12"/>
      <c r="C459" s="12"/>
      <c r="D459" s="12"/>
      <c r="E459" s="325"/>
      <c r="F459" s="325"/>
      <c r="G459" s="236"/>
      <c r="H459" s="12"/>
      <c r="I459" s="12"/>
      <c r="J459" s="324"/>
      <c r="K459" s="324"/>
      <c r="L459" s="324"/>
      <c r="M459" s="324"/>
      <c r="N459" s="324"/>
      <c r="O459" s="324"/>
      <c r="P459" s="324"/>
      <c r="Q459" s="324"/>
      <c r="R459" s="324"/>
      <c r="S459" s="324"/>
      <c r="T459" s="324"/>
      <c r="U459" s="324"/>
      <c r="V459" s="324"/>
      <c r="W459" s="324"/>
      <c r="X459" s="12"/>
      <c r="Y459" s="12"/>
      <c r="Z459" s="12"/>
      <c r="AA459" s="12"/>
      <c r="AB459" s="12"/>
      <c r="AC459" s="12"/>
      <c r="AD459" s="12"/>
    </row>
    <row r="460" spans="1:30" x14ac:dyDescent="0.2">
      <c r="A460" s="12"/>
      <c r="B460" s="12"/>
      <c r="C460" s="12"/>
      <c r="D460" s="12"/>
      <c r="E460" s="325"/>
      <c r="F460" s="325"/>
      <c r="G460" s="236"/>
      <c r="H460" s="12"/>
      <c r="I460" s="12"/>
      <c r="J460" s="324"/>
      <c r="K460" s="324"/>
      <c r="L460" s="324"/>
      <c r="M460" s="324"/>
      <c r="N460" s="324"/>
      <c r="O460" s="324"/>
      <c r="P460" s="324"/>
      <c r="Q460" s="324"/>
      <c r="R460" s="324"/>
      <c r="S460" s="324"/>
      <c r="T460" s="324"/>
      <c r="U460" s="324"/>
      <c r="V460" s="324"/>
      <c r="W460" s="324"/>
      <c r="X460" s="12"/>
      <c r="Y460" s="12"/>
      <c r="Z460" s="12"/>
      <c r="AA460" s="12"/>
      <c r="AB460" s="12"/>
      <c r="AC460" s="12"/>
      <c r="AD460" s="12"/>
    </row>
    <row r="461" spans="1:30" x14ac:dyDescent="0.2">
      <c r="A461" s="12"/>
      <c r="B461" s="12"/>
      <c r="C461" s="12"/>
      <c r="D461" s="12"/>
      <c r="E461" s="325"/>
      <c r="F461" s="325"/>
      <c r="G461" s="236"/>
      <c r="H461" s="12"/>
      <c r="I461" s="12"/>
      <c r="J461" s="324"/>
      <c r="K461" s="324"/>
      <c r="L461" s="324"/>
      <c r="M461" s="324"/>
      <c r="N461" s="324"/>
      <c r="O461" s="324"/>
      <c r="P461" s="324"/>
      <c r="Q461" s="324"/>
      <c r="R461" s="324"/>
      <c r="S461" s="324"/>
      <c r="T461" s="324"/>
      <c r="U461" s="324"/>
      <c r="V461" s="324"/>
      <c r="W461" s="324"/>
      <c r="X461" s="12"/>
      <c r="Y461" s="12"/>
      <c r="Z461" s="12"/>
      <c r="AA461" s="12"/>
      <c r="AB461" s="12"/>
      <c r="AC461" s="12"/>
      <c r="AD461" s="12"/>
    </row>
    <row r="462" spans="1:30" x14ac:dyDescent="0.2">
      <c r="A462" s="12"/>
      <c r="B462" s="12"/>
      <c r="C462" s="12"/>
      <c r="D462" s="12"/>
      <c r="E462" s="325"/>
      <c r="F462" s="325"/>
      <c r="G462" s="236"/>
      <c r="H462" s="12"/>
      <c r="I462" s="12"/>
      <c r="J462" s="324"/>
      <c r="K462" s="324"/>
      <c r="L462" s="324"/>
      <c r="M462" s="324"/>
      <c r="N462" s="324"/>
      <c r="O462" s="324"/>
      <c r="P462" s="324"/>
      <c r="Q462" s="324"/>
      <c r="R462" s="324"/>
      <c r="S462" s="324"/>
      <c r="T462" s="324"/>
      <c r="U462" s="324"/>
      <c r="V462" s="324"/>
      <c r="W462" s="324"/>
      <c r="X462" s="12"/>
      <c r="Y462" s="12"/>
      <c r="Z462" s="12"/>
      <c r="AA462" s="12"/>
      <c r="AB462" s="12"/>
      <c r="AC462" s="12"/>
      <c r="AD462" s="12"/>
    </row>
    <row r="463" spans="1:30" x14ac:dyDescent="0.2">
      <c r="A463" s="12"/>
      <c r="B463" s="12"/>
      <c r="C463" s="12"/>
      <c r="D463" s="12"/>
      <c r="E463" s="325"/>
      <c r="F463" s="325"/>
      <c r="G463" s="236"/>
      <c r="H463" s="12"/>
      <c r="I463" s="12"/>
      <c r="J463" s="324"/>
      <c r="K463" s="324"/>
      <c r="L463" s="324"/>
      <c r="M463" s="324"/>
      <c r="N463" s="324"/>
      <c r="O463" s="324"/>
      <c r="P463" s="324"/>
      <c r="Q463" s="324"/>
      <c r="R463" s="324"/>
      <c r="S463" s="324"/>
      <c r="T463" s="324"/>
      <c r="U463" s="324"/>
      <c r="V463" s="324"/>
      <c r="W463" s="324"/>
      <c r="X463" s="12"/>
      <c r="Y463" s="12"/>
      <c r="Z463" s="12"/>
      <c r="AA463" s="12"/>
      <c r="AB463" s="12"/>
      <c r="AC463" s="12"/>
      <c r="AD463" s="12"/>
    </row>
    <row r="464" spans="1:30" x14ac:dyDescent="0.2">
      <c r="A464" s="12"/>
      <c r="B464" s="12"/>
      <c r="C464" s="12"/>
      <c r="D464" s="12"/>
      <c r="E464" s="325"/>
      <c r="F464" s="325"/>
      <c r="G464" s="236"/>
      <c r="H464" s="12"/>
      <c r="I464" s="12"/>
      <c r="J464" s="324"/>
      <c r="K464" s="324"/>
      <c r="L464" s="324"/>
      <c r="M464" s="324"/>
      <c r="N464" s="324"/>
      <c r="O464" s="324"/>
      <c r="P464" s="324"/>
      <c r="Q464" s="324"/>
      <c r="R464" s="324"/>
      <c r="S464" s="324"/>
      <c r="T464" s="324"/>
      <c r="U464" s="324"/>
      <c r="V464" s="324"/>
      <c r="W464" s="324"/>
      <c r="X464" s="12"/>
      <c r="Y464" s="12"/>
      <c r="Z464" s="12"/>
      <c r="AA464" s="12"/>
      <c r="AB464" s="12"/>
      <c r="AC464" s="12"/>
      <c r="AD464" s="12"/>
    </row>
    <row r="465" spans="1:30" x14ac:dyDescent="0.2">
      <c r="A465" s="12"/>
      <c r="B465" s="12"/>
      <c r="C465" s="12"/>
      <c r="D465" s="12"/>
      <c r="E465" s="325"/>
      <c r="F465" s="325"/>
      <c r="G465" s="236"/>
      <c r="H465" s="12"/>
      <c r="I465" s="12"/>
      <c r="J465" s="324"/>
      <c r="K465" s="324"/>
      <c r="L465" s="324"/>
      <c r="M465" s="324"/>
      <c r="N465" s="324"/>
      <c r="O465" s="324"/>
      <c r="P465" s="324"/>
      <c r="Q465" s="324"/>
      <c r="R465" s="324"/>
      <c r="S465" s="324"/>
      <c r="T465" s="324"/>
      <c r="U465" s="324"/>
      <c r="V465" s="324"/>
      <c r="W465" s="324"/>
      <c r="X465" s="12"/>
      <c r="Y465" s="12"/>
      <c r="Z465" s="12"/>
      <c r="AA465" s="12"/>
      <c r="AB465" s="12"/>
      <c r="AC465" s="12"/>
      <c r="AD465" s="12"/>
    </row>
    <row r="466" spans="1:30" x14ac:dyDescent="0.2">
      <c r="A466" s="12"/>
      <c r="B466" s="12"/>
      <c r="C466" s="12"/>
      <c r="D466" s="12"/>
      <c r="E466" s="325"/>
      <c r="F466" s="325"/>
      <c r="G466" s="236"/>
      <c r="H466" s="12"/>
      <c r="I466" s="12"/>
      <c r="J466" s="324"/>
      <c r="K466" s="324"/>
      <c r="L466" s="324"/>
      <c r="M466" s="324"/>
      <c r="N466" s="324"/>
      <c r="O466" s="324"/>
      <c r="P466" s="324"/>
      <c r="Q466" s="324"/>
      <c r="R466" s="324"/>
      <c r="S466" s="324"/>
      <c r="T466" s="324"/>
      <c r="U466" s="324"/>
      <c r="V466" s="324"/>
      <c r="W466" s="324"/>
      <c r="X466" s="12"/>
      <c r="Y466" s="12"/>
      <c r="Z466" s="12"/>
      <c r="AA466" s="12"/>
      <c r="AB466" s="12"/>
      <c r="AC466" s="12"/>
      <c r="AD466" s="12"/>
    </row>
    <row r="467" spans="1:30" x14ac:dyDescent="0.2">
      <c r="A467" s="12"/>
      <c r="B467" s="12"/>
      <c r="C467" s="12"/>
      <c r="D467" s="12"/>
      <c r="E467" s="325"/>
      <c r="F467" s="325"/>
      <c r="G467" s="236"/>
      <c r="H467" s="12"/>
      <c r="I467" s="12"/>
      <c r="J467" s="324"/>
      <c r="K467" s="324"/>
      <c r="L467" s="324"/>
      <c r="M467" s="324"/>
      <c r="N467" s="324"/>
      <c r="O467" s="324"/>
      <c r="P467" s="324"/>
      <c r="Q467" s="324"/>
      <c r="R467" s="324"/>
      <c r="S467" s="324"/>
      <c r="T467" s="324"/>
      <c r="U467" s="324"/>
      <c r="V467" s="324"/>
      <c r="W467" s="324"/>
      <c r="X467" s="12"/>
      <c r="Y467" s="12"/>
      <c r="Z467" s="12"/>
      <c r="AA467" s="12"/>
      <c r="AB467" s="12"/>
      <c r="AC467" s="12"/>
      <c r="AD467" s="12"/>
    </row>
    <row r="468" spans="1:30" x14ac:dyDescent="0.2">
      <c r="A468" s="12"/>
      <c r="B468" s="12"/>
      <c r="C468" s="12"/>
      <c r="D468" s="12"/>
      <c r="E468" s="325"/>
      <c r="F468" s="325"/>
      <c r="G468" s="236"/>
      <c r="H468" s="12"/>
      <c r="I468" s="12"/>
      <c r="J468" s="324"/>
      <c r="K468" s="324"/>
      <c r="L468" s="324"/>
      <c r="M468" s="324"/>
      <c r="N468" s="324"/>
      <c r="O468" s="324"/>
      <c r="P468" s="324"/>
      <c r="Q468" s="324"/>
      <c r="R468" s="324"/>
      <c r="S468" s="324"/>
      <c r="T468" s="324"/>
      <c r="U468" s="324"/>
      <c r="V468" s="324"/>
      <c r="W468" s="324"/>
      <c r="X468" s="12"/>
      <c r="Y468" s="12"/>
      <c r="Z468" s="12"/>
      <c r="AA468" s="12"/>
      <c r="AB468" s="12"/>
      <c r="AC468" s="12"/>
      <c r="AD468" s="12"/>
    </row>
    <row r="469" spans="1:30" x14ac:dyDescent="0.2">
      <c r="A469" s="12"/>
      <c r="B469" s="12"/>
      <c r="C469" s="12"/>
      <c r="D469" s="12"/>
      <c r="E469" s="325"/>
      <c r="F469" s="325"/>
      <c r="G469" s="236"/>
      <c r="H469" s="12"/>
      <c r="I469" s="12"/>
      <c r="J469" s="324"/>
      <c r="K469" s="324"/>
      <c r="L469" s="324"/>
      <c r="M469" s="324"/>
      <c r="N469" s="324"/>
      <c r="O469" s="324"/>
      <c r="P469" s="324"/>
      <c r="Q469" s="324"/>
      <c r="R469" s="324"/>
      <c r="S469" s="324"/>
      <c r="T469" s="324"/>
      <c r="U469" s="324"/>
      <c r="V469" s="324"/>
      <c r="W469" s="324"/>
      <c r="X469" s="12"/>
      <c r="Y469" s="12"/>
      <c r="Z469" s="12"/>
      <c r="AA469" s="12"/>
      <c r="AB469" s="12"/>
      <c r="AC469" s="12"/>
      <c r="AD469" s="12"/>
    </row>
    <row r="470" spans="1:30" x14ac:dyDescent="0.2">
      <c r="A470" s="12"/>
      <c r="B470" s="12"/>
      <c r="C470" s="12"/>
      <c r="D470" s="12"/>
      <c r="E470" s="325"/>
      <c r="F470" s="325"/>
      <c r="G470" s="236"/>
      <c r="H470" s="12"/>
      <c r="I470" s="12"/>
      <c r="J470" s="324"/>
      <c r="K470" s="324"/>
      <c r="L470" s="324"/>
      <c r="M470" s="324"/>
      <c r="N470" s="324"/>
      <c r="O470" s="324"/>
      <c r="P470" s="324"/>
      <c r="Q470" s="324"/>
      <c r="R470" s="324"/>
      <c r="S470" s="324"/>
      <c r="T470" s="324"/>
      <c r="U470" s="324"/>
      <c r="V470" s="324"/>
      <c r="W470" s="324"/>
      <c r="X470" s="12"/>
      <c r="Y470" s="12"/>
      <c r="Z470" s="12"/>
      <c r="AA470" s="12"/>
      <c r="AB470" s="12"/>
      <c r="AC470" s="12"/>
      <c r="AD470" s="12"/>
    </row>
    <row r="471" spans="1:30" x14ac:dyDescent="0.2">
      <c r="A471" s="12"/>
      <c r="B471" s="12"/>
      <c r="C471" s="12"/>
      <c r="D471" s="12"/>
      <c r="E471" s="325"/>
      <c r="F471" s="325"/>
      <c r="G471" s="236"/>
      <c r="H471" s="12"/>
      <c r="I471" s="12"/>
      <c r="J471" s="324"/>
      <c r="K471" s="324"/>
      <c r="L471" s="324"/>
      <c r="M471" s="324"/>
      <c r="N471" s="324"/>
      <c r="O471" s="324"/>
      <c r="P471" s="324"/>
      <c r="Q471" s="324"/>
      <c r="R471" s="324"/>
      <c r="S471" s="324"/>
      <c r="T471" s="324"/>
      <c r="U471" s="324"/>
      <c r="V471" s="324"/>
      <c r="W471" s="324"/>
      <c r="X471" s="12"/>
      <c r="Y471" s="12"/>
      <c r="Z471" s="12"/>
      <c r="AA471" s="12"/>
      <c r="AB471" s="12"/>
      <c r="AC471" s="12"/>
      <c r="AD471" s="12"/>
    </row>
    <row r="472" spans="1:30" x14ac:dyDescent="0.2">
      <c r="A472" s="12"/>
      <c r="B472" s="12"/>
      <c r="C472" s="12"/>
      <c r="D472" s="12"/>
      <c r="E472" s="325"/>
      <c r="F472" s="325"/>
      <c r="G472" s="236"/>
      <c r="H472" s="12"/>
      <c r="I472" s="12"/>
      <c r="J472" s="324"/>
      <c r="K472" s="324"/>
      <c r="L472" s="324"/>
      <c r="M472" s="324"/>
      <c r="N472" s="324"/>
      <c r="O472" s="324"/>
      <c r="P472" s="324"/>
      <c r="Q472" s="324"/>
      <c r="R472" s="324"/>
      <c r="S472" s="324"/>
      <c r="T472" s="324"/>
      <c r="U472" s="324"/>
      <c r="V472" s="324"/>
      <c r="W472" s="324"/>
      <c r="X472" s="12"/>
      <c r="Y472" s="12"/>
      <c r="Z472" s="12"/>
      <c r="AA472" s="12"/>
      <c r="AB472" s="12"/>
      <c r="AC472" s="12"/>
      <c r="AD472" s="12"/>
    </row>
    <row r="473" spans="1:30" x14ac:dyDescent="0.2">
      <c r="A473" s="12"/>
      <c r="B473" s="12"/>
      <c r="C473" s="12"/>
      <c r="D473" s="12"/>
      <c r="E473" s="325"/>
      <c r="F473" s="325"/>
      <c r="G473" s="236"/>
      <c r="H473" s="12"/>
      <c r="I473" s="12"/>
      <c r="J473" s="324"/>
      <c r="K473" s="324"/>
      <c r="L473" s="324"/>
      <c r="M473" s="324"/>
      <c r="N473" s="324"/>
      <c r="O473" s="324"/>
      <c r="P473" s="324"/>
      <c r="Q473" s="324"/>
      <c r="R473" s="324"/>
      <c r="S473" s="324"/>
      <c r="T473" s="324"/>
      <c r="U473" s="324"/>
      <c r="V473" s="324"/>
      <c r="W473" s="324"/>
      <c r="X473" s="12"/>
      <c r="Y473" s="12"/>
      <c r="Z473" s="12"/>
      <c r="AA473" s="12"/>
      <c r="AB473" s="12"/>
      <c r="AC473" s="12"/>
      <c r="AD473" s="12"/>
    </row>
    <row r="474" spans="1:30" x14ac:dyDescent="0.2">
      <c r="A474" s="12"/>
      <c r="B474" s="12"/>
      <c r="C474" s="12"/>
      <c r="D474" s="12"/>
      <c r="E474" s="325"/>
      <c r="F474" s="325"/>
      <c r="G474" s="236"/>
      <c r="H474" s="12"/>
      <c r="I474" s="12"/>
      <c r="J474" s="324"/>
      <c r="K474" s="324"/>
      <c r="L474" s="324"/>
      <c r="M474" s="324"/>
      <c r="N474" s="324"/>
      <c r="O474" s="324"/>
      <c r="P474" s="324"/>
      <c r="Q474" s="324"/>
      <c r="R474" s="324"/>
      <c r="S474" s="324"/>
      <c r="T474" s="324"/>
      <c r="U474" s="324"/>
      <c r="V474" s="324"/>
      <c r="W474" s="324"/>
      <c r="X474" s="12"/>
      <c r="Y474" s="12"/>
      <c r="Z474" s="12"/>
      <c r="AA474" s="12"/>
      <c r="AB474" s="12"/>
      <c r="AC474" s="12"/>
      <c r="AD474" s="12"/>
    </row>
    <row r="475" spans="1:30" x14ac:dyDescent="0.2">
      <c r="A475" s="12"/>
      <c r="B475" s="12"/>
      <c r="C475" s="12"/>
      <c r="D475" s="12"/>
      <c r="E475" s="325"/>
      <c r="F475" s="325"/>
      <c r="G475" s="236"/>
      <c r="H475" s="12"/>
      <c r="I475" s="12"/>
      <c r="J475" s="324"/>
      <c r="K475" s="324"/>
      <c r="L475" s="324"/>
      <c r="M475" s="324"/>
      <c r="N475" s="324"/>
      <c r="O475" s="324"/>
      <c r="P475" s="324"/>
      <c r="Q475" s="324"/>
      <c r="R475" s="324"/>
      <c r="S475" s="324"/>
      <c r="T475" s="324"/>
      <c r="U475" s="324"/>
      <c r="V475" s="324"/>
      <c r="W475" s="324"/>
      <c r="X475" s="12"/>
      <c r="Y475" s="12"/>
      <c r="Z475" s="12"/>
      <c r="AA475" s="12"/>
      <c r="AB475" s="12"/>
      <c r="AC475" s="12"/>
      <c r="AD475" s="12"/>
    </row>
    <row r="476" spans="1:30" x14ac:dyDescent="0.2">
      <c r="A476" s="12"/>
      <c r="B476" s="12"/>
      <c r="C476" s="12"/>
      <c r="D476" s="12"/>
      <c r="E476" s="325"/>
      <c r="F476" s="325"/>
      <c r="G476" s="236"/>
      <c r="H476" s="12"/>
      <c r="I476" s="12"/>
      <c r="J476" s="324"/>
      <c r="K476" s="324"/>
      <c r="L476" s="324"/>
      <c r="M476" s="324"/>
      <c r="N476" s="324"/>
      <c r="O476" s="324"/>
      <c r="P476" s="324"/>
      <c r="Q476" s="324"/>
      <c r="R476" s="324"/>
      <c r="S476" s="324"/>
      <c r="T476" s="324"/>
      <c r="U476" s="324"/>
      <c r="V476" s="324"/>
      <c r="W476" s="324"/>
      <c r="X476" s="12"/>
      <c r="Y476" s="12"/>
      <c r="Z476" s="12"/>
      <c r="AA476" s="12"/>
      <c r="AB476" s="12"/>
      <c r="AC476" s="12"/>
      <c r="AD476" s="12"/>
    </row>
    <row r="477" spans="1:30" x14ac:dyDescent="0.2">
      <c r="A477" s="12"/>
      <c r="B477" s="12"/>
      <c r="C477" s="12"/>
      <c r="D477" s="12"/>
      <c r="E477" s="325"/>
      <c r="F477" s="325"/>
      <c r="G477" s="236"/>
      <c r="H477" s="12"/>
      <c r="I477" s="12"/>
      <c r="J477" s="324"/>
      <c r="K477" s="324"/>
      <c r="L477" s="324"/>
      <c r="M477" s="324"/>
      <c r="N477" s="324"/>
      <c r="O477" s="324"/>
      <c r="P477" s="324"/>
      <c r="Q477" s="324"/>
      <c r="R477" s="324"/>
      <c r="S477" s="324"/>
      <c r="T477" s="324"/>
      <c r="U477" s="324"/>
      <c r="V477" s="324"/>
      <c r="W477" s="324"/>
      <c r="X477" s="12"/>
      <c r="Y477" s="12"/>
      <c r="Z477" s="12"/>
      <c r="AA477" s="12"/>
      <c r="AB477" s="12"/>
      <c r="AC477" s="12"/>
      <c r="AD477" s="12"/>
    </row>
    <row r="478" spans="1:30" x14ac:dyDescent="0.2">
      <c r="A478" s="12"/>
      <c r="B478" s="12"/>
      <c r="C478" s="12"/>
      <c r="D478" s="12"/>
      <c r="E478" s="325"/>
      <c r="F478" s="325"/>
      <c r="G478" s="236"/>
      <c r="H478" s="12"/>
      <c r="I478" s="12"/>
      <c r="J478" s="324"/>
      <c r="K478" s="324"/>
      <c r="L478" s="324"/>
      <c r="M478" s="324"/>
      <c r="N478" s="324"/>
      <c r="O478" s="324"/>
      <c r="P478" s="324"/>
      <c r="Q478" s="324"/>
      <c r="R478" s="324"/>
      <c r="S478" s="324"/>
      <c r="T478" s="324"/>
      <c r="U478" s="324"/>
      <c r="V478" s="324"/>
      <c r="W478" s="324"/>
      <c r="X478" s="12"/>
      <c r="Y478" s="12"/>
      <c r="Z478" s="12"/>
      <c r="AA478" s="12"/>
      <c r="AB478" s="12"/>
      <c r="AC478" s="12"/>
      <c r="AD478" s="12"/>
    </row>
    <row r="479" spans="1:30" x14ac:dyDescent="0.2">
      <c r="A479" s="12"/>
      <c r="B479" s="12"/>
      <c r="C479" s="12"/>
      <c r="D479" s="12"/>
      <c r="E479" s="325"/>
      <c r="F479" s="325"/>
      <c r="G479" s="236"/>
      <c r="H479" s="12"/>
      <c r="I479" s="12"/>
      <c r="J479" s="324"/>
      <c r="K479" s="324"/>
      <c r="L479" s="324"/>
      <c r="M479" s="324"/>
      <c r="N479" s="324"/>
      <c r="O479" s="324"/>
      <c r="P479" s="324"/>
      <c r="Q479" s="324"/>
      <c r="R479" s="324"/>
      <c r="S479" s="324"/>
      <c r="T479" s="324"/>
      <c r="U479" s="324"/>
      <c r="V479" s="324"/>
      <c r="W479" s="324"/>
      <c r="X479" s="12"/>
      <c r="Y479" s="12"/>
      <c r="Z479" s="12"/>
      <c r="AA479" s="12"/>
      <c r="AB479" s="12"/>
      <c r="AC479" s="12"/>
      <c r="AD479" s="12"/>
    </row>
    <row r="480" spans="1:30" x14ac:dyDescent="0.2">
      <c r="A480" s="12"/>
      <c r="B480" s="12"/>
      <c r="C480" s="12"/>
      <c r="D480" s="12"/>
      <c r="E480" s="325"/>
      <c r="F480" s="325"/>
      <c r="G480" s="236"/>
      <c r="H480" s="12"/>
      <c r="I480" s="12"/>
      <c r="J480" s="324"/>
      <c r="K480" s="324"/>
      <c r="L480" s="324"/>
      <c r="M480" s="324"/>
      <c r="N480" s="324"/>
      <c r="O480" s="324"/>
      <c r="P480" s="324"/>
      <c r="Q480" s="324"/>
      <c r="R480" s="324"/>
      <c r="S480" s="324"/>
      <c r="T480" s="324"/>
      <c r="U480" s="324"/>
      <c r="V480" s="324"/>
      <c r="W480" s="324"/>
      <c r="X480" s="12"/>
      <c r="Y480" s="12"/>
      <c r="Z480" s="12"/>
      <c r="AA480" s="12"/>
      <c r="AB480" s="12"/>
      <c r="AC480" s="12"/>
      <c r="AD480" s="12"/>
    </row>
    <row r="481" spans="1:30" x14ac:dyDescent="0.2">
      <c r="A481" s="12"/>
      <c r="B481" s="12"/>
      <c r="C481" s="12"/>
      <c r="D481" s="12"/>
      <c r="E481" s="325"/>
      <c r="F481" s="325"/>
      <c r="G481" s="236"/>
      <c r="H481" s="12"/>
      <c r="I481" s="12"/>
      <c r="J481" s="324"/>
      <c r="K481" s="324"/>
      <c r="L481" s="324"/>
      <c r="M481" s="324"/>
      <c r="N481" s="324"/>
      <c r="O481" s="324"/>
      <c r="P481" s="324"/>
      <c r="Q481" s="324"/>
      <c r="R481" s="324"/>
      <c r="S481" s="324"/>
      <c r="T481" s="324"/>
      <c r="U481" s="324"/>
      <c r="V481" s="324"/>
      <c r="W481" s="324"/>
      <c r="X481" s="12"/>
      <c r="Y481" s="12"/>
      <c r="Z481" s="12"/>
      <c r="AA481" s="12"/>
      <c r="AB481" s="12"/>
      <c r="AC481" s="12"/>
      <c r="AD481" s="12"/>
    </row>
    <row r="482" spans="1:30" x14ac:dyDescent="0.2">
      <c r="A482" s="12"/>
      <c r="B482" s="12"/>
      <c r="C482" s="12"/>
      <c r="D482" s="12"/>
      <c r="E482" s="325"/>
      <c r="F482" s="325"/>
      <c r="G482" s="236"/>
      <c r="H482" s="12"/>
      <c r="I482" s="12"/>
      <c r="J482" s="324"/>
      <c r="K482" s="324"/>
      <c r="L482" s="324"/>
      <c r="M482" s="324"/>
      <c r="N482" s="324"/>
      <c r="O482" s="324"/>
      <c r="P482" s="324"/>
      <c r="Q482" s="324"/>
      <c r="R482" s="324"/>
      <c r="S482" s="324"/>
      <c r="T482" s="324"/>
      <c r="U482" s="324"/>
      <c r="V482" s="324"/>
      <c r="W482" s="324"/>
      <c r="X482" s="12"/>
      <c r="Y482" s="12"/>
      <c r="Z482" s="12"/>
      <c r="AA482" s="12"/>
      <c r="AB482" s="12"/>
      <c r="AC482" s="12"/>
      <c r="AD482" s="12"/>
    </row>
    <row r="483" spans="1:30" x14ac:dyDescent="0.2">
      <c r="A483" s="12"/>
      <c r="B483" s="12"/>
      <c r="C483" s="12"/>
      <c r="D483" s="12"/>
      <c r="E483" s="325"/>
      <c r="F483" s="325"/>
      <c r="G483" s="236"/>
      <c r="H483" s="12"/>
      <c r="I483" s="12"/>
      <c r="J483" s="324"/>
      <c r="K483" s="324"/>
      <c r="L483" s="324"/>
      <c r="M483" s="324"/>
      <c r="N483" s="324"/>
      <c r="O483" s="324"/>
      <c r="P483" s="324"/>
      <c r="Q483" s="324"/>
      <c r="R483" s="324"/>
      <c r="S483" s="324"/>
      <c r="T483" s="324"/>
      <c r="U483" s="324"/>
      <c r="V483" s="324"/>
      <c r="W483" s="324"/>
      <c r="X483" s="12"/>
      <c r="Y483" s="12"/>
      <c r="Z483" s="12"/>
      <c r="AA483" s="12"/>
      <c r="AB483" s="12"/>
      <c r="AC483" s="12"/>
      <c r="AD483" s="12"/>
    </row>
    <row r="484" spans="1:30" x14ac:dyDescent="0.2">
      <c r="A484" s="12"/>
      <c r="B484" s="12"/>
      <c r="C484" s="12"/>
      <c r="D484" s="12"/>
      <c r="E484" s="325"/>
      <c r="F484" s="325"/>
      <c r="G484" s="236"/>
      <c r="H484" s="12"/>
      <c r="I484" s="12"/>
      <c r="J484" s="324"/>
      <c r="K484" s="324"/>
      <c r="L484" s="324"/>
      <c r="M484" s="324"/>
      <c r="N484" s="324"/>
      <c r="O484" s="324"/>
      <c r="P484" s="324"/>
      <c r="Q484" s="324"/>
      <c r="R484" s="324"/>
      <c r="S484" s="324"/>
      <c r="T484" s="324"/>
      <c r="U484" s="324"/>
      <c r="V484" s="324"/>
      <c r="W484" s="324"/>
      <c r="X484" s="12"/>
      <c r="Y484" s="12"/>
      <c r="Z484" s="12"/>
      <c r="AA484" s="12"/>
      <c r="AB484" s="12"/>
      <c r="AC484" s="12"/>
      <c r="AD484" s="12"/>
    </row>
    <row r="485" spans="1:30" x14ac:dyDescent="0.2">
      <c r="A485" s="12"/>
      <c r="B485" s="12"/>
      <c r="C485" s="12"/>
      <c r="D485" s="12"/>
      <c r="E485" s="325"/>
      <c r="F485" s="325"/>
      <c r="G485" s="236"/>
      <c r="H485" s="12"/>
      <c r="I485" s="12"/>
      <c r="J485" s="324"/>
      <c r="K485" s="324"/>
      <c r="L485" s="324"/>
      <c r="M485" s="324"/>
      <c r="N485" s="324"/>
      <c r="O485" s="324"/>
      <c r="P485" s="324"/>
      <c r="Q485" s="324"/>
      <c r="R485" s="324"/>
      <c r="S485" s="324"/>
      <c r="T485" s="324"/>
      <c r="U485" s="324"/>
      <c r="V485" s="324"/>
      <c r="W485" s="324"/>
      <c r="X485" s="12"/>
      <c r="Y485" s="12"/>
      <c r="Z485" s="12"/>
      <c r="AA485" s="12"/>
      <c r="AB485" s="12"/>
      <c r="AC485" s="12"/>
      <c r="AD485" s="12"/>
    </row>
    <row r="486" spans="1:30" x14ac:dyDescent="0.2">
      <c r="A486" s="12"/>
      <c r="B486" s="12"/>
      <c r="C486" s="12"/>
      <c r="D486" s="12"/>
      <c r="E486" s="325"/>
      <c r="F486" s="325"/>
      <c r="G486" s="236"/>
      <c r="H486" s="12"/>
      <c r="I486" s="12"/>
      <c r="J486" s="324"/>
      <c r="K486" s="324"/>
      <c r="L486" s="324"/>
      <c r="M486" s="324"/>
      <c r="N486" s="324"/>
      <c r="O486" s="324"/>
      <c r="P486" s="324"/>
      <c r="Q486" s="324"/>
      <c r="R486" s="324"/>
      <c r="S486" s="324"/>
      <c r="T486" s="324"/>
      <c r="U486" s="324"/>
      <c r="V486" s="324"/>
      <c r="W486" s="324"/>
      <c r="X486" s="12"/>
      <c r="Y486" s="12"/>
      <c r="Z486" s="12"/>
      <c r="AA486" s="12"/>
      <c r="AB486" s="12"/>
      <c r="AC486" s="12"/>
      <c r="AD486" s="12"/>
    </row>
    <row r="487" spans="1:30" x14ac:dyDescent="0.2">
      <c r="A487" s="12"/>
      <c r="B487" s="12"/>
      <c r="C487" s="12"/>
      <c r="D487" s="12"/>
      <c r="E487" s="325"/>
      <c r="F487" s="325"/>
      <c r="G487" s="236"/>
      <c r="H487" s="12"/>
      <c r="I487" s="12"/>
      <c r="J487" s="324"/>
      <c r="K487" s="324"/>
      <c r="L487" s="324"/>
      <c r="M487" s="324"/>
      <c r="N487" s="324"/>
      <c r="O487" s="324"/>
      <c r="P487" s="324"/>
      <c r="Q487" s="324"/>
      <c r="R487" s="324"/>
      <c r="S487" s="324"/>
      <c r="T487" s="324"/>
      <c r="U487" s="324"/>
      <c r="V487" s="324"/>
      <c r="W487" s="324"/>
      <c r="X487" s="12"/>
      <c r="Y487" s="12"/>
      <c r="Z487" s="12"/>
      <c r="AA487" s="12"/>
      <c r="AB487" s="12"/>
      <c r="AC487" s="12"/>
      <c r="AD487" s="12"/>
    </row>
    <row r="488" spans="1:30" x14ac:dyDescent="0.2">
      <c r="A488" s="12"/>
      <c r="B488" s="12"/>
      <c r="C488" s="12"/>
      <c r="D488" s="12"/>
      <c r="E488" s="325"/>
      <c r="F488" s="325"/>
      <c r="G488" s="236"/>
      <c r="H488" s="12"/>
      <c r="I488" s="12"/>
      <c r="J488" s="324"/>
      <c r="K488" s="324"/>
      <c r="L488" s="324"/>
      <c r="M488" s="324"/>
      <c r="N488" s="324"/>
      <c r="O488" s="324"/>
      <c r="P488" s="324"/>
      <c r="Q488" s="324"/>
      <c r="R488" s="324"/>
      <c r="S488" s="324"/>
      <c r="T488" s="324"/>
      <c r="U488" s="324"/>
      <c r="V488" s="324"/>
      <c r="W488" s="324"/>
      <c r="X488" s="12"/>
      <c r="Y488" s="12"/>
      <c r="Z488" s="12"/>
      <c r="AA488" s="12"/>
      <c r="AB488" s="12"/>
      <c r="AC488" s="12"/>
      <c r="AD488" s="12"/>
    </row>
    <row r="489" spans="1:30" x14ac:dyDescent="0.2">
      <c r="A489" s="12"/>
      <c r="B489" s="12"/>
      <c r="C489" s="12"/>
      <c r="D489" s="12"/>
      <c r="E489" s="325"/>
      <c r="F489" s="325"/>
      <c r="G489" s="236"/>
      <c r="H489" s="12"/>
      <c r="I489" s="12"/>
      <c r="J489" s="324"/>
      <c r="K489" s="324"/>
      <c r="L489" s="324"/>
      <c r="M489" s="324"/>
      <c r="N489" s="324"/>
      <c r="O489" s="324"/>
      <c r="P489" s="324"/>
      <c r="Q489" s="324"/>
      <c r="R489" s="324"/>
      <c r="S489" s="324"/>
      <c r="T489" s="324"/>
      <c r="U489" s="324"/>
      <c r="V489" s="324"/>
      <c r="W489" s="324"/>
      <c r="X489" s="12"/>
      <c r="Y489" s="12"/>
      <c r="Z489" s="12"/>
      <c r="AA489" s="12"/>
      <c r="AB489" s="12"/>
      <c r="AC489" s="12"/>
      <c r="AD489" s="12"/>
    </row>
    <row r="490" spans="1:30" x14ac:dyDescent="0.2">
      <c r="A490" s="12"/>
      <c r="B490" s="12"/>
      <c r="C490" s="12"/>
      <c r="D490" s="12"/>
      <c r="E490" s="325"/>
      <c r="F490" s="325"/>
      <c r="G490" s="236"/>
      <c r="H490" s="12"/>
      <c r="I490" s="12"/>
      <c r="J490" s="324"/>
      <c r="K490" s="324"/>
      <c r="L490" s="324"/>
      <c r="M490" s="324"/>
      <c r="N490" s="324"/>
      <c r="O490" s="324"/>
      <c r="P490" s="324"/>
      <c r="Q490" s="324"/>
      <c r="R490" s="324"/>
      <c r="S490" s="324"/>
      <c r="T490" s="324"/>
      <c r="U490" s="324"/>
      <c r="V490" s="324"/>
      <c r="W490" s="324"/>
      <c r="X490" s="12"/>
      <c r="Y490" s="12"/>
      <c r="Z490" s="12"/>
      <c r="AA490" s="12"/>
      <c r="AB490" s="12"/>
      <c r="AC490" s="12"/>
      <c r="AD490" s="12"/>
    </row>
    <row r="491" spans="1:30" x14ac:dyDescent="0.2">
      <c r="A491" s="12"/>
      <c r="B491" s="12"/>
      <c r="C491" s="12"/>
      <c r="D491" s="12"/>
      <c r="E491" s="325"/>
      <c r="F491" s="325"/>
      <c r="G491" s="236"/>
      <c r="H491" s="12"/>
      <c r="I491" s="12"/>
      <c r="J491" s="324"/>
      <c r="K491" s="324"/>
      <c r="L491" s="324"/>
      <c r="M491" s="324"/>
      <c r="N491" s="324"/>
      <c r="O491" s="324"/>
      <c r="P491" s="324"/>
      <c r="Q491" s="324"/>
      <c r="R491" s="324"/>
      <c r="S491" s="324"/>
      <c r="T491" s="324"/>
      <c r="U491" s="324"/>
      <c r="V491" s="324"/>
      <c r="W491" s="324"/>
      <c r="X491" s="12"/>
      <c r="Y491" s="12"/>
      <c r="Z491" s="12"/>
      <c r="AA491" s="12"/>
      <c r="AB491" s="12"/>
      <c r="AC491" s="12"/>
      <c r="AD491" s="12"/>
    </row>
    <row r="492" spans="1:30" x14ac:dyDescent="0.2">
      <c r="A492" s="12"/>
      <c r="B492" s="12"/>
      <c r="C492" s="12"/>
      <c r="D492" s="12"/>
      <c r="E492" s="325"/>
      <c r="F492" s="325"/>
      <c r="G492" s="236"/>
      <c r="H492" s="12"/>
      <c r="I492" s="12"/>
      <c r="J492" s="324"/>
      <c r="K492" s="324"/>
      <c r="L492" s="324"/>
      <c r="M492" s="324"/>
      <c r="N492" s="324"/>
      <c r="O492" s="324"/>
      <c r="P492" s="324"/>
      <c r="Q492" s="324"/>
      <c r="R492" s="324"/>
      <c r="S492" s="324"/>
      <c r="T492" s="324"/>
      <c r="U492" s="324"/>
      <c r="V492" s="324"/>
      <c r="W492" s="324"/>
      <c r="X492" s="12"/>
      <c r="Y492" s="12"/>
      <c r="Z492" s="12"/>
      <c r="AA492" s="12"/>
      <c r="AB492" s="12"/>
      <c r="AC492" s="12"/>
      <c r="AD492" s="12"/>
    </row>
    <row r="493" spans="1:30" x14ac:dyDescent="0.2">
      <c r="A493" s="12"/>
      <c r="B493" s="12"/>
      <c r="C493" s="12"/>
      <c r="D493" s="12"/>
      <c r="E493" s="325"/>
      <c r="F493" s="325"/>
      <c r="G493" s="236"/>
      <c r="H493" s="12"/>
      <c r="I493" s="12"/>
      <c r="J493" s="324"/>
      <c r="K493" s="324"/>
      <c r="L493" s="324"/>
      <c r="M493" s="324"/>
      <c r="N493" s="324"/>
      <c r="O493" s="324"/>
      <c r="P493" s="324"/>
      <c r="Q493" s="324"/>
      <c r="R493" s="324"/>
      <c r="S493" s="324"/>
      <c r="T493" s="324"/>
      <c r="U493" s="324"/>
      <c r="V493" s="324"/>
      <c r="W493" s="324"/>
      <c r="X493" s="12"/>
      <c r="Y493" s="12"/>
      <c r="Z493" s="12"/>
      <c r="AA493" s="12"/>
      <c r="AB493" s="12"/>
      <c r="AC493" s="12"/>
      <c r="AD493" s="12"/>
    </row>
    <row r="494" spans="1:30" x14ac:dyDescent="0.2">
      <c r="A494" s="12"/>
      <c r="B494" s="12"/>
      <c r="C494" s="12"/>
      <c r="D494" s="12"/>
      <c r="E494" s="325"/>
      <c r="F494" s="325"/>
      <c r="G494" s="236"/>
      <c r="H494" s="12"/>
      <c r="I494" s="12"/>
      <c r="J494" s="324"/>
      <c r="K494" s="324"/>
      <c r="L494" s="324"/>
      <c r="M494" s="324"/>
      <c r="N494" s="324"/>
      <c r="O494" s="324"/>
      <c r="P494" s="324"/>
      <c r="Q494" s="324"/>
      <c r="R494" s="324"/>
      <c r="S494" s="324"/>
      <c r="T494" s="324"/>
      <c r="U494" s="324"/>
      <c r="V494" s="324"/>
      <c r="W494" s="324"/>
      <c r="X494" s="12"/>
      <c r="Y494" s="12"/>
      <c r="Z494" s="12"/>
      <c r="AA494" s="12"/>
      <c r="AB494" s="12"/>
      <c r="AC494" s="12"/>
      <c r="AD494" s="12"/>
    </row>
    <row r="495" spans="1:30" x14ac:dyDescent="0.2">
      <c r="A495" s="12"/>
      <c r="B495" s="12"/>
      <c r="C495" s="12"/>
      <c r="D495" s="12"/>
      <c r="E495" s="325"/>
      <c r="F495" s="325"/>
      <c r="G495" s="236"/>
      <c r="H495" s="12"/>
      <c r="I495" s="12"/>
      <c r="J495" s="324"/>
      <c r="K495" s="324"/>
      <c r="L495" s="324"/>
      <c r="M495" s="324"/>
      <c r="N495" s="324"/>
      <c r="O495" s="324"/>
      <c r="P495" s="324"/>
      <c r="Q495" s="324"/>
      <c r="R495" s="324"/>
      <c r="S495" s="324"/>
      <c r="T495" s="324"/>
      <c r="U495" s="324"/>
      <c r="V495" s="324"/>
      <c r="W495" s="324"/>
      <c r="X495" s="12"/>
      <c r="Y495" s="12"/>
      <c r="Z495" s="12"/>
      <c r="AA495" s="12"/>
      <c r="AB495" s="12"/>
      <c r="AC495" s="12"/>
      <c r="AD495" s="12"/>
    </row>
    <row r="496" spans="1:30" x14ac:dyDescent="0.2">
      <c r="A496" s="12"/>
      <c r="B496" s="12"/>
      <c r="C496" s="12"/>
      <c r="D496" s="12"/>
      <c r="E496" s="325"/>
      <c r="F496" s="325"/>
      <c r="G496" s="236"/>
      <c r="H496" s="12"/>
      <c r="I496" s="12"/>
      <c r="J496" s="324"/>
      <c r="K496" s="324"/>
      <c r="L496" s="324"/>
      <c r="M496" s="324"/>
      <c r="N496" s="324"/>
      <c r="O496" s="324"/>
      <c r="P496" s="324"/>
      <c r="Q496" s="324"/>
      <c r="R496" s="324"/>
      <c r="S496" s="324"/>
      <c r="T496" s="324"/>
      <c r="U496" s="324"/>
      <c r="V496" s="324"/>
      <c r="W496" s="324"/>
      <c r="X496" s="12"/>
      <c r="Y496" s="12"/>
      <c r="Z496" s="12"/>
      <c r="AA496" s="12"/>
      <c r="AB496" s="12"/>
      <c r="AC496" s="12"/>
      <c r="AD496" s="12"/>
    </row>
    <row r="497" spans="1:30" x14ac:dyDescent="0.2">
      <c r="A497" s="12"/>
      <c r="B497" s="12"/>
      <c r="C497" s="12"/>
      <c r="D497" s="12"/>
      <c r="E497" s="325"/>
      <c r="F497" s="325"/>
      <c r="G497" s="236"/>
      <c r="H497" s="12"/>
      <c r="I497" s="12"/>
      <c r="J497" s="324"/>
      <c r="K497" s="324"/>
      <c r="L497" s="324"/>
      <c r="M497" s="324"/>
      <c r="N497" s="324"/>
      <c r="O497" s="324"/>
      <c r="P497" s="324"/>
      <c r="Q497" s="324"/>
      <c r="R497" s="324"/>
      <c r="S497" s="324"/>
      <c r="T497" s="324"/>
      <c r="U497" s="324"/>
      <c r="V497" s="324"/>
      <c r="W497" s="324"/>
      <c r="X497" s="12"/>
      <c r="Y497" s="12"/>
      <c r="Z497" s="12"/>
      <c r="AA497" s="12"/>
      <c r="AB497" s="12"/>
      <c r="AC497" s="12"/>
      <c r="AD497" s="12"/>
    </row>
    <row r="498" spans="1:30" x14ac:dyDescent="0.2">
      <c r="A498" s="12"/>
      <c r="B498" s="12"/>
      <c r="C498" s="12"/>
      <c r="D498" s="12"/>
      <c r="E498" s="325"/>
      <c r="F498" s="325"/>
      <c r="G498" s="236"/>
      <c r="H498" s="12"/>
      <c r="I498" s="12"/>
      <c r="J498" s="324"/>
      <c r="K498" s="324"/>
      <c r="L498" s="324"/>
      <c r="M498" s="324"/>
      <c r="N498" s="324"/>
      <c r="O498" s="324"/>
      <c r="P498" s="324"/>
      <c r="Q498" s="324"/>
      <c r="R498" s="324"/>
      <c r="S498" s="324"/>
      <c r="T498" s="324"/>
      <c r="U498" s="324"/>
      <c r="V498" s="324"/>
      <c r="W498" s="324"/>
      <c r="X498" s="12"/>
      <c r="Y498" s="12"/>
      <c r="Z498" s="12"/>
      <c r="AA498" s="12"/>
      <c r="AB498" s="12"/>
      <c r="AC498" s="12"/>
      <c r="AD498" s="12"/>
    </row>
    <row r="499" spans="1:30" x14ac:dyDescent="0.2">
      <c r="A499" s="12"/>
      <c r="B499" s="12"/>
      <c r="C499" s="12"/>
      <c r="D499" s="12"/>
      <c r="E499" s="325"/>
      <c r="F499" s="325"/>
      <c r="G499" s="236"/>
      <c r="H499" s="12"/>
      <c r="I499" s="12"/>
      <c r="J499" s="324"/>
      <c r="K499" s="324"/>
      <c r="L499" s="324"/>
      <c r="M499" s="324"/>
      <c r="N499" s="324"/>
      <c r="O499" s="324"/>
      <c r="P499" s="324"/>
      <c r="Q499" s="324"/>
      <c r="R499" s="324"/>
      <c r="S499" s="324"/>
      <c r="T499" s="324"/>
      <c r="U499" s="324"/>
      <c r="V499" s="324"/>
      <c r="W499" s="324"/>
      <c r="X499" s="12"/>
      <c r="Y499" s="12"/>
      <c r="Z499" s="12"/>
      <c r="AA499" s="12"/>
      <c r="AB499" s="12"/>
      <c r="AC499" s="12"/>
      <c r="AD499" s="12"/>
    </row>
    <row r="500" spans="1:30" x14ac:dyDescent="0.2">
      <c r="A500" s="12"/>
      <c r="B500" s="12"/>
      <c r="C500" s="12"/>
      <c r="D500" s="12"/>
      <c r="E500" s="325"/>
      <c r="F500" s="325"/>
      <c r="G500" s="236"/>
      <c r="H500" s="12"/>
      <c r="I500" s="12"/>
      <c r="J500" s="324"/>
      <c r="K500" s="324"/>
      <c r="L500" s="324"/>
      <c r="M500" s="324"/>
      <c r="N500" s="324"/>
      <c r="O500" s="324"/>
      <c r="P500" s="324"/>
      <c r="Q500" s="324"/>
      <c r="R500" s="324"/>
      <c r="S500" s="324"/>
      <c r="T500" s="324"/>
      <c r="U500" s="324"/>
      <c r="V500" s="324"/>
      <c r="W500" s="324"/>
      <c r="X500" s="12"/>
      <c r="Y500" s="12"/>
      <c r="Z500" s="12"/>
      <c r="AA500" s="12"/>
      <c r="AB500" s="12"/>
      <c r="AC500" s="12"/>
      <c r="AD500" s="12"/>
    </row>
    <row r="501" spans="1:30" x14ac:dyDescent="0.2">
      <c r="A501" s="12"/>
      <c r="B501" s="12"/>
      <c r="C501" s="12"/>
      <c r="D501" s="12"/>
      <c r="E501" s="325"/>
      <c r="F501" s="325"/>
      <c r="G501" s="236"/>
      <c r="H501" s="12"/>
      <c r="I501" s="12"/>
      <c r="J501" s="324"/>
      <c r="K501" s="324"/>
      <c r="L501" s="324"/>
      <c r="M501" s="324"/>
      <c r="N501" s="324"/>
      <c r="O501" s="324"/>
      <c r="P501" s="324"/>
      <c r="Q501" s="324"/>
      <c r="R501" s="324"/>
      <c r="S501" s="324"/>
      <c r="T501" s="324"/>
      <c r="U501" s="324"/>
      <c r="V501" s="324"/>
      <c r="W501" s="324"/>
      <c r="X501" s="12"/>
      <c r="Y501" s="12"/>
      <c r="Z501" s="12"/>
      <c r="AA501" s="12"/>
      <c r="AB501" s="12"/>
      <c r="AC501" s="12"/>
      <c r="AD501" s="12"/>
    </row>
    <row r="502" spans="1:30" x14ac:dyDescent="0.2">
      <c r="A502" s="12"/>
      <c r="B502" s="12"/>
      <c r="C502" s="12"/>
      <c r="D502" s="12"/>
      <c r="E502" s="325"/>
      <c r="F502" s="325"/>
      <c r="G502" s="236"/>
      <c r="H502" s="12"/>
      <c r="I502" s="12"/>
      <c r="J502" s="324"/>
      <c r="K502" s="324"/>
      <c r="L502" s="324"/>
      <c r="M502" s="324"/>
      <c r="N502" s="324"/>
      <c r="O502" s="324"/>
      <c r="P502" s="324"/>
      <c r="Q502" s="324"/>
      <c r="R502" s="324"/>
      <c r="S502" s="324"/>
      <c r="T502" s="324"/>
      <c r="U502" s="324"/>
      <c r="V502" s="324"/>
      <c r="W502" s="324"/>
      <c r="X502" s="12"/>
      <c r="Y502" s="12"/>
      <c r="Z502" s="12"/>
      <c r="AA502" s="12"/>
      <c r="AB502" s="12"/>
      <c r="AC502" s="12"/>
      <c r="AD502" s="12"/>
    </row>
    <row r="503" spans="1:30" x14ac:dyDescent="0.2">
      <c r="A503" s="12"/>
      <c r="B503" s="12"/>
      <c r="C503" s="12"/>
      <c r="D503" s="12"/>
      <c r="E503" s="325"/>
      <c r="F503" s="325"/>
      <c r="G503" s="236"/>
      <c r="H503" s="12"/>
      <c r="I503" s="12"/>
      <c r="J503" s="324"/>
      <c r="K503" s="324"/>
      <c r="L503" s="324"/>
      <c r="M503" s="324"/>
      <c r="N503" s="324"/>
      <c r="O503" s="324"/>
      <c r="P503" s="324"/>
      <c r="Q503" s="324"/>
      <c r="R503" s="324"/>
      <c r="S503" s="324"/>
      <c r="T503" s="324"/>
      <c r="U503" s="324"/>
      <c r="V503" s="324"/>
      <c r="W503" s="324"/>
      <c r="X503" s="12"/>
      <c r="Y503" s="12"/>
      <c r="Z503" s="12"/>
      <c r="AA503" s="12"/>
      <c r="AB503" s="12"/>
      <c r="AC503" s="12"/>
      <c r="AD503" s="12"/>
    </row>
    <row r="504" spans="1:30" x14ac:dyDescent="0.2">
      <c r="A504" s="12"/>
      <c r="B504" s="12"/>
      <c r="C504" s="12"/>
      <c r="D504" s="12"/>
      <c r="E504" s="325"/>
      <c r="F504" s="325"/>
      <c r="G504" s="236"/>
      <c r="H504" s="12"/>
      <c r="I504" s="12"/>
      <c r="J504" s="324"/>
      <c r="K504" s="324"/>
      <c r="L504" s="324"/>
      <c r="M504" s="324"/>
      <c r="N504" s="324"/>
      <c r="O504" s="324"/>
      <c r="P504" s="324"/>
      <c r="Q504" s="324"/>
      <c r="R504" s="324"/>
      <c r="S504" s="324"/>
      <c r="T504" s="324"/>
      <c r="U504" s="324"/>
      <c r="V504" s="324"/>
      <c r="W504" s="324"/>
      <c r="X504" s="12"/>
      <c r="Y504" s="12"/>
      <c r="Z504" s="12"/>
      <c r="AA504" s="12"/>
      <c r="AB504" s="12"/>
      <c r="AC504" s="12"/>
      <c r="AD504" s="12"/>
    </row>
    <row r="505" spans="1:30" x14ac:dyDescent="0.2">
      <c r="A505" s="12"/>
      <c r="B505" s="12"/>
      <c r="C505" s="12"/>
      <c r="D505" s="12"/>
      <c r="E505" s="325"/>
      <c r="F505" s="325"/>
      <c r="G505" s="236"/>
      <c r="H505" s="12"/>
      <c r="I505" s="12"/>
      <c r="J505" s="324"/>
      <c r="K505" s="324"/>
      <c r="L505" s="324"/>
      <c r="M505" s="324"/>
      <c r="N505" s="324"/>
      <c r="O505" s="324"/>
      <c r="P505" s="324"/>
      <c r="Q505" s="324"/>
      <c r="R505" s="324"/>
      <c r="S505" s="324"/>
      <c r="T505" s="324"/>
      <c r="U505" s="324"/>
      <c r="V505" s="324"/>
      <c r="W505" s="324"/>
      <c r="X505" s="12"/>
      <c r="Y505" s="12"/>
      <c r="Z505" s="12"/>
      <c r="AA505" s="12"/>
      <c r="AB505" s="12"/>
      <c r="AC505" s="12"/>
      <c r="AD505" s="12"/>
    </row>
    <row r="506" spans="1:30" x14ac:dyDescent="0.2">
      <c r="A506" s="12"/>
      <c r="B506" s="12"/>
      <c r="C506" s="12"/>
      <c r="D506" s="12"/>
      <c r="E506" s="325"/>
      <c r="F506" s="325"/>
      <c r="G506" s="236"/>
      <c r="H506" s="12"/>
      <c r="I506" s="12"/>
      <c r="J506" s="324"/>
      <c r="K506" s="324"/>
      <c r="L506" s="324"/>
      <c r="M506" s="324"/>
      <c r="N506" s="324"/>
      <c r="O506" s="324"/>
      <c r="P506" s="324"/>
      <c r="Q506" s="324"/>
      <c r="R506" s="324"/>
      <c r="S506" s="324"/>
      <c r="T506" s="324"/>
      <c r="U506" s="324"/>
      <c r="V506" s="324"/>
      <c r="W506" s="324"/>
      <c r="X506" s="12"/>
      <c r="Y506" s="12"/>
      <c r="Z506" s="12"/>
      <c r="AA506" s="12"/>
      <c r="AB506" s="12"/>
      <c r="AC506" s="12"/>
      <c r="AD506" s="12"/>
    </row>
    <row r="507" spans="1:30" x14ac:dyDescent="0.2">
      <c r="A507" s="12"/>
      <c r="B507" s="12"/>
      <c r="C507" s="12"/>
      <c r="D507" s="12"/>
      <c r="E507" s="325"/>
      <c r="F507" s="325"/>
      <c r="G507" s="236"/>
      <c r="H507" s="12"/>
      <c r="I507" s="12"/>
      <c r="J507" s="324"/>
      <c r="K507" s="324"/>
      <c r="L507" s="324"/>
      <c r="M507" s="324"/>
      <c r="N507" s="324"/>
      <c r="O507" s="324"/>
      <c r="P507" s="324"/>
      <c r="Q507" s="324"/>
      <c r="R507" s="324"/>
      <c r="S507" s="324"/>
      <c r="T507" s="324"/>
      <c r="U507" s="324"/>
      <c r="V507" s="324"/>
      <c r="W507" s="324"/>
      <c r="X507" s="12"/>
      <c r="Y507" s="12"/>
      <c r="Z507" s="12"/>
      <c r="AA507" s="12"/>
      <c r="AB507" s="12"/>
      <c r="AC507" s="12"/>
      <c r="AD507" s="12"/>
    </row>
    <row r="508" spans="1:30" x14ac:dyDescent="0.2">
      <c r="A508" s="12"/>
      <c r="B508" s="12"/>
      <c r="C508" s="12"/>
      <c r="D508" s="12"/>
      <c r="E508" s="325"/>
      <c r="F508" s="325"/>
      <c r="G508" s="236"/>
      <c r="H508" s="12"/>
      <c r="I508" s="12"/>
      <c r="J508" s="324"/>
      <c r="K508" s="324"/>
      <c r="L508" s="324"/>
      <c r="M508" s="324"/>
      <c r="N508" s="324"/>
      <c r="O508" s="324"/>
      <c r="P508" s="324"/>
      <c r="Q508" s="324"/>
      <c r="R508" s="324"/>
      <c r="S508" s="324"/>
      <c r="T508" s="324"/>
      <c r="U508" s="324"/>
      <c r="V508" s="324"/>
      <c r="W508" s="324"/>
      <c r="X508" s="12"/>
      <c r="Y508" s="12"/>
      <c r="Z508" s="12"/>
      <c r="AA508" s="12"/>
      <c r="AB508" s="12"/>
      <c r="AC508" s="12"/>
      <c r="AD508" s="12"/>
    </row>
    <row r="509" spans="1:30" x14ac:dyDescent="0.2">
      <c r="A509" s="12"/>
      <c r="B509" s="12"/>
      <c r="C509" s="12"/>
      <c r="D509" s="12"/>
      <c r="E509" s="325"/>
      <c r="F509" s="325"/>
      <c r="G509" s="236"/>
      <c r="H509" s="12"/>
      <c r="I509" s="12"/>
      <c r="J509" s="324"/>
      <c r="K509" s="324"/>
      <c r="L509" s="324"/>
      <c r="M509" s="324"/>
      <c r="N509" s="324"/>
      <c r="O509" s="324"/>
      <c r="P509" s="324"/>
      <c r="Q509" s="324"/>
      <c r="R509" s="324"/>
      <c r="S509" s="324"/>
      <c r="T509" s="324"/>
      <c r="U509" s="324"/>
      <c r="V509" s="324"/>
      <c r="W509" s="324"/>
      <c r="X509" s="12"/>
      <c r="Y509" s="12"/>
      <c r="Z509" s="12"/>
      <c r="AA509" s="12"/>
      <c r="AB509" s="12"/>
      <c r="AC509" s="12"/>
      <c r="AD509" s="12"/>
    </row>
    <row r="510" spans="1:30" x14ac:dyDescent="0.2">
      <c r="A510" s="12"/>
      <c r="B510" s="12"/>
      <c r="C510" s="12"/>
      <c r="D510" s="12"/>
      <c r="E510" s="325"/>
      <c r="F510" s="325"/>
      <c r="G510" s="236"/>
      <c r="H510" s="12"/>
      <c r="I510" s="12"/>
      <c r="J510" s="324"/>
      <c r="K510" s="324"/>
      <c r="L510" s="324"/>
      <c r="M510" s="324"/>
      <c r="N510" s="324"/>
      <c r="O510" s="324"/>
      <c r="P510" s="324"/>
      <c r="Q510" s="324"/>
      <c r="R510" s="324"/>
      <c r="S510" s="324"/>
      <c r="T510" s="324"/>
      <c r="U510" s="324"/>
      <c r="V510" s="324"/>
      <c r="W510" s="324"/>
      <c r="X510" s="12"/>
      <c r="Y510" s="12"/>
      <c r="Z510" s="12"/>
      <c r="AA510" s="12"/>
      <c r="AB510" s="12"/>
      <c r="AC510" s="12"/>
      <c r="AD510" s="12"/>
    </row>
    <row r="511" spans="1:30" x14ac:dyDescent="0.2">
      <c r="A511" s="12"/>
      <c r="B511" s="12"/>
      <c r="C511" s="12"/>
      <c r="D511" s="12"/>
      <c r="E511" s="325"/>
      <c r="F511" s="325"/>
      <c r="G511" s="236"/>
      <c r="H511" s="12"/>
      <c r="I511" s="12"/>
      <c r="J511" s="324"/>
      <c r="K511" s="324"/>
      <c r="L511" s="324"/>
      <c r="M511" s="324"/>
      <c r="N511" s="324"/>
      <c r="O511" s="324"/>
      <c r="P511" s="324"/>
      <c r="Q511" s="324"/>
      <c r="R511" s="324"/>
      <c r="S511" s="324"/>
      <c r="T511" s="324"/>
      <c r="U511" s="324"/>
      <c r="V511" s="324"/>
      <c r="W511" s="324"/>
      <c r="X511" s="12"/>
      <c r="Y511" s="12"/>
      <c r="Z511" s="12"/>
      <c r="AA511" s="12"/>
      <c r="AB511" s="12"/>
      <c r="AC511" s="12"/>
      <c r="AD511" s="12"/>
    </row>
    <row r="512" spans="1:30" x14ac:dyDescent="0.2">
      <c r="A512" s="12"/>
      <c r="B512" s="12"/>
      <c r="C512" s="12"/>
      <c r="D512" s="12"/>
      <c r="E512" s="325"/>
      <c r="F512" s="325"/>
      <c r="G512" s="236"/>
      <c r="H512" s="12"/>
      <c r="I512" s="12"/>
      <c r="J512" s="324"/>
      <c r="K512" s="324"/>
      <c r="L512" s="324"/>
      <c r="M512" s="324"/>
      <c r="N512" s="324"/>
      <c r="O512" s="324"/>
      <c r="P512" s="324"/>
      <c r="Q512" s="324"/>
      <c r="R512" s="324"/>
      <c r="S512" s="324"/>
      <c r="T512" s="324"/>
      <c r="U512" s="324"/>
      <c r="V512" s="324"/>
      <c r="W512" s="324"/>
      <c r="X512" s="12"/>
      <c r="Y512" s="12"/>
      <c r="Z512" s="12"/>
      <c r="AA512" s="12"/>
      <c r="AB512" s="12"/>
      <c r="AC512" s="12"/>
      <c r="AD512" s="12"/>
    </row>
    <row r="513" spans="1:30" x14ac:dyDescent="0.2">
      <c r="A513" s="12"/>
      <c r="B513" s="12"/>
      <c r="C513" s="12"/>
      <c r="D513" s="12"/>
      <c r="E513" s="325"/>
      <c r="F513" s="325"/>
      <c r="G513" s="236"/>
      <c r="H513" s="12"/>
      <c r="I513" s="12"/>
      <c r="J513" s="324"/>
      <c r="K513" s="324"/>
      <c r="L513" s="324"/>
      <c r="M513" s="324"/>
      <c r="N513" s="324"/>
      <c r="O513" s="324"/>
      <c r="P513" s="324"/>
      <c r="Q513" s="324"/>
      <c r="R513" s="324"/>
      <c r="S513" s="324"/>
      <c r="T513" s="324"/>
      <c r="U513" s="324"/>
      <c r="V513" s="324"/>
      <c r="W513" s="324"/>
      <c r="X513" s="12"/>
      <c r="Y513" s="12"/>
      <c r="Z513" s="12"/>
      <c r="AA513" s="12"/>
      <c r="AB513" s="12"/>
      <c r="AC513" s="12"/>
      <c r="AD513" s="12"/>
    </row>
    <row r="514" spans="1:30" x14ac:dyDescent="0.2">
      <c r="A514" s="12"/>
      <c r="B514" s="12"/>
      <c r="C514" s="12"/>
      <c r="D514" s="12"/>
      <c r="E514" s="325"/>
      <c r="F514" s="325"/>
      <c r="G514" s="236"/>
      <c r="H514" s="12"/>
      <c r="I514" s="12"/>
      <c r="J514" s="324"/>
      <c r="K514" s="324"/>
      <c r="L514" s="324"/>
      <c r="M514" s="324"/>
      <c r="N514" s="324"/>
      <c r="O514" s="324"/>
      <c r="P514" s="324"/>
      <c r="Q514" s="324"/>
      <c r="R514" s="324"/>
      <c r="S514" s="324"/>
      <c r="T514" s="324"/>
      <c r="U514" s="324"/>
      <c r="V514" s="324"/>
      <c r="W514" s="324"/>
      <c r="X514" s="12"/>
      <c r="Y514" s="12"/>
      <c r="Z514" s="12"/>
      <c r="AA514" s="12"/>
      <c r="AB514" s="12"/>
      <c r="AC514" s="12"/>
      <c r="AD514" s="12"/>
    </row>
    <row r="515" spans="1:30" x14ac:dyDescent="0.2">
      <c r="A515" s="12"/>
      <c r="B515" s="12"/>
      <c r="C515" s="12"/>
      <c r="D515" s="12"/>
      <c r="E515" s="325"/>
      <c r="F515" s="325"/>
      <c r="G515" s="236"/>
      <c r="H515" s="12"/>
      <c r="I515" s="12"/>
      <c r="J515" s="324"/>
      <c r="K515" s="324"/>
      <c r="L515" s="324"/>
      <c r="M515" s="324"/>
      <c r="N515" s="324"/>
      <c r="O515" s="324"/>
      <c r="P515" s="324"/>
      <c r="Q515" s="324"/>
      <c r="R515" s="324"/>
      <c r="S515" s="324"/>
      <c r="T515" s="324"/>
      <c r="U515" s="324"/>
      <c r="V515" s="324"/>
      <c r="W515" s="324"/>
      <c r="X515" s="12"/>
      <c r="Y515" s="12"/>
      <c r="Z515" s="12"/>
      <c r="AA515" s="12"/>
      <c r="AB515" s="12"/>
      <c r="AC515" s="12"/>
      <c r="AD515" s="12"/>
    </row>
    <row r="516" spans="1:30" x14ac:dyDescent="0.2">
      <c r="A516" s="12"/>
      <c r="B516" s="12"/>
      <c r="C516" s="12"/>
      <c r="D516" s="12"/>
      <c r="E516" s="325"/>
      <c r="F516" s="325"/>
      <c r="G516" s="236"/>
      <c r="H516" s="12"/>
      <c r="I516" s="12"/>
      <c r="J516" s="324"/>
      <c r="K516" s="324"/>
      <c r="L516" s="324"/>
      <c r="M516" s="324"/>
      <c r="N516" s="324"/>
      <c r="O516" s="324"/>
      <c r="P516" s="324"/>
      <c r="Q516" s="324"/>
      <c r="R516" s="324"/>
      <c r="S516" s="324"/>
      <c r="T516" s="324"/>
      <c r="U516" s="324"/>
      <c r="V516" s="324"/>
      <c r="W516" s="324"/>
      <c r="X516" s="12"/>
      <c r="Y516" s="12"/>
      <c r="Z516" s="12"/>
      <c r="AA516" s="12"/>
      <c r="AB516" s="12"/>
      <c r="AC516" s="12"/>
      <c r="AD516" s="12"/>
    </row>
    <row r="517" spans="1:30" x14ac:dyDescent="0.2">
      <c r="A517" s="12"/>
      <c r="B517" s="12"/>
      <c r="C517" s="12"/>
      <c r="D517" s="12"/>
      <c r="E517" s="325"/>
      <c r="F517" s="325"/>
      <c r="G517" s="236"/>
      <c r="H517" s="12"/>
      <c r="I517" s="12"/>
      <c r="J517" s="324"/>
      <c r="K517" s="324"/>
      <c r="L517" s="324"/>
      <c r="M517" s="324"/>
      <c r="N517" s="324"/>
      <c r="O517" s="324"/>
      <c r="P517" s="324"/>
      <c r="Q517" s="324"/>
      <c r="R517" s="324"/>
      <c r="S517" s="324"/>
      <c r="T517" s="324"/>
      <c r="U517" s="324"/>
      <c r="V517" s="324"/>
      <c r="W517" s="324"/>
      <c r="X517" s="12"/>
      <c r="Y517" s="12"/>
      <c r="Z517" s="12"/>
      <c r="AA517" s="12"/>
      <c r="AB517" s="12"/>
      <c r="AC517" s="12"/>
      <c r="AD517" s="12"/>
    </row>
    <row r="518" spans="1:30" x14ac:dyDescent="0.2">
      <c r="A518" s="12"/>
      <c r="B518" s="12"/>
      <c r="C518" s="12"/>
      <c r="D518" s="12"/>
      <c r="E518" s="325"/>
      <c r="F518" s="325"/>
      <c r="G518" s="236"/>
      <c r="H518" s="12"/>
      <c r="I518" s="12"/>
      <c r="J518" s="324"/>
      <c r="K518" s="324"/>
      <c r="L518" s="324"/>
      <c r="M518" s="324"/>
      <c r="N518" s="324"/>
      <c r="O518" s="324"/>
      <c r="P518" s="324"/>
      <c r="Q518" s="324"/>
      <c r="R518" s="324"/>
      <c r="S518" s="324"/>
      <c r="T518" s="324"/>
      <c r="U518" s="324"/>
      <c r="V518" s="324"/>
      <c r="W518" s="324"/>
      <c r="X518" s="12"/>
      <c r="Y518" s="12"/>
      <c r="Z518" s="12"/>
      <c r="AA518" s="12"/>
      <c r="AB518" s="12"/>
      <c r="AC518" s="12"/>
      <c r="AD518" s="12"/>
    </row>
    <row r="519" spans="1:30" x14ac:dyDescent="0.2">
      <c r="A519" s="12"/>
      <c r="B519" s="12"/>
      <c r="C519" s="12"/>
      <c r="D519" s="12"/>
      <c r="E519" s="325"/>
      <c r="F519" s="325"/>
      <c r="G519" s="236"/>
      <c r="H519" s="12"/>
      <c r="I519" s="12"/>
      <c r="J519" s="324"/>
      <c r="K519" s="324"/>
      <c r="L519" s="324"/>
      <c r="M519" s="324"/>
      <c r="N519" s="324"/>
      <c r="O519" s="324"/>
      <c r="P519" s="324"/>
      <c r="Q519" s="324"/>
      <c r="R519" s="324"/>
      <c r="S519" s="324"/>
      <c r="T519" s="324"/>
      <c r="U519" s="324"/>
      <c r="V519" s="324"/>
      <c r="W519" s="324"/>
      <c r="X519" s="12"/>
      <c r="Y519" s="12"/>
      <c r="Z519" s="12"/>
      <c r="AA519" s="12"/>
      <c r="AB519" s="12"/>
      <c r="AC519" s="12"/>
      <c r="AD519" s="12"/>
    </row>
    <row r="520" spans="1:30" x14ac:dyDescent="0.2">
      <c r="A520" s="12"/>
      <c r="B520" s="12"/>
      <c r="C520" s="12"/>
      <c r="D520" s="12"/>
      <c r="E520" s="325"/>
      <c r="F520" s="325"/>
      <c r="G520" s="236"/>
      <c r="H520" s="12"/>
      <c r="I520" s="12"/>
      <c r="J520" s="324"/>
      <c r="K520" s="324"/>
      <c r="L520" s="324"/>
      <c r="M520" s="324"/>
      <c r="N520" s="324"/>
      <c r="O520" s="324"/>
      <c r="P520" s="324"/>
      <c r="Q520" s="324"/>
      <c r="R520" s="324"/>
      <c r="S520" s="324"/>
      <c r="T520" s="324"/>
      <c r="U520" s="324"/>
      <c r="V520" s="324"/>
      <c r="W520" s="324"/>
      <c r="X520" s="12"/>
      <c r="Y520" s="12"/>
      <c r="Z520" s="12"/>
      <c r="AA520" s="12"/>
      <c r="AB520" s="12"/>
      <c r="AC520" s="12"/>
      <c r="AD520" s="12"/>
    </row>
    <row r="521" spans="1:30" x14ac:dyDescent="0.2">
      <c r="A521" s="12"/>
      <c r="B521" s="12"/>
      <c r="C521" s="12"/>
      <c r="D521" s="12"/>
      <c r="E521" s="325"/>
      <c r="F521" s="325"/>
      <c r="G521" s="236"/>
      <c r="H521" s="12"/>
      <c r="I521" s="12"/>
      <c r="J521" s="324"/>
      <c r="K521" s="324"/>
      <c r="L521" s="324"/>
      <c r="M521" s="324"/>
      <c r="N521" s="324"/>
      <c r="O521" s="324"/>
      <c r="P521" s="324"/>
      <c r="Q521" s="324"/>
      <c r="R521" s="324"/>
      <c r="S521" s="324"/>
      <c r="T521" s="324"/>
      <c r="U521" s="324"/>
      <c r="V521" s="324"/>
      <c r="W521" s="324"/>
      <c r="X521" s="12"/>
      <c r="Y521" s="12"/>
      <c r="Z521" s="12"/>
      <c r="AA521" s="12"/>
      <c r="AB521" s="12"/>
      <c r="AC521" s="12"/>
      <c r="AD521" s="12"/>
    </row>
    <row r="522" spans="1:30" x14ac:dyDescent="0.2">
      <c r="A522" s="12"/>
      <c r="B522" s="12"/>
      <c r="C522" s="12"/>
      <c r="D522" s="12"/>
      <c r="E522" s="325"/>
      <c r="F522" s="325"/>
      <c r="G522" s="236"/>
      <c r="H522" s="12"/>
      <c r="I522" s="12"/>
      <c r="J522" s="324"/>
      <c r="K522" s="324"/>
      <c r="L522" s="324"/>
      <c r="M522" s="324"/>
      <c r="N522" s="324"/>
      <c r="O522" s="324"/>
      <c r="P522" s="324"/>
      <c r="Q522" s="324"/>
      <c r="R522" s="324"/>
      <c r="S522" s="324"/>
      <c r="T522" s="324"/>
      <c r="U522" s="324"/>
      <c r="V522" s="324"/>
      <c r="W522" s="324"/>
      <c r="X522" s="12"/>
      <c r="Y522" s="12"/>
      <c r="Z522" s="12"/>
      <c r="AA522" s="12"/>
      <c r="AB522" s="12"/>
      <c r="AC522" s="12"/>
      <c r="AD522" s="12"/>
    </row>
    <row r="523" spans="1:30" x14ac:dyDescent="0.2">
      <c r="A523" s="12"/>
      <c r="B523" s="12"/>
      <c r="C523" s="12"/>
      <c r="D523" s="12"/>
      <c r="E523" s="325"/>
      <c r="F523" s="325"/>
      <c r="G523" s="236"/>
      <c r="H523" s="12"/>
      <c r="I523" s="12"/>
      <c r="J523" s="324"/>
      <c r="K523" s="324"/>
      <c r="L523" s="324"/>
      <c r="M523" s="324"/>
      <c r="N523" s="324"/>
      <c r="O523" s="324"/>
      <c r="P523" s="324"/>
      <c r="Q523" s="324"/>
      <c r="R523" s="324"/>
      <c r="S523" s="324"/>
      <c r="T523" s="324"/>
      <c r="U523" s="324"/>
      <c r="V523" s="324"/>
      <c r="W523" s="324"/>
      <c r="X523" s="12"/>
      <c r="Y523" s="12"/>
      <c r="Z523" s="12"/>
      <c r="AA523" s="12"/>
      <c r="AB523" s="12"/>
      <c r="AC523" s="12"/>
      <c r="AD523" s="12"/>
    </row>
    <row r="524" spans="1:30" x14ac:dyDescent="0.2">
      <c r="A524" s="12"/>
      <c r="B524" s="12"/>
      <c r="C524" s="12"/>
      <c r="D524" s="12"/>
      <c r="E524" s="325"/>
      <c r="F524" s="325"/>
      <c r="G524" s="236"/>
      <c r="H524" s="12"/>
      <c r="I524" s="12"/>
      <c r="J524" s="324"/>
      <c r="K524" s="324"/>
      <c r="L524" s="324"/>
      <c r="M524" s="324"/>
      <c r="N524" s="324"/>
      <c r="O524" s="324"/>
      <c r="P524" s="324"/>
      <c r="Q524" s="324"/>
      <c r="R524" s="324"/>
      <c r="S524" s="324"/>
      <c r="T524" s="324"/>
      <c r="U524" s="324"/>
      <c r="V524" s="324"/>
      <c r="W524" s="324"/>
      <c r="X524" s="12"/>
      <c r="Y524" s="12"/>
      <c r="Z524" s="12"/>
      <c r="AA524" s="12"/>
      <c r="AB524" s="12"/>
      <c r="AC524" s="12"/>
      <c r="AD524" s="12"/>
    </row>
    <row r="525" spans="1:30" x14ac:dyDescent="0.2">
      <c r="A525" s="12"/>
      <c r="B525" s="12"/>
      <c r="C525" s="12"/>
      <c r="D525" s="12"/>
      <c r="E525" s="325"/>
      <c r="F525" s="325"/>
      <c r="G525" s="236"/>
      <c r="H525" s="12"/>
      <c r="I525" s="12"/>
      <c r="J525" s="324"/>
      <c r="K525" s="324"/>
      <c r="L525" s="324"/>
      <c r="M525" s="324"/>
      <c r="N525" s="324"/>
      <c r="O525" s="324"/>
      <c r="P525" s="324"/>
      <c r="Q525" s="324"/>
      <c r="R525" s="324"/>
      <c r="S525" s="324"/>
      <c r="T525" s="324"/>
      <c r="U525" s="324"/>
      <c r="V525" s="324"/>
      <c r="W525" s="324"/>
      <c r="X525" s="12"/>
      <c r="Y525" s="12"/>
      <c r="Z525" s="12"/>
      <c r="AA525" s="12"/>
      <c r="AB525" s="12"/>
      <c r="AC525" s="12"/>
      <c r="AD525" s="12"/>
    </row>
    <row r="526" spans="1:30" x14ac:dyDescent="0.2">
      <c r="A526" s="12"/>
      <c r="B526" s="12"/>
      <c r="C526" s="12"/>
      <c r="D526" s="12"/>
      <c r="E526" s="325"/>
      <c r="F526" s="325"/>
      <c r="G526" s="236"/>
      <c r="H526" s="12"/>
      <c r="I526" s="12"/>
      <c r="J526" s="324"/>
      <c r="K526" s="324"/>
      <c r="L526" s="324"/>
      <c r="M526" s="324"/>
      <c r="N526" s="324"/>
      <c r="O526" s="324"/>
      <c r="P526" s="324"/>
      <c r="Q526" s="324"/>
      <c r="R526" s="324"/>
      <c r="S526" s="324"/>
      <c r="T526" s="324"/>
      <c r="U526" s="324"/>
      <c r="V526" s="324"/>
      <c r="W526" s="324"/>
      <c r="X526" s="12"/>
      <c r="Y526" s="12"/>
      <c r="Z526" s="12"/>
      <c r="AA526" s="12"/>
      <c r="AB526" s="12"/>
      <c r="AC526" s="12"/>
      <c r="AD526" s="12"/>
    </row>
    <row r="527" spans="1:30" x14ac:dyDescent="0.2">
      <c r="A527" s="12"/>
      <c r="B527" s="12"/>
      <c r="C527" s="12"/>
      <c r="D527" s="12"/>
      <c r="E527" s="325"/>
      <c r="F527" s="325"/>
      <c r="G527" s="236"/>
      <c r="H527" s="12"/>
      <c r="I527" s="12"/>
      <c r="J527" s="324"/>
      <c r="K527" s="324"/>
      <c r="L527" s="324"/>
      <c r="M527" s="324"/>
      <c r="N527" s="324"/>
      <c r="O527" s="324"/>
      <c r="P527" s="324"/>
      <c r="Q527" s="324"/>
      <c r="R527" s="324"/>
      <c r="S527" s="324"/>
      <c r="T527" s="324"/>
      <c r="U527" s="324"/>
      <c r="V527" s="324"/>
      <c r="W527" s="324"/>
      <c r="X527" s="12"/>
      <c r="Y527" s="12"/>
      <c r="Z527" s="12"/>
      <c r="AA527" s="12"/>
      <c r="AB527" s="12"/>
      <c r="AC527" s="12"/>
      <c r="AD527" s="12"/>
    </row>
    <row r="528" spans="1:30" x14ac:dyDescent="0.2">
      <c r="A528" s="12"/>
      <c r="B528" s="12"/>
      <c r="C528" s="12"/>
      <c r="D528" s="12"/>
      <c r="E528" s="325"/>
      <c r="F528" s="325"/>
      <c r="G528" s="236"/>
      <c r="H528" s="12"/>
      <c r="I528" s="12"/>
      <c r="J528" s="324"/>
      <c r="K528" s="324"/>
      <c r="L528" s="324"/>
      <c r="M528" s="324"/>
      <c r="N528" s="324"/>
      <c r="O528" s="324"/>
      <c r="P528" s="324"/>
      <c r="Q528" s="324"/>
      <c r="R528" s="324"/>
      <c r="S528" s="324"/>
      <c r="T528" s="324"/>
      <c r="U528" s="324"/>
      <c r="V528" s="324"/>
      <c r="W528" s="324"/>
      <c r="X528" s="12"/>
      <c r="Y528" s="12"/>
      <c r="Z528" s="12"/>
      <c r="AA528" s="12"/>
      <c r="AB528" s="12"/>
      <c r="AC528" s="12"/>
      <c r="AD528" s="12"/>
    </row>
    <row r="529" spans="1:30" x14ac:dyDescent="0.2">
      <c r="A529" s="12"/>
      <c r="B529" s="12"/>
      <c r="C529" s="12"/>
      <c r="D529" s="12"/>
      <c r="E529" s="325"/>
      <c r="F529" s="325"/>
      <c r="G529" s="236"/>
      <c r="H529" s="12"/>
      <c r="I529" s="12"/>
      <c r="J529" s="324"/>
      <c r="K529" s="324"/>
      <c r="L529" s="324"/>
      <c r="M529" s="324"/>
      <c r="N529" s="324"/>
      <c r="O529" s="324"/>
      <c r="P529" s="324"/>
      <c r="Q529" s="324"/>
      <c r="R529" s="324"/>
      <c r="S529" s="324"/>
      <c r="T529" s="324"/>
      <c r="U529" s="324"/>
      <c r="V529" s="324"/>
      <c r="W529" s="324"/>
      <c r="X529" s="12"/>
      <c r="Y529" s="12"/>
      <c r="Z529" s="12"/>
      <c r="AA529" s="12"/>
      <c r="AB529" s="12"/>
      <c r="AC529" s="12"/>
      <c r="AD529" s="12"/>
    </row>
    <row r="530" spans="1:30" x14ac:dyDescent="0.2">
      <c r="A530" s="12"/>
      <c r="B530" s="12"/>
      <c r="C530" s="12"/>
      <c r="D530" s="12"/>
      <c r="E530" s="325"/>
      <c r="F530" s="325"/>
      <c r="G530" s="236"/>
      <c r="H530" s="12"/>
      <c r="I530" s="12"/>
      <c r="J530" s="324"/>
      <c r="K530" s="324"/>
      <c r="L530" s="324"/>
      <c r="M530" s="324"/>
      <c r="N530" s="324"/>
      <c r="O530" s="324"/>
      <c r="P530" s="324"/>
      <c r="Q530" s="324"/>
      <c r="R530" s="324"/>
      <c r="S530" s="324"/>
      <c r="T530" s="324"/>
      <c r="U530" s="324"/>
      <c r="V530" s="324"/>
      <c r="W530" s="324"/>
      <c r="X530" s="12"/>
      <c r="Y530" s="12"/>
      <c r="Z530" s="12"/>
      <c r="AA530" s="12"/>
      <c r="AB530" s="12"/>
      <c r="AC530" s="12"/>
      <c r="AD530" s="12"/>
    </row>
    <row r="531" spans="1:30" x14ac:dyDescent="0.2">
      <c r="A531" s="12"/>
      <c r="B531" s="12"/>
      <c r="C531" s="12"/>
      <c r="D531" s="12"/>
      <c r="E531" s="325"/>
      <c r="F531" s="325"/>
      <c r="G531" s="236"/>
      <c r="H531" s="12"/>
      <c r="I531" s="12"/>
      <c r="J531" s="324"/>
      <c r="K531" s="324"/>
      <c r="L531" s="324"/>
      <c r="M531" s="324"/>
      <c r="N531" s="324"/>
      <c r="O531" s="324"/>
      <c r="P531" s="324"/>
      <c r="Q531" s="324"/>
      <c r="R531" s="324"/>
      <c r="S531" s="324"/>
      <c r="T531" s="324"/>
      <c r="U531" s="324"/>
      <c r="V531" s="324"/>
      <c r="W531" s="324"/>
      <c r="X531" s="12"/>
      <c r="Y531" s="12"/>
      <c r="Z531" s="12"/>
      <c r="AA531" s="12"/>
      <c r="AB531" s="12"/>
      <c r="AC531" s="12"/>
      <c r="AD531" s="12"/>
    </row>
    <row r="532" spans="1:30" x14ac:dyDescent="0.2">
      <c r="A532" s="12"/>
      <c r="B532" s="12"/>
      <c r="C532" s="12"/>
      <c r="D532" s="12"/>
      <c r="E532" s="325"/>
      <c r="F532" s="325"/>
      <c r="G532" s="236"/>
      <c r="H532" s="12"/>
      <c r="I532" s="12"/>
      <c r="J532" s="324"/>
      <c r="K532" s="324"/>
      <c r="L532" s="324"/>
      <c r="M532" s="324"/>
      <c r="N532" s="324"/>
      <c r="O532" s="324"/>
      <c r="P532" s="324"/>
      <c r="Q532" s="324"/>
      <c r="R532" s="324"/>
      <c r="S532" s="324"/>
      <c r="T532" s="324"/>
      <c r="U532" s="324"/>
      <c r="V532" s="324"/>
      <c r="W532" s="324"/>
      <c r="X532" s="12"/>
      <c r="Y532" s="12"/>
      <c r="Z532" s="12"/>
      <c r="AA532" s="12"/>
      <c r="AB532" s="12"/>
      <c r="AC532" s="12"/>
      <c r="AD532" s="12"/>
    </row>
    <row r="533" spans="1:30" x14ac:dyDescent="0.2">
      <c r="A533" s="12"/>
      <c r="B533" s="12"/>
      <c r="C533" s="12"/>
      <c r="D533" s="12"/>
      <c r="E533" s="325"/>
      <c r="F533" s="325"/>
      <c r="G533" s="236"/>
      <c r="H533" s="12"/>
      <c r="I533" s="12"/>
      <c r="J533" s="324"/>
      <c r="K533" s="324"/>
      <c r="L533" s="324"/>
      <c r="M533" s="324"/>
      <c r="N533" s="324"/>
      <c r="O533" s="324"/>
      <c r="P533" s="324"/>
      <c r="Q533" s="324"/>
      <c r="R533" s="324"/>
      <c r="S533" s="324"/>
      <c r="T533" s="324"/>
      <c r="U533" s="324"/>
      <c r="V533" s="324"/>
      <c r="W533" s="324"/>
      <c r="X533" s="12"/>
      <c r="Y533" s="12"/>
      <c r="Z533" s="12"/>
      <c r="AA533" s="12"/>
      <c r="AB533" s="12"/>
      <c r="AC533" s="12"/>
      <c r="AD533" s="12"/>
    </row>
    <row r="534" spans="1:30" x14ac:dyDescent="0.2">
      <c r="A534" s="12"/>
      <c r="B534" s="12"/>
      <c r="C534" s="12"/>
      <c r="D534" s="12"/>
      <c r="E534" s="325"/>
      <c r="F534" s="325"/>
      <c r="G534" s="236"/>
      <c r="H534" s="12"/>
      <c r="I534" s="12"/>
      <c r="J534" s="324"/>
      <c r="K534" s="324"/>
      <c r="L534" s="324"/>
      <c r="M534" s="324"/>
      <c r="N534" s="324"/>
      <c r="O534" s="324"/>
      <c r="P534" s="324"/>
      <c r="Q534" s="324"/>
      <c r="R534" s="324"/>
      <c r="S534" s="324"/>
      <c r="T534" s="324"/>
      <c r="U534" s="324"/>
      <c r="V534" s="324"/>
      <c r="W534" s="324"/>
      <c r="X534" s="12"/>
      <c r="Y534" s="12"/>
      <c r="Z534" s="12"/>
      <c r="AA534" s="12"/>
      <c r="AB534" s="12"/>
      <c r="AC534" s="12"/>
      <c r="AD534" s="12"/>
    </row>
    <row r="535" spans="1:30" x14ac:dyDescent="0.2">
      <c r="A535" s="12"/>
      <c r="B535" s="12"/>
      <c r="C535" s="12"/>
      <c r="D535" s="12"/>
      <c r="E535" s="325"/>
      <c r="F535" s="325"/>
      <c r="G535" s="236"/>
      <c r="H535" s="12"/>
      <c r="I535" s="12"/>
      <c r="J535" s="324"/>
      <c r="K535" s="324"/>
      <c r="L535" s="324"/>
      <c r="M535" s="324"/>
      <c r="N535" s="324"/>
      <c r="O535" s="324"/>
      <c r="P535" s="324"/>
      <c r="Q535" s="324"/>
      <c r="R535" s="324"/>
      <c r="S535" s="324"/>
      <c r="T535" s="324"/>
      <c r="U535" s="324"/>
      <c r="V535" s="324"/>
      <c r="W535" s="324"/>
      <c r="X535" s="12"/>
      <c r="Y535" s="12"/>
      <c r="Z535" s="12"/>
      <c r="AA535" s="12"/>
      <c r="AB535" s="12"/>
      <c r="AC535" s="12"/>
      <c r="AD535" s="12"/>
    </row>
    <row r="536" spans="1:30" x14ac:dyDescent="0.2">
      <c r="B536" s="12"/>
      <c r="C536" s="12"/>
      <c r="D536" s="12"/>
      <c r="E536" s="325"/>
      <c r="F536" s="325"/>
      <c r="G536" s="236"/>
      <c r="H536" s="12"/>
      <c r="I536" s="12"/>
      <c r="J536" s="324"/>
      <c r="K536" s="324"/>
      <c r="L536" s="324"/>
      <c r="M536" s="324"/>
      <c r="N536" s="324"/>
      <c r="O536" s="324"/>
      <c r="P536" s="324"/>
      <c r="Q536" s="324"/>
      <c r="R536" s="324"/>
      <c r="S536" s="324"/>
      <c r="T536" s="324"/>
      <c r="U536" s="324"/>
      <c r="V536" s="324"/>
      <c r="W536" s="324"/>
      <c r="X536" s="12"/>
      <c r="Y536" s="12"/>
      <c r="Z536" s="12"/>
      <c r="AA536" s="12"/>
      <c r="AB536" s="12"/>
      <c r="AC536" s="12"/>
      <c r="AD536" s="12"/>
    </row>
  </sheetData>
  <mergeCells count="77">
    <mergeCell ref="A46:A47"/>
    <mergeCell ref="A44:A45"/>
    <mergeCell ref="A48:A49"/>
    <mergeCell ref="A51:A53"/>
    <mergeCell ref="W10:W13"/>
    <mergeCell ref="W14:W15"/>
    <mergeCell ref="W44:W45"/>
    <mergeCell ref="S36:S37"/>
    <mergeCell ref="S33:S34"/>
    <mergeCell ref="A10:A13"/>
    <mergeCell ref="A14:A15"/>
    <mergeCell ref="A33:A34"/>
    <mergeCell ref="A38:A41"/>
    <mergeCell ref="A36:A37"/>
    <mergeCell ref="T33:T34"/>
    <mergeCell ref="T36:T37"/>
    <mergeCell ref="A87:A90"/>
    <mergeCell ref="A55:A56"/>
    <mergeCell ref="A61:A62"/>
    <mergeCell ref="A66:A67"/>
    <mergeCell ref="A73:A74"/>
    <mergeCell ref="A75:A76"/>
    <mergeCell ref="Z44:Z45"/>
    <mergeCell ref="Z46:Z47"/>
    <mergeCell ref="Z48:Z49"/>
    <mergeCell ref="Z51:Z53"/>
    <mergeCell ref="Z55:Z56"/>
    <mergeCell ref="Z10:Z13"/>
    <mergeCell ref="Z14:Z15"/>
    <mergeCell ref="Z33:Z34"/>
    <mergeCell ref="Z36:Z37"/>
    <mergeCell ref="Z38:Z41"/>
    <mergeCell ref="T10:T13"/>
    <mergeCell ref="T14:T15"/>
    <mergeCell ref="Z87:Z90"/>
    <mergeCell ref="W46:W47"/>
    <mergeCell ref="W48:W49"/>
    <mergeCell ref="W51:W53"/>
    <mergeCell ref="W55:W56"/>
    <mergeCell ref="W61:W62"/>
    <mergeCell ref="W75:W76"/>
    <mergeCell ref="W87:W90"/>
    <mergeCell ref="W73:W74"/>
    <mergeCell ref="Z61:Z62"/>
    <mergeCell ref="Z66:Z67"/>
    <mergeCell ref="Z73:Z74"/>
    <mergeCell ref="X51:X53"/>
    <mergeCell ref="W66:W67"/>
    <mergeCell ref="S61:S62"/>
    <mergeCell ref="S66:S67"/>
    <mergeCell ref="S75:S76"/>
    <mergeCell ref="S55:S56"/>
    <mergeCell ref="S38:S41"/>
    <mergeCell ref="S51:S53"/>
    <mergeCell ref="S73:S74"/>
    <mergeCell ref="S10:S13"/>
    <mergeCell ref="S14:S15"/>
    <mergeCell ref="S44:S45"/>
    <mergeCell ref="S46:S47"/>
    <mergeCell ref="S48:S49"/>
    <mergeCell ref="T38:T41"/>
    <mergeCell ref="T44:T45"/>
    <mergeCell ref="T48:T49"/>
    <mergeCell ref="T46:T47"/>
    <mergeCell ref="T51:T53"/>
    <mergeCell ref="T55:T56"/>
    <mergeCell ref="T61:T62"/>
    <mergeCell ref="T66:T67"/>
    <mergeCell ref="T87:T90"/>
    <mergeCell ref="X87:X90"/>
    <mergeCell ref="T73:T74"/>
    <mergeCell ref="T75:T76"/>
    <mergeCell ref="M87:M90"/>
    <mergeCell ref="N87:N90"/>
    <mergeCell ref="O87:O90"/>
    <mergeCell ref="R87:R90"/>
    <mergeCell ref="S87:S90"/>
  </mergeCells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A1:DG591"/>
  <sheetViews>
    <sheetView topLeftCell="W40" zoomScale="90" zoomScaleNormal="90" workbookViewId="0">
      <selection activeCell="W39" sqref="W39"/>
    </sheetView>
  </sheetViews>
  <sheetFormatPr baseColWidth="10" defaultRowHeight="12.75" x14ac:dyDescent="0.2"/>
  <cols>
    <col min="1" max="1" width="11.42578125" style="264"/>
    <col min="2" max="2" width="14.5703125" style="264" customWidth="1"/>
    <col min="3" max="3" width="10.85546875" style="264" customWidth="1"/>
    <col min="4" max="4" width="21.140625" style="264" customWidth="1"/>
    <col min="5" max="5" width="37" style="2" customWidth="1"/>
    <col min="6" max="6" width="28.140625" style="2" customWidth="1"/>
    <col min="7" max="7" width="9.5703125" style="367" bestFit="1" customWidth="1"/>
    <col min="8" max="8" width="11.42578125" style="264" customWidth="1"/>
    <col min="9" max="9" width="9.85546875" style="264" customWidth="1"/>
    <col min="10" max="10" width="11.42578125" style="2" customWidth="1"/>
    <col min="11" max="11" width="15" style="391" customWidth="1"/>
    <col min="12" max="12" width="11.42578125" style="2" customWidth="1"/>
    <col min="13" max="13" width="14" style="2" customWidth="1"/>
    <col min="14" max="14" width="11.42578125" style="2" customWidth="1"/>
    <col min="15" max="15" width="8.85546875" style="2" customWidth="1"/>
    <col min="16" max="16" width="9.28515625" style="2" customWidth="1"/>
    <col min="17" max="20" width="11.42578125" style="2" customWidth="1"/>
    <col min="21" max="21" width="11.42578125" style="2"/>
    <col min="22" max="22" width="30.5703125" style="264" customWidth="1"/>
    <col min="23" max="23" width="14" style="264" customWidth="1"/>
    <col min="24" max="24" width="11.42578125" style="264"/>
    <col min="25" max="25" width="17.7109375" style="264" bestFit="1" customWidth="1"/>
    <col min="26" max="30" width="11.42578125" style="264"/>
    <col min="31" max="31" width="12.42578125" style="264" bestFit="1" customWidth="1"/>
    <col min="32" max="16384" width="11.42578125" style="264"/>
  </cols>
  <sheetData>
    <row r="1" spans="1:111" ht="54.75" customHeight="1" x14ac:dyDescent="0.2">
      <c r="A1" s="301" t="s">
        <v>1892</v>
      </c>
      <c r="B1" s="228" t="s">
        <v>2019</v>
      </c>
      <c r="C1" s="228" t="s">
        <v>2020</v>
      </c>
      <c r="D1" s="260" t="s">
        <v>1089</v>
      </c>
      <c r="E1" s="229" t="s">
        <v>65</v>
      </c>
      <c r="F1" s="229" t="s">
        <v>75</v>
      </c>
      <c r="G1" s="260" t="s">
        <v>1090</v>
      </c>
      <c r="H1" s="261" t="s">
        <v>96</v>
      </c>
      <c r="I1" s="229" t="s">
        <v>97</v>
      </c>
      <c r="J1" s="275" t="s">
        <v>1874</v>
      </c>
      <c r="K1" s="276" t="s">
        <v>1875</v>
      </c>
      <c r="L1" s="229" t="s">
        <v>1826</v>
      </c>
      <c r="M1" s="243" t="s">
        <v>1445</v>
      </c>
      <c r="N1" s="229" t="s">
        <v>1091</v>
      </c>
      <c r="O1" s="229" t="s">
        <v>1868</v>
      </c>
      <c r="P1" s="229" t="s">
        <v>1869</v>
      </c>
      <c r="Q1" s="229" t="s">
        <v>1093</v>
      </c>
      <c r="R1" s="230" t="s">
        <v>1092</v>
      </c>
      <c r="S1" s="231" t="s">
        <v>1278</v>
      </c>
      <c r="T1" s="232" t="s">
        <v>1369</v>
      </c>
      <c r="U1" s="232" t="s">
        <v>1371</v>
      </c>
      <c r="V1" s="233" t="s">
        <v>95</v>
      </c>
      <c r="W1" s="229" t="s">
        <v>2021</v>
      </c>
      <c r="X1" s="375"/>
      <c r="Y1" s="44"/>
      <c r="Z1" s="44"/>
      <c r="AA1" s="44"/>
      <c r="AB1" s="44"/>
      <c r="AC1" s="44"/>
      <c r="AD1" s="237"/>
      <c r="AE1" s="240"/>
      <c r="AF1" s="240"/>
      <c r="AG1" s="240"/>
      <c r="AH1" s="240"/>
      <c r="AI1" s="240"/>
      <c r="AJ1" s="240"/>
      <c r="AK1" s="240"/>
      <c r="AL1" s="240"/>
      <c r="AM1" s="240"/>
      <c r="AN1" s="240"/>
      <c r="AO1" s="240"/>
      <c r="AP1" s="240"/>
      <c r="AQ1" s="262"/>
      <c r="AR1" s="262"/>
      <c r="AS1" s="263"/>
      <c r="AT1" s="263"/>
      <c r="AU1" s="263"/>
      <c r="AV1" s="263"/>
      <c r="AW1" s="263"/>
      <c r="AX1" s="263"/>
      <c r="AY1" s="263"/>
      <c r="AZ1" s="263"/>
      <c r="BA1" s="263"/>
      <c r="BB1" s="263"/>
      <c r="BC1" s="263"/>
      <c r="BD1" s="263"/>
      <c r="BE1" s="263"/>
      <c r="BF1" s="263"/>
      <c r="BG1" s="263"/>
      <c r="BH1" s="263"/>
      <c r="BI1" s="263"/>
      <c r="BJ1" s="263"/>
      <c r="BK1" s="263"/>
      <c r="BL1" s="263"/>
      <c r="BM1" s="263"/>
      <c r="BN1" s="263"/>
      <c r="BO1" s="263"/>
      <c r="BP1" s="263"/>
      <c r="BQ1" s="263"/>
      <c r="BR1" s="263"/>
      <c r="BS1" s="263"/>
      <c r="BT1" s="263"/>
      <c r="BU1" s="263"/>
      <c r="BV1" s="263"/>
      <c r="BW1" s="263"/>
      <c r="BX1" s="263"/>
      <c r="BY1" s="263"/>
      <c r="BZ1" s="263"/>
      <c r="CA1" s="263"/>
      <c r="CB1" s="263"/>
      <c r="CC1" s="263"/>
      <c r="CD1" s="263"/>
      <c r="CE1" s="263"/>
      <c r="CF1" s="263"/>
      <c r="CG1" s="263"/>
      <c r="CH1" s="263"/>
      <c r="CI1" s="263"/>
      <c r="CJ1" s="263"/>
      <c r="CK1" s="263"/>
      <c r="CL1" s="263"/>
      <c r="CM1" s="263"/>
      <c r="CN1" s="263"/>
      <c r="CO1" s="263"/>
      <c r="CP1" s="263"/>
      <c r="CQ1" s="263"/>
      <c r="CR1" s="263"/>
      <c r="CS1" s="263"/>
      <c r="CT1" s="263"/>
      <c r="CU1" s="263"/>
      <c r="CV1" s="263"/>
      <c r="CW1" s="263"/>
      <c r="CX1" s="263"/>
      <c r="CY1" s="263"/>
      <c r="CZ1" s="263"/>
      <c r="DA1" s="263"/>
      <c r="DB1" s="263"/>
      <c r="DC1" s="263"/>
      <c r="DD1" s="263"/>
      <c r="DE1" s="263"/>
      <c r="DF1" s="263"/>
      <c r="DG1" s="263"/>
    </row>
    <row r="2" spans="1:111" s="361" customFormat="1" ht="27.75" x14ac:dyDescent="0.2">
      <c r="A2" s="328">
        <v>1</v>
      </c>
      <c r="B2" s="329" t="s">
        <v>1876</v>
      </c>
      <c r="C2" s="329">
        <v>2</v>
      </c>
      <c r="D2" s="330" t="s">
        <v>1877</v>
      </c>
      <c r="E2" s="350" t="s">
        <v>2168</v>
      </c>
      <c r="F2" s="362" t="s">
        <v>1878</v>
      </c>
      <c r="G2" s="331" t="s">
        <v>0</v>
      </c>
      <c r="H2" s="330" t="s">
        <v>1744</v>
      </c>
      <c r="I2" s="330" t="s">
        <v>1576</v>
      </c>
      <c r="J2" s="332" t="s">
        <v>1727</v>
      </c>
      <c r="K2" s="350" t="s">
        <v>2124</v>
      </c>
      <c r="L2" s="332" t="s">
        <v>1879</v>
      </c>
      <c r="M2" s="333">
        <v>42020</v>
      </c>
      <c r="N2" s="333">
        <v>42025</v>
      </c>
      <c r="O2" s="334" t="s">
        <v>1294</v>
      </c>
      <c r="P2" s="334" t="s">
        <v>1294</v>
      </c>
      <c r="Q2" s="333">
        <v>42025</v>
      </c>
      <c r="R2" s="333">
        <v>42025</v>
      </c>
      <c r="S2" s="332" t="s">
        <v>404</v>
      </c>
      <c r="T2" s="335">
        <f>IF(R2&lt;&gt;"",R2-M2,"")</f>
        <v>5</v>
      </c>
      <c r="U2" s="336" t="str">
        <f t="shared" ref="U2:U18" si="0">IF(R2&lt;&gt;"",IF(T2&lt;22,"O","N"),"")</f>
        <v>O</v>
      </c>
      <c r="V2" s="337"/>
      <c r="W2" s="330" t="s">
        <v>196</v>
      </c>
    </row>
    <row r="3" spans="1:111" s="361" customFormat="1" ht="45" customHeight="1" x14ac:dyDescent="0.2">
      <c r="A3" s="339">
        <v>2</v>
      </c>
      <c r="B3" s="283" t="s">
        <v>1880</v>
      </c>
      <c r="C3" s="283" t="s">
        <v>778</v>
      </c>
      <c r="D3" s="341" t="s">
        <v>108</v>
      </c>
      <c r="E3" s="368" t="s">
        <v>2213</v>
      </c>
      <c r="F3" s="341" t="s">
        <v>1881</v>
      </c>
      <c r="G3" s="342" t="s">
        <v>0</v>
      </c>
      <c r="H3" s="341" t="s">
        <v>1744</v>
      </c>
      <c r="I3" s="341" t="s">
        <v>1576</v>
      </c>
      <c r="J3" s="341" t="s">
        <v>1727</v>
      </c>
      <c r="K3" s="368" t="s">
        <v>2125</v>
      </c>
      <c r="L3" s="341" t="s">
        <v>1882</v>
      </c>
      <c r="M3" s="343">
        <v>42025</v>
      </c>
      <c r="N3" s="343">
        <f>M3+21</f>
        <v>42046</v>
      </c>
      <c r="O3" s="341"/>
      <c r="P3" s="341"/>
      <c r="Q3" s="341"/>
      <c r="R3" s="343"/>
      <c r="S3" s="344" t="s">
        <v>404</v>
      </c>
      <c r="T3" s="345" t="str">
        <f t="shared" ref="T3:T66" si="1">IF(R3&lt;&gt;"",R3-M3,"")</f>
        <v/>
      </c>
      <c r="U3" s="346" t="str">
        <f t="shared" si="0"/>
        <v/>
      </c>
      <c r="V3" s="355" t="s">
        <v>2029</v>
      </c>
      <c r="W3" s="351" t="s">
        <v>438</v>
      </c>
      <c r="Y3" s="379"/>
      <c r="Z3" s="386" t="s">
        <v>2100</v>
      </c>
      <c r="AA3" s="386" t="s">
        <v>2099</v>
      </c>
      <c r="AB3" s="386" t="s">
        <v>2098</v>
      </c>
      <c r="AC3" s="383" t="s">
        <v>2080</v>
      </c>
      <c r="AD3" s="383" t="s">
        <v>2081</v>
      </c>
      <c r="AE3" s="383" t="s">
        <v>2097</v>
      </c>
      <c r="AF3" s="383" t="s">
        <v>2082</v>
      </c>
      <c r="AG3" s="383" t="s">
        <v>2096</v>
      </c>
      <c r="AH3" s="383" t="s">
        <v>2083</v>
      </c>
    </row>
    <row r="4" spans="1:111" s="361" customFormat="1" ht="27.75" x14ac:dyDescent="0.2">
      <c r="A4" s="328">
        <v>3</v>
      </c>
      <c r="B4" s="329" t="s">
        <v>1883</v>
      </c>
      <c r="C4" s="329">
        <v>1</v>
      </c>
      <c r="D4" s="330" t="s">
        <v>1884</v>
      </c>
      <c r="E4" s="349" t="s">
        <v>2169</v>
      </c>
      <c r="F4" s="330" t="s">
        <v>1885</v>
      </c>
      <c r="G4" s="338" t="s">
        <v>0</v>
      </c>
      <c r="H4" s="330" t="s">
        <v>1744</v>
      </c>
      <c r="I4" s="330" t="s">
        <v>1576</v>
      </c>
      <c r="J4" s="330" t="s">
        <v>1727</v>
      </c>
      <c r="K4" s="350" t="s">
        <v>2126</v>
      </c>
      <c r="L4" s="330" t="s">
        <v>1834</v>
      </c>
      <c r="M4" s="333">
        <v>42025</v>
      </c>
      <c r="N4" s="333">
        <f t="shared" ref="N4:N15" si="2">M4+21</f>
        <v>42046</v>
      </c>
      <c r="O4" s="334" t="s">
        <v>1294</v>
      </c>
      <c r="P4" s="334" t="s">
        <v>1294</v>
      </c>
      <c r="Q4" s="333">
        <v>42090</v>
      </c>
      <c r="R4" s="333">
        <v>42090</v>
      </c>
      <c r="S4" s="332" t="s">
        <v>404</v>
      </c>
      <c r="T4" s="335">
        <f t="shared" si="1"/>
        <v>65</v>
      </c>
      <c r="U4" s="336" t="str">
        <f t="shared" si="0"/>
        <v>N</v>
      </c>
      <c r="V4" s="354"/>
      <c r="W4" s="330"/>
      <c r="Y4" s="381" t="s">
        <v>2084</v>
      </c>
      <c r="Z4" s="380">
        <f>SUMPRODUCT((TEXT("1/"&amp;MONTH($R$2:$R$100),"mmmm")=$Y4)*($R$2:$R$100&lt;&gt;""))</f>
        <v>1</v>
      </c>
      <c r="AA4" s="380">
        <f>SUMPRODUCT((TEXT("1/"&amp;MONTH($R$2:$R$100),"mmmm")=$Y4)*($R$2:$R$100&lt;&gt;"")*($U$2:$U$100="O"))</f>
        <v>1</v>
      </c>
      <c r="AB4" s="382">
        <f>AA4/Z4</f>
        <v>1</v>
      </c>
      <c r="AC4" s="385">
        <v>0.9</v>
      </c>
      <c r="AD4" s="380">
        <f>SUMPRODUCT((TEXT("1/"&amp;MONTH($R$2:$R$100),"mmmm")=$Y4)*($R$2:$R$100&lt;&gt;"")*($W$2:$W$100="OUI"))</f>
        <v>1</v>
      </c>
      <c r="AE4" s="378">
        <f>AD4/Z4</f>
        <v>1</v>
      </c>
      <c r="AF4" s="380">
        <f>SUMPRODUCT((TEXT("1/"&amp;MONTH($R$2:$R$100),"mmmm")=$Y4)*($R$2:$R$100&lt;&gt;"")*($W$2:$W$100="NON"))</f>
        <v>0</v>
      </c>
      <c r="AG4" s="385">
        <f>AF4/Z4</f>
        <v>0</v>
      </c>
      <c r="AH4" s="384">
        <v>0.4</v>
      </c>
    </row>
    <row r="5" spans="1:111" s="361" customFormat="1" ht="27.75" x14ac:dyDescent="0.2">
      <c r="A5" s="328">
        <v>4</v>
      </c>
      <c r="B5" s="329" t="s">
        <v>1898</v>
      </c>
      <c r="C5" s="329">
        <v>1</v>
      </c>
      <c r="D5" s="331" t="s">
        <v>586</v>
      </c>
      <c r="E5" s="350" t="s">
        <v>2170</v>
      </c>
      <c r="F5" s="330" t="s">
        <v>1899</v>
      </c>
      <c r="G5" s="338" t="s">
        <v>0</v>
      </c>
      <c r="H5" s="330" t="s">
        <v>1744</v>
      </c>
      <c r="I5" s="330" t="s">
        <v>1576</v>
      </c>
      <c r="J5" s="330" t="s">
        <v>1727</v>
      </c>
      <c r="K5" s="350" t="s">
        <v>1042</v>
      </c>
      <c r="L5" s="330" t="s">
        <v>1834</v>
      </c>
      <c r="M5" s="333">
        <v>42027</v>
      </c>
      <c r="N5" s="333">
        <f t="shared" si="2"/>
        <v>42048</v>
      </c>
      <c r="O5" s="334" t="s">
        <v>1294</v>
      </c>
      <c r="P5" s="334" t="s">
        <v>1294</v>
      </c>
      <c r="Q5" s="333">
        <v>42052</v>
      </c>
      <c r="R5" s="333">
        <v>42053</v>
      </c>
      <c r="S5" s="332" t="s">
        <v>404</v>
      </c>
      <c r="T5" s="335">
        <f t="shared" si="1"/>
        <v>26</v>
      </c>
      <c r="U5" s="336" t="str">
        <f t="shared" si="0"/>
        <v>N</v>
      </c>
      <c r="V5" s="337"/>
      <c r="W5" s="330" t="s">
        <v>196</v>
      </c>
      <c r="Y5" s="381" t="s">
        <v>2085</v>
      </c>
      <c r="Z5" s="380">
        <f t="shared" ref="Z5:Z14" si="3">SUMPRODUCT((TEXT("1/"&amp;MONTH($R$2:$R$100),"mmmm")=$Y5)*($R$2:$R$100&lt;&gt;""))</f>
        <v>2</v>
      </c>
      <c r="AA5" s="380">
        <f t="shared" ref="AA5:AA14" si="4">SUMPRODUCT((TEXT("1/"&amp;MONTH($R$2:$R$100),"mmmm")=$Y5)*($R$2:$R$100&lt;&gt;"")*($U$2:$U$100="O"))</f>
        <v>1</v>
      </c>
      <c r="AB5" s="382">
        <f t="shared" ref="AB5:AB14" si="5">AA5/Z5</f>
        <v>0.5</v>
      </c>
      <c r="AC5" s="385">
        <v>0.9</v>
      </c>
      <c r="AD5" s="380">
        <f t="shared" ref="AD5:AD15" si="6">SUMPRODUCT((TEXT("1/"&amp;MONTH($R$2:$R$100),"mmmm")=$Y5)*($R$2:$R$100&lt;&gt;"")*($W$2:$W$100="OUI"))</f>
        <v>1</v>
      </c>
      <c r="AE5" s="378">
        <f t="shared" ref="AE5:AE15" si="7">AD5/Z5</f>
        <v>0.5</v>
      </c>
      <c r="AF5" s="380">
        <f t="shared" ref="AF5:AF15" si="8">SUMPRODUCT((TEXT("1/"&amp;MONTH($R$2:$R$100),"mmmm")=$Y5)*($R$2:$R$100&lt;&gt;"")*($W$2:$W$100="NON"))</f>
        <v>0</v>
      </c>
      <c r="AG5" s="385">
        <f t="shared" ref="AG5:AG15" si="9">AF5/Z5</f>
        <v>0</v>
      </c>
      <c r="AH5" s="384">
        <v>0.4</v>
      </c>
    </row>
    <row r="6" spans="1:111" s="361" customFormat="1" ht="27.75" x14ac:dyDescent="0.2">
      <c r="A6" s="328">
        <v>5</v>
      </c>
      <c r="B6" s="329" t="s">
        <v>1900</v>
      </c>
      <c r="C6" s="329">
        <v>1</v>
      </c>
      <c r="D6" s="331" t="s">
        <v>586</v>
      </c>
      <c r="E6" s="350" t="s">
        <v>2175</v>
      </c>
      <c r="F6" s="350" t="s">
        <v>2043</v>
      </c>
      <c r="G6" s="338" t="s">
        <v>0</v>
      </c>
      <c r="H6" s="330" t="s">
        <v>1744</v>
      </c>
      <c r="I6" s="330" t="s">
        <v>1576</v>
      </c>
      <c r="J6" s="330" t="s">
        <v>1727</v>
      </c>
      <c r="K6" s="350" t="s">
        <v>1028</v>
      </c>
      <c r="L6" s="330" t="s">
        <v>1834</v>
      </c>
      <c r="M6" s="333">
        <v>42037</v>
      </c>
      <c r="N6" s="333">
        <f t="shared" si="2"/>
        <v>42058</v>
      </c>
      <c r="O6" s="334" t="s">
        <v>1294</v>
      </c>
      <c r="P6" s="334" t="s">
        <v>1294</v>
      </c>
      <c r="Q6" s="333">
        <v>42047</v>
      </c>
      <c r="R6" s="333">
        <v>42047</v>
      </c>
      <c r="S6" s="332" t="s">
        <v>404</v>
      </c>
      <c r="T6" s="335">
        <f t="shared" si="1"/>
        <v>10</v>
      </c>
      <c r="U6" s="336" t="str">
        <f t="shared" si="0"/>
        <v>O</v>
      </c>
      <c r="V6" s="337"/>
      <c r="W6" s="330"/>
      <c r="Y6" s="381" t="s">
        <v>2086</v>
      </c>
      <c r="Z6" s="380">
        <f t="shared" si="3"/>
        <v>5</v>
      </c>
      <c r="AA6" s="380">
        <f t="shared" si="4"/>
        <v>3</v>
      </c>
      <c r="AB6" s="382">
        <f t="shared" si="5"/>
        <v>0.6</v>
      </c>
      <c r="AC6" s="385">
        <v>0.9</v>
      </c>
      <c r="AD6" s="380">
        <f t="shared" si="6"/>
        <v>0</v>
      </c>
      <c r="AE6" s="378">
        <f t="shared" si="7"/>
        <v>0</v>
      </c>
      <c r="AF6" s="380">
        <f t="shared" si="8"/>
        <v>0</v>
      </c>
      <c r="AG6" s="385">
        <f t="shared" si="9"/>
        <v>0</v>
      </c>
      <c r="AH6" s="384">
        <v>0.4</v>
      </c>
    </row>
    <row r="7" spans="1:111" ht="27.75" x14ac:dyDescent="0.2">
      <c r="A7" s="339">
        <v>6</v>
      </c>
      <c r="B7" s="283" t="s">
        <v>1901</v>
      </c>
      <c r="C7" s="283">
        <v>1</v>
      </c>
      <c r="D7" s="340" t="s">
        <v>586</v>
      </c>
      <c r="E7" s="368" t="s">
        <v>2214</v>
      </c>
      <c r="F7" s="341" t="s">
        <v>1899</v>
      </c>
      <c r="G7" s="342" t="s">
        <v>0</v>
      </c>
      <c r="H7" s="341" t="s">
        <v>1744</v>
      </c>
      <c r="I7" s="341" t="s">
        <v>1576</v>
      </c>
      <c r="J7" s="341" t="s">
        <v>1727</v>
      </c>
      <c r="K7" s="368" t="s">
        <v>671</v>
      </c>
      <c r="L7" s="341" t="s">
        <v>1903</v>
      </c>
      <c r="M7" s="343"/>
      <c r="N7" s="343"/>
      <c r="O7" s="341"/>
      <c r="P7" s="341"/>
      <c r="Q7" s="343"/>
      <c r="R7" s="343"/>
      <c r="S7" s="351" t="s">
        <v>1083</v>
      </c>
      <c r="T7" s="345" t="str">
        <f t="shared" si="1"/>
        <v/>
      </c>
      <c r="U7" s="346" t="str">
        <f t="shared" si="0"/>
        <v/>
      </c>
      <c r="V7" s="348" t="s">
        <v>1918</v>
      </c>
      <c r="W7" s="348" t="s">
        <v>438</v>
      </c>
      <c r="Y7" s="381" t="s">
        <v>2087</v>
      </c>
      <c r="Z7" s="380">
        <f t="shared" si="3"/>
        <v>3</v>
      </c>
      <c r="AA7" s="380">
        <f t="shared" si="4"/>
        <v>2</v>
      </c>
      <c r="AB7" s="382">
        <f t="shared" si="5"/>
        <v>0.66666666666666663</v>
      </c>
      <c r="AC7" s="385">
        <v>0.9</v>
      </c>
      <c r="AD7" s="380">
        <f t="shared" si="6"/>
        <v>0</v>
      </c>
      <c r="AE7" s="378">
        <f t="shared" si="7"/>
        <v>0</v>
      </c>
      <c r="AF7" s="380">
        <f t="shared" si="8"/>
        <v>0</v>
      </c>
      <c r="AG7" s="385">
        <f t="shared" si="9"/>
        <v>0</v>
      </c>
      <c r="AH7" s="384">
        <v>0.4</v>
      </c>
    </row>
    <row r="8" spans="1:111" s="361" customFormat="1" ht="27.75" x14ac:dyDescent="0.2">
      <c r="A8" s="328">
        <f>A7+1</f>
        <v>7</v>
      </c>
      <c r="B8" s="329" t="s">
        <v>1902</v>
      </c>
      <c r="C8" s="329">
        <v>2</v>
      </c>
      <c r="D8" s="331" t="s">
        <v>1425</v>
      </c>
      <c r="E8" s="350" t="s">
        <v>2171</v>
      </c>
      <c r="F8" s="349" t="s">
        <v>2044</v>
      </c>
      <c r="G8" s="338" t="s">
        <v>0</v>
      </c>
      <c r="H8" s="330" t="s">
        <v>1744</v>
      </c>
      <c r="I8" s="330" t="s">
        <v>1576</v>
      </c>
      <c r="J8" s="330" t="s">
        <v>1727</v>
      </c>
      <c r="K8" s="350" t="s">
        <v>2127</v>
      </c>
      <c r="L8" s="330" t="s">
        <v>1834</v>
      </c>
      <c r="M8" s="333">
        <v>42067</v>
      </c>
      <c r="N8" s="333">
        <f t="shared" si="2"/>
        <v>42088</v>
      </c>
      <c r="O8" s="334" t="s">
        <v>1294</v>
      </c>
      <c r="P8" s="334" t="s">
        <v>1294</v>
      </c>
      <c r="Q8" s="333">
        <v>42073</v>
      </c>
      <c r="R8" s="333">
        <v>42086</v>
      </c>
      <c r="S8" s="332" t="s">
        <v>404</v>
      </c>
      <c r="T8" s="335">
        <f t="shared" si="1"/>
        <v>19</v>
      </c>
      <c r="U8" s="336" t="str">
        <f t="shared" si="0"/>
        <v>O</v>
      </c>
      <c r="V8" s="337"/>
      <c r="W8" s="330"/>
      <c r="Y8" s="381" t="s">
        <v>2088</v>
      </c>
      <c r="Z8" s="380">
        <f t="shared" si="3"/>
        <v>4</v>
      </c>
      <c r="AA8" s="380">
        <f t="shared" si="4"/>
        <v>4</v>
      </c>
      <c r="AB8" s="382">
        <f t="shared" si="5"/>
        <v>1</v>
      </c>
      <c r="AC8" s="385">
        <v>0.9</v>
      </c>
      <c r="AD8" s="380">
        <f>SUMPRODUCT((TEXT("1/"&amp;MONTH($R$2:$R$100),"mmmm")=$Y8)*($R$2:$R$100&lt;&gt;"")*($W$2:$W$100="OUI"))</f>
        <v>1</v>
      </c>
      <c r="AE8" s="378">
        <f t="shared" si="7"/>
        <v>0.25</v>
      </c>
      <c r="AF8" s="380">
        <f t="shared" si="8"/>
        <v>0</v>
      </c>
      <c r="AG8" s="385">
        <f t="shared" si="9"/>
        <v>0</v>
      </c>
      <c r="AH8" s="384">
        <v>0.4</v>
      </c>
    </row>
    <row r="9" spans="1:111" s="361" customFormat="1" ht="27.75" x14ac:dyDescent="0.2">
      <c r="A9" s="328">
        <f t="shared" ref="A9:A72" si="10">A8+1</f>
        <v>8</v>
      </c>
      <c r="B9" s="329" t="s">
        <v>1904</v>
      </c>
      <c r="C9" s="329">
        <v>1</v>
      </c>
      <c r="D9" s="331" t="s">
        <v>1905</v>
      </c>
      <c r="E9" s="350" t="s">
        <v>2172</v>
      </c>
      <c r="F9" s="330" t="s">
        <v>1906</v>
      </c>
      <c r="G9" s="338" t="s">
        <v>0</v>
      </c>
      <c r="H9" s="330" t="s">
        <v>1744</v>
      </c>
      <c r="I9" s="330" t="s">
        <v>1576</v>
      </c>
      <c r="J9" s="330" t="s">
        <v>128</v>
      </c>
      <c r="K9" s="350" t="s">
        <v>2128</v>
      </c>
      <c r="L9" s="330" t="s">
        <v>1834</v>
      </c>
      <c r="M9" s="333">
        <v>42068</v>
      </c>
      <c r="N9" s="333">
        <f t="shared" si="2"/>
        <v>42089</v>
      </c>
      <c r="O9" s="334" t="s">
        <v>1294</v>
      </c>
      <c r="P9" s="334" t="s">
        <v>1294</v>
      </c>
      <c r="Q9" s="333">
        <v>42083</v>
      </c>
      <c r="R9" s="333">
        <v>42083</v>
      </c>
      <c r="S9" s="332" t="s">
        <v>404</v>
      </c>
      <c r="T9" s="335">
        <f t="shared" si="1"/>
        <v>15</v>
      </c>
      <c r="U9" s="336" t="str">
        <f t="shared" si="0"/>
        <v>O</v>
      </c>
      <c r="V9" s="337"/>
      <c r="W9" s="330"/>
      <c r="Y9" s="381" t="s">
        <v>2089</v>
      </c>
      <c r="Z9" s="380">
        <f t="shared" si="3"/>
        <v>3</v>
      </c>
      <c r="AA9" s="380">
        <f t="shared" si="4"/>
        <v>1</v>
      </c>
      <c r="AB9" s="382">
        <f t="shared" si="5"/>
        <v>0.33333333333333331</v>
      </c>
      <c r="AC9" s="385">
        <v>0.9</v>
      </c>
      <c r="AD9" s="380">
        <f t="shared" si="6"/>
        <v>0</v>
      </c>
      <c r="AE9" s="378">
        <f t="shared" si="7"/>
        <v>0</v>
      </c>
      <c r="AF9" s="380">
        <f t="shared" si="8"/>
        <v>0</v>
      </c>
      <c r="AG9" s="385">
        <f t="shared" si="9"/>
        <v>0</v>
      </c>
      <c r="AH9" s="384">
        <v>0.4</v>
      </c>
    </row>
    <row r="10" spans="1:111" s="361" customFormat="1" ht="27.75" x14ac:dyDescent="0.2">
      <c r="A10" s="328">
        <f t="shared" si="10"/>
        <v>9</v>
      </c>
      <c r="B10" s="329" t="s">
        <v>1907</v>
      </c>
      <c r="C10" s="329">
        <v>1</v>
      </c>
      <c r="D10" s="331" t="s">
        <v>1909</v>
      </c>
      <c r="E10" s="350" t="s">
        <v>2173</v>
      </c>
      <c r="F10" s="330" t="s">
        <v>1908</v>
      </c>
      <c r="G10" s="338" t="s">
        <v>0</v>
      </c>
      <c r="H10" s="330" t="s">
        <v>1744</v>
      </c>
      <c r="I10" s="330" t="s">
        <v>1576</v>
      </c>
      <c r="J10" s="330" t="s">
        <v>1727</v>
      </c>
      <c r="K10" s="350" t="s">
        <v>933</v>
      </c>
      <c r="L10" s="330" t="s">
        <v>1834</v>
      </c>
      <c r="M10" s="333">
        <v>42074</v>
      </c>
      <c r="N10" s="333">
        <f t="shared" si="2"/>
        <v>42095</v>
      </c>
      <c r="O10" s="334" t="s">
        <v>1294</v>
      </c>
      <c r="P10" s="334" t="s">
        <v>1294</v>
      </c>
      <c r="Q10" s="333">
        <v>42090</v>
      </c>
      <c r="R10" s="333">
        <v>42090</v>
      </c>
      <c r="S10" s="332" t="s">
        <v>404</v>
      </c>
      <c r="T10" s="335">
        <f t="shared" si="1"/>
        <v>16</v>
      </c>
      <c r="U10" s="336" t="str">
        <f t="shared" si="0"/>
        <v>O</v>
      </c>
      <c r="V10" s="337"/>
      <c r="W10" s="330"/>
      <c r="Y10" s="381" t="s">
        <v>2090</v>
      </c>
      <c r="Z10" s="380">
        <f t="shared" si="3"/>
        <v>7</v>
      </c>
      <c r="AA10" s="380">
        <f t="shared" si="4"/>
        <v>7</v>
      </c>
      <c r="AB10" s="382">
        <f t="shared" si="5"/>
        <v>1</v>
      </c>
      <c r="AC10" s="385">
        <v>0.9</v>
      </c>
      <c r="AD10" s="380">
        <f t="shared" si="6"/>
        <v>2</v>
      </c>
      <c r="AE10" s="378">
        <f>AD10/Z10</f>
        <v>0.2857142857142857</v>
      </c>
      <c r="AF10" s="380">
        <f t="shared" si="8"/>
        <v>0</v>
      </c>
      <c r="AG10" s="385">
        <f t="shared" si="9"/>
        <v>0</v>
      </c>
      <c r="AH10" s="384">
        <v>0.4</v>
      </c>
    </row>
    <row r="11" spans="1:111" s="363" customFormat="1" ht="27.75" x14ac:dyDescent="0.2">
      <c r="A11" s="328">
        <f t="shared" si="10"/>
        <v>10</v>
      </c>
      <c r="B11" s="329" t="s">
        <v>1910</v>
      </c>
      <c r="C11" s="329">
        <v>1</v>
      </c>
      <c r="D11" s="330" t="s">
        <v>586</v>
      </c>
      <c r="E11" s="349" t="s">
        <v>2174</v>
      </c>
      <c r="F11" s="330" t="s">
        <v>1911</v>
      </c>
      <c r="G11" s="338" t="s">
        <v>0</v>
      </c>
      <c r="H11" s="330" t="s">
        <v>1744</v>
      </c>
      <c r="I11" s="330" t="s">
        <v>1576</v>
      </c>
      <c r="J11" s="330" t="s">
        <v>1727</v>
      </c>
      <c r="K11" s="350" t="s">
        <v>1028</v>
      </c>
      <c r="L11" s="330" t="s">
        <v>1903</v>
      </c>
      <c r="M11" s="333">
        <v>42065</v>
      </c>
      <c r="N11" s="333">
        <f t="shared" si="2"/>
        <v>42086</v>
      </c>
      <c r="O11" s="334" t="s">
        <v>1294</v>
      </c>
      <c r="P11" s="334" t="s">
        <v>1294</v>
      </c>
      <c r="Q11" s="333">
        <v>42090</v>
      </c>
      <c r="R11" s="333">
        <v>42090</v>
      </c>
      <c r="S11" s="332" t="s">
        <v>404</v>
      </c>
      <c r="T11" s="335">
        <f t="shared" si="1"/>
        <v>25</v>
      </c>
      <c r="U11" s="336" t="str">
        <f t="shared" si="0"/>
        <v>N</v>
      </c>
      <c r="V11" s="337"/>
      <c r="W11" s="330"/>
      <c r="Y11" s="381" t="s">
        <v>2091</v>
      </c>
      <c r="Z11" s="380">
        <f t="shared" si="3"/>
        <v>0</v>
      </c>
      <c r="AA11" s="380">
        <f t="shared" si="4"/>
        <v>0</v>
      </c>
      <c r="AB11" s="382" t="e">
        <f t="shared" si="5"/>
        <v>#DIV/0!</v>
      </c>
      <c r="AC11" s="385">
        <v>0.9</v>
      </c>
      <c r="AD11" s="380">
        <f t="shared" si="6"/>
        <v>0</v>
      </c>
      <c r="AE11" s="378" t="e">
        <f t="shared" si="7"/>
        <v>#DIV/0!</v>
      </c>
      <c r="AF11" s="380">
        <f t="shared" si="8"/>
        <v>0</v>
      </c>
      <c r="AG11" s="385" t="e">
        <f t="shared" si="9"/>
        <v>#DIV/0!</v>
      </c>
      <c r="AH11" s="384">
        <v>0.4</v>
      </c>
    </row>
    <row r="12" spans="1:111" s="2" customFormat="1" ht="38.25" x14ac:dyDescent="0.2">
      <c r="A12" s="328">
        <f>A11+1</f>
        <v>11</v>
      </c>
      <c r="B12" s="329" t="s">
        <v>1913</v>
      </c>
      <c r="C12" s="329">
        <v>4</v>
      </c>
      <c r="D12" s="330" t="s">
        <v>996</v>
      </c>
      <c r="E12" s="331" t="s">
        <v>2195</v>
      </c>
      <c r="F12" s="350" t="s">
        <v>2023</v>
      </c>
      <c r="G12" s="338" t="s">
        <v>0</v>
      </c>
      <c r="H12" s="350" t="s">
        <v>2022</v>
      </c>
      <c r="I12" s="330" t="s">
        <v>1576</v>
      </c>
      <c r="J12" s="330" t="s">
        <v>1727</v>
      </c>
      <c r="K12" s="350" t="s">
        <v>2129</v>
      </c>
      <c r="L12" s="330" t="s">
        <v>1834</v>
      </c>
      <c r="M12" s="333">
        <v>42083</v>
      </c>
      <c r="N12" s="333">
        <f>M12+21</f>
        <v>42104</v>
      </c>
      <c r="O12" s="334" t="s">
        <v>1294</v>
      </c>
      <c r="P12" s="334" t="s">
        <v>1294</v>
      </c>
      <c r="Q12" s="333">
        <v>42104</v>
      </c>
      <c r="R12" s="333">
        <v>42104</v>
      </c>
      <c r="S12" s="332" t="s">
        <v>404</v>
      </c>
      <c r="T12" s="335">
        <f t="shared" si="1"/>
        <v>21</v>
      </c>
      <c r="U12" s="336" t="str">
        <f t="shared" si="0"/>
        <v>O</v>
      </c>
      <c r="V12" s="337"/>
      <c r="W12" s="330"/>
      <c r="Y12" s="381" t="s">
        <v>2092</v>
      </c>
      <c r="Z12" s="380">
        <f t="shared" si="3"/>
        <v>4</v>
      </c>
      <c r="AA12" s="380">
        <f t="shared" si="4"/>
        <v>4</v>
      </c>
      <c r="AB12" s="382">
        <f t="shared" si="5"/>
        <v>1</v>
      </c>
      <c r="AC12" s="385">
        <v>0.9</v>
      </c>
      <c r="AD12" s="380">
        <f t="shared" si="6"/>
        <v>0</v>
      </c>
      <c r="AE12" s="378">
        <f t="shared" si="7"/>
        <v>0</v>
      </c>
      <c r="AF12" s="380">
        <f t="shared" si="8"/>
        <v>1</v>
      </c>
      <c r="AG12" s="385">
        <f t="shared" si="9"/>
        <v>0.25</v>
      </c>
      <c r="AH12" s="384">
        <v>0.15</v>
      </c>
    </row>
    <row r="13" spans="1:111" s="2" customFormat="1" ht="27.75" x14ac:dyDescent="0.2">
      <c r="A13" s="328">
        <f>A12+1</f>
        <v>12</v>
      </c>
      <c r="B13" s="329" t="s">
        <v>1914</v>
      </c>
      <c r="C13" s="329">
        <v>1</v>
      </c>
      <c r="D13" s="330" t="s">
        <v>1912</v>
      </c>
      <c r="E13" s="331" t="s">
        <v>2196</v>
      </c>
      <c r="F13" s="349" t="s">
        <v>2062</v>
      </c>
      <c r="G13" s="338" t="s">
        <v>0</v>
      </c>
      <c r="H13" s="330" t="s">
        <v>1744</v>
      </c>
      <c r="I13" s="330" t="s">
        <v>1576</v>
      </c>
      <c r="J13" s="330" t="s">
        <v>1727</v>
      </c>
      <c r="K13" s="350" t="s">
        <v>2130</v>
      </c>
      <c r="L13" s="330" t="s">
        <v>1834</v>
      </c>
      <c r="M13" s="333">
        <v>42090</v>
      </c>
      <c r="N13" s="333">
        <f>M13+21</f>
        <v>42111</v>
      </c>
      <c r="O13" s="334" t="s">
        <v>1294</v>
      </c>
      <c r="P13" s="334" t="s">
        <v>1294</v>
      </c>
      <c r="Q13" s="333">
        <v>42114</v>
      </c>
      <c r="R13" s="333">
        <v>42116</v>
      </c>
      <c r="S13" s="332" t="s">
        <v>404</v>
      </c>
      <c r="T13" s="335">
        <f t="shared" si="1"/>
        <v>26</v>
      </c>
      <c r="U13" s="336" t="str">
        <f t="shared" si="0"/>
        <v>N</v>
      </c>
      <c r="V13" s="337"/>
      <c r="W13" s="330"/>
      <c r="Y13" s="381" t="s">
        <v>2093</v>
      </c>
      <c r="Z13" s="380">
        <f t="shared" si="3"/>
        <v>6</v>
      </c>
      <c r="AA13" s="380">
        <f t="shared" si="4"/>
        <v>6</v>
      </c>
      <c r="AB13" s="382">
        <f t="shared" si="5"/>
        <v>1</v>
      </c>
      <c r="AC13" s="385">
        <v>0.9</v>
      </c>
      <c r="AD13" s="380">
        <f t="shared" si="6"/>
        <v>1</v>
      </c>
      <c r="AE13" s="378">
        <f t="shared" si="7"/>
        <v>0.16666666666666666</v>
      </c>
      <c r="AF13" s="380">
        <f t="shared" si="8"/>
        <v>0</v>
      </c>
      <c r="AG13" s="385">
        <f t="shared" si="9"/>
        <v>0</v>
      </c>
      <c r="AH13" s="384">
        <v>0.15</v>
      </c>
    </row>
    <row r="14" spans="1:111" s="2" customFormat="1" ht="27.75" x14ac:dyDescent="0.2">
      <c r="A14" s="328">
        <f>A13+1</f>
        <v>13</v>
      </c>
      <c r="B14" s="329" t="s">
        <v>1919</v>
      </c>
      <c r="C14" s="329">
        <v>3</v>
      </c>
      <c r="D14" s="330" t="s">
        <v>1500</v>
      </c>
      <c r="E14" s="331" t="s">
        <v>2197</v>
      </c>
      <c r="F14" s="349" t="s">
        <v>2063</v>
      </c>
      <c r="G14" s="338" t="s">
        <v>0</v>
      </c>
      <c r="H14" s="330" t="s">
        <v>1744</v>
      </c>
      <c r="I14" s="330" t="s">
        <v>1576</v>
      </c>
      <c r="J14" s="330" t="s">
        <v>1727</v>
      </c>
      <c r="K14" s="350" t="s">
        <v>2131</v>
      </c>
      <c r="L14" s="330" t="s">
        <v>1834</v>
      </c>
      <c r="M14" s="333">
        <v>42097</v>
      </c>
      <c r="N14" s="333">
        <f t="shared" si="2"/>
        <v>42118</v>
      </c>
      <c r="O14" s="334" t="s">
        <v>1294</v>
      </c>
      <c r="P14" s="334" t="s">
        <v>1294</v>
      </c>
      <c r="Q14" s="333">
        <v>42108</v>
      </c>
      <c r="R14" s="333">
        <v>42108</v>
      </c>
      <c r="S14" s="332" t="s">
        <v>404</v>
      </c>
      <c r="T14" s="335">
        <f t="shared" si="1"/>
        <v>11</v>
      </c>
      <c r="U14" s="336" t="str">
        <f t="shared" si="0"/>
        <v>O</v>
      </c>
      <c r="V14" s="337"/>
      <c r="W14" s="330"/>
      <c r="Y14" s="381" t="s">
        <v>2094</v>
      </c>
      <c r="Z14" s="380">
        <f t="shared" si="3"/>
        <v>10</v>
      </c>
      <c r="AA14" s="380">
        <f t="shared" si="4"/>
        <v>9</v>
      </c>
      <c r="AB14" s="382">
        <f t="shared" si="5"/>
        <v>0.9</v>
      </c>
      <c r="AC14" s="385">
        <v>0.9</v>
      </c>
      <c r="AD14" s="380">
        <f t="shared" si="6"/>
        <v>3</v>
      </c>
      <c r="AE14" s="378">
        <f t="shared" si="7"/>
        <v>0.3</v>
      </c>
      <c r="AF14" s="380">
        <f t="shared" si="8"/>
        <v>0</v>
      </c>
      <c r="AG14" s="385">
        <f t="shared" si="9"/>
        <v>0</v>
      </c>
      <c r="AH14" s="384">
        <v>0.15</v>
      </c>
    </row>
    <row r="15" spans="1:111" s="2" customFormat="1" ht="27.75" x14ac:dyDescent="0.2">
      <c r="A15" s="339">
        <f t="shared" ref="A15:A25" si="11">A14+1</f>
        <v>14</v>
      </c>
      <c r="B15" s="283" t="s">
        <v>1920</v>
      </c>
      <c r="C15" s="283">
        <v>6</v>
      </c>
      <c r="D15" s="341" t="s">
        <v>1917</v>
      </c>
      <c r="E15" s="340" t="s">
        <v>2198</v>
      </c>
      <c r="F15" s="351" t="s">
        <v>2064</v>
      </c>
      <c r="G15" s="368" t="s">
        <v>0</v>
      </c>
      <c r="H15" s="351" t="s">
        <v>1744</v>
      </c>
      <c r="I15" s="351" t="s">
        <v>1576</v>
      </c>
      <c r="J15" s="351" t="s">
        <v>2018</v>
      </c>
      <c r="K15" s="368"/>
      <c r="L15" s="351" t="s">
        <v>1879</v>
      </c>
      <c r="M15" s="343">
        <v>42117</v>
      </c>
      <c r="N15" s="343">
        <f t="shared" si="2"/>
        <v>42138</v>
      </c>
      <c r="O15" s="341"/>
      <c r="P15" s="341"/>
      <c r="Q15" s="341"/>
      <c r="R15" s="343"/>
      <c r="S15" s="351" t="s">
        <v>1083</v>
      </c>
      <c r="T15" s="345" t="str">
        <f t="shared" si="1"/>
        <v/>
      </c>
      <c r="U15" s="346"/>
      <c r="V15" s="348" t="s">
        <v>1918</v>
      </c>
      <c r="W15" s="348" t="s">
        <v>438</v>
      </c>
      <c r="Y15" s="381" t="s">
        <v>2095</v>
      </c>
      <c r="Z15" s="380">
        <f>SUMPRODUCT((TEXT("1/"&amp;MONTH($R$2:$R$100),"mmmm")=$Y15)*($R$2:$R$100&lt;&gt;""))</f>
        <v>2</v>
      </c>
      <c r="AA15" s="380">
        <f>SUMPRODUCT((TEXT("1/"&amp;MONTH($R$2:$R$100),"mmmm")=$Y15)*($R$2:$R$100&lt;&gt;"")*($U$2:$U$100="O"))</f>
        <v>2</v>
      </c>
      <c r="AB15" s="382">
        <f>AA15/Z15</f>
        <v>1</v>
      </c>
      <c r="AC15" s="385">
        <v>0.9</v>
      </c>
      <c r="AD15" s="380">
        <f t="shared" si="6"/>
        <v>0</v>
      </c>
      <c r="AE15" s="378">
        <f t="shared" si="7"/>
        <v>0</v>
      </c>
      <c r="AF15" s="380">
        <f t="shared" si="8"/>
        <v>0</v>
      </c>
      <c r="AG15" s="385">
        <f t="shared" si="9"/>
        <v>0</v>
      </c>
      <c r="AH15" s="384">
        <v>0.15</v>
      </c>
    </row>
    <row r="16" spans="1:111" s="2" customFormat="1" ht="27.75" x14ac:dyDescent="0.2">
      <c r="A16" s="328">
        <f t="shared" si="11"/>
        <v>15</v>
      </c>
      <c r="B16" s="329" t="s">
        <v>1921</v>
      </c>
      <c r="C16" s="329">
        <v>1</v>
      </c>
      <c r="D16" s="332" t="s">
        <v>1425</v>
      </c>
      <c r="E16" s="331" t="s">
        <v>2198</v>
      </c>
      <c r="F16" s="349" t="s">
        <v>2045</v>
      </c>
      <c r="G16" s="331" t="s">
        <v>0</v>
      </c>
      <c r="H16" s="349" t="s">
        <v>2030</v>
      </c>
      <c r="I16" s="349" t="s">
        <v>2031</v>
      </c>
      <c r="J16" s="332" t="s">
        <v>1727</v>
      </c>
      <c r="K16" s="350" t="s">
        <v>2132</v>
      </c>
      <c r="L16" s="330" t="s">
        <v>1903</v>
      </c>
      <c r="M16" s="333">
        <v>42117</v>
      </c>
      <c r="N16" s="333">
        <f t="shared" ref="N16" si="12">M16+21</f>
        <v>42138</v>
      </c>
      <c r="O16" s="334" t="s">
        <v>1294</v>
      </c>
      <c r="P16" s="334" t="s">
        <v>1294</v>
      </c>
      <c r="Q16" s="333">
        <v>42122</v>
      </c>
      <c r="R16" s="333">
        <v>42128</v>
      </c>
      <c r="S16" s="332" t="s">
        <v>404</v>
      </c>
      <c r="T16" s="335">
        <f t="shared" si="1"/>
        <v>11</v>
      </c>
      <c r="U16" s="336" t="str">
        <f t="shared" si="0"/>
        <v>O</v>
      </c>
      <c r="V16" s="337"/>
      <c r="W16" s="330"/>
      <c r="Z16" s="2">
        <f>SUM(Z4:Z15)</f>
        <v>47</v>
      </c>
      <c r="AA16" s="2">
        <f>SUM(AA4:AA15)</f>
        <v>40</v>
      </c>
      <c r="AB16" s="382">
        <f>AA16/Z16</f>
        <v>0.85106382978723405</v>
      </c>
      <c r="AD16" s="2">
        <f>SUM(AD4:AD15)</f>
        <v>9</v>
      </c>
      <c r="AE16" s="382">
        <f>AD16/Z16</f>
        <v>0.19148936170212766</v>
      </c>
    </row>
    <row r="17" spans="1:23" s="2" customFormat="1" ht="27.75" x14ac:dyDescent="0.2">
      <c r="A17" s="328">
        <f t="shared" si="11"/>
        <v>16</v>
      </c>
      <c r="B17" s="329" t="s">
        <v>1922</v>
      </c>
      <c r="C17" s="329">
        <v>1</v>
      </c>
      <c r="D17" s="331" t="s">
        <v>1905</v>
      </c>
      <c r="E17" s="349" t="s">
        <v>2199</v>
      </c>
      <c r="F17" s="349" t="s">
        <v>2062</v>
      </c>
      <c r="G17" s="331" t="s">
        <v>0</v>
      </c>
      <c r="H17" s="330" t="s">
        <v>1744</v>
      </c>
      <c r="I17" s="330" t="s">
        <v>1576</v>
      </c>
      <c r="J17" s="332" t="s">
        <v>128</v>
      </c>
      <c r="K17" s="350" t="s">
        <v>2133</v>
      </c>
      <c r="L17" s="330" t="s">
        <v>1834</v>
      </c>
      <c r="M17" s="333">
        <v>42123</v>
      </c>
      <c r="N17" s="333">
        <f t="shared" ref="N17" si="13">M17+21</f>
        <v>42144</v>
      </c>
      <c r="O17" s="334" t="s">
        <v>1294</v>
      </c>
      <c r="P17" s="334" t="s">
        <v>1294</v>
      </c>
      <c r="Q17" s="333">
        <v>42123</v>
      </c>
      <c r="R17" s="333">
        <v>42128</v>
      </c>
      <c r="S17" s="332" t="s">
        <v>404</v>
      </c>
      <c r="T17" s="335">
        <f t="shared" si="1"/>
        <v>5</v>
      </c>
      <c r="U17" s="336" t="str">
        <f t="shared" si="0"/>
        <v>O</v>
      </c>
      <c r="V17" s="337"/>
      <c r="W17" s="330"/>
    </row>
    <row r="18" spans="1:23" s="2" customFormat="1" ht="27.75" x14ac:dyDescent="0.2">
      <c r="A18" s="328">
        <f t="shared" si="11"/>
        <v>17</v>
      </c>
      <c r="B18" s="329" t="s">
        <v>1915</v>
      </c>
      <c r="C18" s="329">
        <v>1</v>
      </c>
      <c r="D18" s="331" t="s">
        <v>1923</v>
      </c>
      <c r="E18" s="331" t="s">
        <v>2200</v>
      </c>
      <c r="F18" s="350" t="s">
        <v>2046</v>
      </c>
      <c r="G18" s="331" t="s">
        <v>0</v>
      </c>
      <c r="H18" s="330" t="s">
        <v>1744</v>
      </c>
      <c r="I18" s="330" t="s">
        <v>1576</v>
      </c>
      <c r="J18" s="332" t="s">
        <v>1839</v>
      </c>
      <c r="K18" s="331" t="s">
        <v>1924</v>
      </c>
      <c r="L18" s="330" t="s">
        <v>1834</v>
      </c>
      <c r="M18" s="333">
        <v>42123</v>
      </c>
      <c r="N18" s="333">
        <f t="shared" ref="N18:N19" si="14">M18+21</f>
        <v>42144</v>
      </c>
      <c r="O18" s="334" t="s">
        <v>1294</v>
      </c>
      <c r="P18" s="334" t="s">
        <v>1294</v>
      </c>
      <c r="Q18" s="333">
        <v>42130</v>
      </c>
      <c r="R18" s="333">
        <v>42131</v>
      </c>
      <c r="S18" s="332" t="s">
        <v>404</v>
      </c>
      <c r="T18" s="335">
        <f t="shared" si="1"/>
        <v>8</v>
      </c>
      <c r="U18" s="336" t="str">
        <f t="shared" si="0"/>
        <v>O</v>
      </c>
      <c r="V18" s="354"/>
      <c r="W18" s="330"/>
    </row>
    <row r="19" spans="1:23" s="2" customFormat="1" ht="27.75" x14ac:dyDescent="0.2">
      <c r="A19" s="339">
        <f t="shared" si="11"/>
        <v>18</v>
      </c>
      <c r="B19" s="283" t="s">
        <v>1925</v>
      </c>
      <c r="C19" s="283">
        <v>2</v>
      </c>
      <c r="D19" s="341" t="s">
        <v>1909</v>
      </c>
      <c r="E19" s="351" t="s">
        <v>2176</v>
      </c>
      <c r="F19" s="341" t="s">
        <v>1916</v>
      </c>
      <c r="G19" s="342" t="s">
        <v>0</v>
      </c>
      <c r="H19" s="341" t="s">
        <v>1744</v>
      </c>
      <c r="I19" s="341" t="s">
        <v>1576</v>
      </c>
      <c r="J19" s="341" t="s">
        <v>1727</v>
      </c>
      <c r="K19" s="368" t="s">
        <v>2134</v>
      </c>
      <c r="L19" s="341" t="s">
        <v>1882</v>
      </c>
      <c r="M19" s="343">
        <v>42136</v>
      </c>
      <c r="N19" s="343">
        <f t="shared" si="14"/>
        <v>42157</v>
      </c>
      <c r="O19" s="341"/>
      <c r="P19" s="341"/>
      <c r="Q19" s="341"/>
      <c r="R19" s="343"/>
      <c r="S19" s="351" t="s">
        <v>1083</v>
      </c>
      <c r="T19" s="345" t="str">
        <f t="shared" si="1"/>
        <v/>
      </c>
      <c r="U19" s="346"/>
      <c r="V19" s="347" t="s">
        <v>1918</v>
      </c>
      <c r="W19" s="351" t="s">
        <v>438</v>
      </c>
    </row>
    <row r="20" spans="1:23" s="2" customFormat="1" ht="27.75" x14ac:dyDescent="0.2">
      <c r="A20" s="339">
        <f t="shared" si="11"/>
        <v>19</v>
      </c>
      <c r="B20" s="283" t="s">
        <v>1926</v>
      </c>
      <c r="C20" s="283">
        <v>1</v>
      </c>
      <c r="D20" s="344" t="s">
        <v>1927</v>
      </c>
      <c r="E20" s="351" t="s">
        <v>2177</v>
      </c>
      <c r="F20" s="351" t="s">
        <v>2047</v>
      </c>
      <c r="G20" s="342" t="s">
        <v>0</v>
      </c>
      <c r="H20" s="341" t="s">
        <v>1744</v>
      </c>
      <c r="I20" s="341" t="s">
        <v>1576</v>
      </c>
      <c r="J20" s="344" t="s">
        <v>2018</v>
      </c>
      <c r="K20" s="368" t="s">
        <v>2135</v>
      </c>
      <c r="L20" s="341" t="s">
        <v>1882</v>
      </c>
      <c r="M20" s="343">
        <v>42137</v>
      </c>
      <c r="N20" s="343">
        <f>M20+21</f>
        <v>42158</v>
      </c>
      <c r="O20" s="341"/>
      <c r="P20" s="341"/>
      <c r="Q20" s="341"/>
      <c r="R20" s="343"/>
      <c r="S20" s="351" t="s">
        <v>1083</v>
      </c>
      <c r="T20" s="345" t="str">
        <f t="shared" si="1"/>
        <v/>
      </c>
      <c r="U20" s="346"/>
      <c r="V20" s="347" t="s">
        <v>1918</v>
      </c>
      <c r="W20" s="351" t="s">
        <v>438</v>
      </c>
    </row>
    <row r="21" spans="1:23" s="2" customFormat="1" ht="96" customHeight="1" x14ac:dyDescent="0.2">
      <c r="A21" s="339">
        <f t="shared" si="11"/>
        <v>20</v>
      </c>
      <c r="B21" s="283" t="s">
        <v>1928</v>
      </c>
      <c r="C21" s="283">
        <v>1</v>
      </c>
      <c r="D21" s="344" t="s">
        <v>1929</v>
      </c>
      <c r="E21" s="351" t="s">
        <v>2215</v>
      </c>
      <c r="F21" s="368" t="s">
        <v>2065</v>
      </c>
      <c r="G21" s="342" t="s">
        <v>0</v>
      </c>
      <c r="H21" s="341" t="s">
        <v>1744</v>
      </c>
      <c r="I21" s="341" t="s">
        <v>1576</v>
      </c>
      <c r="J21" s="344" t="s">
        <v>2018</v>
      </c>
      <c r="K21" s="368" t="s">
        <v>2136</v>
      </c>
      <c r="L21" s="344" t="s">
        <v>1903</v>
      </c>
      <c r="M21" s="343">
        <v>42129</v>
      </c>
      <c r="N21" s="343">
        <f>M21+21</f>
        <v>42150</v>
      </c>
      <c r="O21" s="341"/>
      <c r="P21" s="341"/>
      <c r="Q21" s="341"/>
      <c r="R21" s="343"/>
      <c r="S21" s="341"/>
      <c r="T21" s="345" t="str">
        <f t="shared" si="1"/>
        <v/>
      </c>
      <c r="U21" s="346" t="str">
        <f t="shared" ref="U21:U22" si="15">IF(R21&lt;&gt;"",IF(T21&lt;22,"O","N"),"")</f>
        <v/>
      </c>
      <c r="V21" s="355" t="s">
        <v>2029</v>
      </c>
      <c r="W21" s="351" t="s">
        <v>438</v>
      </c>
    </row>
    <row r="22" spans="1:23" s="363" customFormat="1" ht="27.75" x14ac:dyDescent="0.2">
      <c r="A22" s="328">
        <f t="shared" si="11"/>
        <v>21</v>
      </c>
      <c r="B22" s="329" t="s">
        <v>1930</v>
      </c>
      <c r="C22" s="329">
        <v>12</v>
      </c>
      <c r="D22" s="332" t="s">
        <v>1259</v>
      </c>
      <c r="E22" s="349" t="s">
        <v>2178</v>
      </c>
      <c r="F22" s="350" t="s">
        <v>2066</v>
      </c>
      <c r="G22" s="338" t="s">
        <v>0</v>
      </c>
      <c r="H22" s="330" t="s">
        <v>1744</v>
      </c>
      <c r="I22" s="330" t="s">
        <v>1576</v>
      </c>
      <c r="J22" s="349" t="s">
        <v>2036</v>
      </c>
      <c r="K22" s="331"/>
      <c r="L22" s="332" t="s">
        <v>1903</v>
      </c>
      <c r="M22" s="333">
        <v>42144</v>
      </c>
      <c r="N22" s="333">
        <f t="shared" ref="N22:N23" si="16">M22+21</f>
        <v>42165</v>
      </c>
      <c r="O22" s="334" t="s">
        <v>1294</v>
      </c>
      <c r="P22" s="334" t="s">
        <v>1294</v>
      </c>
      <c r="Q22" s="333">
        <v>42157</v>
      </c>
      <c r="R22" s="333">
        <v>42166</v>
      </c>
      <c r="S22" s="349" t="s">
        <v>404</v>
      </c>
      <c r="T22" s="335">
        <f t="shared" si="1"/>
        <v>22</v>
      </c>
      <c r="U22" s="336" t="str">
        <f t="shared" si="15"/>
        <v>N</v>
      </c>
      <c r="V22" s="337"/>
      <c r="W22" s="330"/>
    </row>
    <row r="23" spans="1:23" s="2" customFormat="1" ht="27.75" x14ac:dyDescent="0.2">
      <c r="A23" s="339">
        <f t="shared" si="11"/>
        <v>22</v>
      </c>
      <c r="B23" s="283" t="s">
        <v>1931</v>
      </c>
      <c r="C23" s="283">
        <v>1</v>
      </c>
      <c r="D23" s="341" t="s">
        <v>1909</v>
      </c>
      <c r="E23" s="341" t="s">
        <v>2201</v>
      </c>
      <c r="F23" s="341" t="s">
        <v>1916</v>
      </c>
      <c r="G23" s="342" t="s">
        <v>0</v>
      </c>
      <c r="H23" s="341" t="s">
        <v>1744</v>
      </c>
      <c r="I23" s="341" t="s">
        <v>1576</v>
      </c>
      <c r="J23" s="341" t="s">
        <v>1727</v>
      </c>
      <c r="K23" s="368" t="s">
        <v>1021</v>
      </c>
      <c r="L23" s="341" t="s">
        <v>1882</v>
      </c>
      <c r="M23" s="343">
        <v>42128</v>
      </c>
      <c r="N23" s="343">
        <f t="shared" si="16"/>
        <v>42149</v>
      </c>
      <c r="O23" s="341"/>
      <c r="P23" s="341"/>
      <c r="Q23" s="341"/>
      <c r="R23" s="343"/>
      <c r="S23" s="351" t="s">
        <v>1083</v>
      </c>
      <c r="T23" s="345" t="str">
        <f t="shared" ref="T23" si="17">IF(R23&lt;&gt;"",R23-M23,"")</f>
        <v/>
      </c>
      <c r="U23" s="346"/>
      <c r="V23" s="347" t="s">
        <v>1918</v>
      </c>
      <c r="W23" s="351" t="s">
        <v>438</v>
      </c>
    </row>
    <row r="24" spans="1:23" s="2" customFormat="1" ht="27.75" x14ac:dyDescent="0.2">
      <c r="A24" s="339">
        <f t="shared" si="11"/>
        <v>23</v>
      </c>
      <c r="B24" s="283" t="s">
        <v>1932</v>
      </c>
      <c r="C24" s="283">
        <v>2</v>
      </c>
      <c r="D24" s="351" t="s">
        <v>2057</v>
      </c>
      <c r="E24" s="351" t="s">
        <v>2179</v>
      </c>
      <c r="F24" s="351" t="s">
        <v>2061</v>
      </c>
      <c r="G24" s="368" t="s">
        <v>1613</v>
      </c>
      <c r="H24" s="341" t="s">
        <v>1744</v>
      </c>
      <c r="I24" s="341" t="s">
        <v>1576</v>
      </c>
      <c r="J24" s="341" t="s">
        <v>1727</v>
      </c>
      <c r="K24" s="368" t="s">
        <v>2137</v>
      </c>
      <c r="L24" s="351" t="s">
        <v>1882</v>
      </c>
      <c r="M24" s="343">
        <v>42137</v>
      </c>
      <c r="N24" s="343">
        <f>M24+21</f>
        <v>42158</v>
      </c>
      <c r="O24" s="341"/>
      <c r="P24" s="341"/>
      <c r="Q24" s="341"/>
      <c r="R24" s="343"/>
      <c r="S24" s="351" t="s">
        <v>1083</v>
      </c>
      <c r="T24" s="345" t="str">
        <f t="shared" ref="T24" si="18">IF(R24&lt;&gt;"",R24-M24,"")</f>
        <v/>
      </c>
      <c r="U24" s="346"/>
      <c r="V24" s="347" t="s">
        <v>1918</v>
      </c>
      <c r="W24" s="351" t="s">
        <v>438</v>
      </c>
    </row>
    <row r="25" spans="1:23" s="363" customFormat="1" ht="27.75" x14ac:dyDescent="0.2">
      <c r="A25" s="328">
        <f t="shared" si="11"/>
        <v>24</v>
      </c>
      <c r="B25" s="329" t="s">
        <v>1933</v>
      </c>
      <c r="C25" s="329">
        <v>2</v>
      </c>
      <c r="D25" s="332" t="s">
        <v>1095</v>
      </c>
      <c r="E25" s="332" t="s">
        <v>2202</v>
      </c>
      <c r="F25" s="349" t="s">
        <v>2048</v>
      </c>
      <c r="G25" s="338" t="s">
        <v>0</v>
      </c>
      <c r="H25" s="330" t="s">
        <v>1744</v>
      </c>
      <c r="I25" s="330" t="s">
        <v>1576</v>
      </c>
      <c r="J25" s="332" t="s">
        <v>1727</v>
      </c>
      <c r="K25" s="350" t="s">
        <v>2138</v>
      </c>
      <c r="L25" s="332" t="s">
        <v>1903</v>
      </c>
      <c r="M25" s="333">
        <v>42142</v>
      </c>
      <c r="N25" s="333">
        <f t="shared" ref="N25:N29" si="19">M25+21</f>
        <v>42163</v>
      </c>
      <c r="O25" s="334" t="s">
        <v>1294</v>
      </c>
      <c r="P25" s="334" t="s">
        <v>1294</v>
      </c>
      <c r="Q25" s="333">
        <v>42151</v>
      </c>
      <c r="R25" s="333">
        <v>42152</v>
      </c>
      <c r="S25" s="349" t="s">
        <v>404</v>
      </c>
      <c r="T25" s="335">
        <f t="shared" si="1"/>
        <v>10</v>
      </c>
      <c r="U25" s="336" t="str">
        <f t="shared" ref="U25:U26" si="20">IF(R25&lt;&gt;"",IF(T25&lt;22,"O","N"),"")</f>
        <v>O</v>
      </c>
      <c r="V25" s="337"/>
      <c r="W25" s="349" t="s">
        <v>196</v>
      </c>
    </row>
    <row r="26" spans="1:23" s="2" customFormat="1" ht="27.75" x14ac:dyDescent="0.2">
      <c r="A26" s="328">
        <f t="shared" si="10"/>
        <v>25</v>
      </c>
      <c r="B26" s="329" t="s">
        <v>1937</v>
      </c>
      <c r="C26" s="329">
        <v>6</v>
      </c>
      <c r="D26" s="349" t="s">
        <v>1710</v>
      </c>
      <c r="E26" s="350" t="s">
        <v>2203</v>
      </c>
      <c r="F26" s="349" t="s">
        <v>2032</v>
      </c>
      <c r="G26" s="350" t="s">
        <v>1934</v>
      </c>
      <c r="H26" s="330" t="s">
        <v>1744</v>
      </c>
      <c r="I26" s="330" t="s">
        <v>1576</v>
      </c>
      <c r="J26" s="332" t="s">
        <v>1727</v>
      </c>
      <c r="K26" s="350" t="s">
        <v>2139</v>
      </c>
      <c r="L26" s="330" t="s">
        <v>1882</v>
      </c>
      <c r="M26" s="333">
        <v>42143</v>
      </c>
      <c r="N26" s="333">
        <f t="shared" si="19"/>
        <v>42164</v>
      </c>
      <c r="O26" s="334" t="s">
        <v>1294</v>
      </c>
      <c r="P26" s="334" t="s">
        <v>1294</v>
      </c>
      <c r="Q26" s="333">
        <v>42164</v>
      </c>
      <c r="R26" s="333">
        <v>42166</v>
      </c>
      <c r="S26" s="349" t="s">
        <v>404</v>
      </c>
      <c r="T26" s="335">
        <f t="shared" si="1"/>
        <v>23</v>
      </c>
      <c r="U26" s="336" t="str">
        <f t="shared" si="20"/>
        <v>N</v>
      </c>
      <c r="V26" s="337"/>
      <c r="W26" s="330"/>
    </row>
    <row r="27" spans="1:23" s="2" customFormat="1" ht="27.75" x14ac:dyDescent="0.2">
      <c r="A27" s="339">
        <f t="shared" si="10"/>
        <v>26</v>
      </c>
      <c r="B27" s="283" t="s">
        <v>1941</v>
      </c>
      <c r="C27" s="283">
        <v>1</v>
      </c>
      <c r="D27" s="351" t="s">
        <v>2060</v>
      </c>
      <c r="E27" s="351" t="s">
        <v>2179</v>
      </c>
      <c r="F27" s="351" t="s">
        <v>2058</v>
      </c>
      <c r="G27" s="368" t="s">
        <v>1613</v>
      </c>
      <c r="H27" s="341"/>
      <c r="I27" s="341"/>
      <c r="J27" s="351" t="s">
        <v>1727</v>
      </c>
      <c r="K27" s="368" t="s">
        <v>2137</v>
      </c>
      <c r="L27" s="341"/>
      <c r="M27" s="343">
        <v>42137</v>
      </c>
      <c r="N27" s="343">
        <f>M27+21</f>
        <v>42158</v>
      </c>
      <c r="O27" s="341"/>
      <c r="P27" s="341"/>
      <c r="Q27" s="341"/>
      <c r="R27" s="343"/>
      <c r="S27" s="351" t="s">
        <v>1083</v>
      </c>
      <c r="T27" s="345" t="str">
        <f t="shared" si="1"/>
        <v/>
      </c>
      <c r="U27" s="346"/>
      <c r="V27" s="347" t="s">
        <v>1918</v>
      </c>
      <c r="W27" s="351" t="s">
        <v>438</v>
      </c>
    </row>
    <row r="28" spans="1:23" s="2" customFormat="1" ht="27.75" x14ac:dyDescent="0.2">
      <c r="A28" s="328">
        <f t="shared" si="10"/>
        <v>27</v>
      </c>
      <c r="B28" s="329" t="s">
        <v>1942</v>
      </c>
      <c r="C28" s="329">
        <v>1</v>
      </c>
      <c r="D28" s="349" t="s">
        <v>1425</v>
      </c>
      <c r="E28" s="350" t="s">
        <v>2204</v>
      </c>
      <c r="F28" s="349" t="s">
        <v>313</v>
      </c>
      <c r="G28" s="350" t="s">
        <v>0</v>
      </c>
      <c r="H28" s="330" t="s">
        <v>1744</v>
      </c>
      <c r="I28" s="330" t="s">
        <v>1576</v>
      </c>
      <c r="J28" s="349" t="s">
        <v>1727</v>
      </c>
      <c r="K28" s="350" t="s">
        <v>2140</v>
      </c>
      <c r="L28" s="330" t="s">
        <v>1882</v>
      </c>
      <c r="M28" s="333">
        <v>42177</v>
      </c>
      <c r="N28" s="333">
        <f t="shared" si="19"/>
        <v>42198</v>
      </c>
      <c r="O28" s="334" t="s">
        <v>1294</v>
      </c>
      <c r="P28" s="334" t="s">
        <v>1294</v>
      </c>
      <c r="Q28" s="333">
        <v>42180</v>
      </c>
      <c r="R28" s="333">
        <v>42181</v>
      </c>
      <c r="S28" s="349" t="s">
        <v>404</v>
      </c>
      <c r="T28" s="335">
        <f t="shared" si="1"/>
        <v>4</v>
      </c>
      <c r="U28" s="336" t="str">
        <f t="shared" ref="U28:U29" si="21">IF(R28&lt;&gt;"",IF(T28&lt;22,"O","N"),"")</f>
        <v>O</v>
      </c>
      <c r="V28" s="337"/>
      <c r="W28" s="330"/>
    </row>
    <row r="29" spans="1:23" s="2" customFormat="1" ht="27.75" x14ac:dyDescent="0.2">
      <c r="A29" s="328">
        <f t="shared" si="10"/>
        <v>28</v>
      </c>
      <c r="B29" s="329" t="s">
        <v>1943</v>
      </c>
      <c r="C29" s="329">
        <v>1</v>
      </c>
      <c r="D29" s="369" t="s">
        <v>1935</v>
      </c>
      <c r="E29" s="350" t="s">
        <v>2205</v>
      </c>
      <c r="F29" s="350" t="s">
        <v>2067</v>
      </c>
      <c r="G29" s="350" t="s">
        <v>0</v>
      </c>
      <c r="H29" s="330" t="s">
        <v>1744</v>
      </c>
      <c r="I29" s="330" t="s">
        <v>1576</v>
      </c>
      <c r="J29" s="349" t="s">
        <v>1727</v>
      </c>
      <c r="K29" s="350" t="s">
        <v>1126</v>
      </c>
      <c r="L29" s="330"/>
      <c r="M29" s="333">
        <v>42177</v>
      </c>
      <c r="N29" s="333">
        <f t="shared" si="19"/>
        <v>42198</v>
      </c>
      <c r="O29" s="334" t="s">
        <v>1294</v>
      </c>
      <c r="P29" s="334" t="s">
        <v>1294</v>
      </c>
      <c r="Q29" s="333">
        <v>42193</v>
      </c>
      <c r="R29" s="333">
        <v>42194</v>
      </c>
      <c r="S29" s="349" t="s">
        <v>404</v>
      </c>
      <c r="T29" s="335">
        <f t="shared" si="1"/>
        <v>17</v>
      </c>
      <c r="U29" s="336" t="str">
        <f t="shared" si="21"/>
        <v>O</v>
      </c>
      <c r="V29" s="370"/>
      <c r="W29" s="349" t="s">
        <v>196</v>
      </c>
    </row>
    <row r="30" spans="1:23" s="2" customFormat="1" ht="30" x14ac:dyDescent="0.2">
      <c r="A30" s="339">
        <f t="shared" si="10"/>
        <v>29</v>
      </c>
      <c r="B30" s="283" t="s">
        <v>1944</v>
      </c>
      <c r="C30" s="283" t="s">
        <v>778</v>
      </c>
      <c r="D30" s="351" t="s">
        <v>1936</v>
      </c>
      <c r="E30" s="345" t="s">
        <v>2180</v>
      </c>
      <c r="F30" s="345" t="s">
        <v>2068</v>
      </c>
      <c r="G30" s="342"/>
      <c r="H30" s="341"/>
      <c r="I30" s="341"/>
      <c r="J30" s="351" t="s">
        <v>1727</v>
      </c>
      <c r="K30" s="342"/>
      <c r="L30" s="341"/>
      <c r="M30" s="343">
        <v>42263</v>
      </c>
      <c r="N30" s="341"/>
      <c r="O30" s="341"/>
      <c r="P30" s="341"/>
      <c r="Q30" s="341"/>
      <c r="R30" s="343"/>
      <c r="S30" s="341"/>
      <c r="T30" s="345" t="str">
        <f t="shared" si="1"/>
        <v/>
      </c>
      <c r="U30" s="346"/>
      <c r="V30" s="355" t="s">
        <v>2034</v>
      </c>
      <c r="W30" s="351" t="s">
        <v>438</v>
      </c>
    </row>
    <row r="31" spans="1:23" s="363" customFormat="1" ht="27.75" x14ac:dyDescent="0.2">
      <c r="A31" s="328">
        <f t="shared" si="10"/>
        <v>30</v>
      </c>
      <c r="B31" s="329" t="s">
        <v>1939</v>
      </c>
      <c r="C31" s="329">
        <v>2</v>
      </c>
      <c r="D31" s="330" t="s">
        <v>155</v>
      </c>
      <c r="E31" s="350" t="s">
        <v>2206</v>
      </c>
      <c r="F31" s="349" t="s">
        <v>1940</v>
      </c>
      <c r="G31" s="338" t="s">
        <v>1819</v>
      </c>
      <c r="H31" s="330" t="s">
        <v>1744</v>
      </c>
      <c r="I31" s="330" t="s">
        <v>1938</v>
      </c>
      <c r="J31" s="349" t="s">
        <v>1838</v>
      </c>
      <c r="K31" s="350" t="s">
        <v>2141</v>
      </c>
      <c r="L31" s="330" t="s">
        <v>1882</v>
      </c>
      <c r="M31" s="333">
        <v>42200</v>
      </c>
      <c r="N31" s="333">
        <f t="shared" ref="N31" si="22">M31+21</f>
        <v>42221</v>
      </c>
      <c r="O31" s="334" t="s">
        <v>1294</v>
      </c>
      <c r="P31" s="334" t="s">
        <v>1294</v>
      </c>
      <c r="Q31" s="333">
        <v>42201</v>
      </c>
      <c r="R31" s="333">
        <v>42202</v>
      </c>
      <c r="S31" s="353" t="s">
        <v>404</v>
      </c>
      <c r="T31" s="335">
        <f t="shared" si="1"/>
        <v>2</v>
      </c>
      <c r="U31" s="336" t="str">
        <f t="shared" ref="U31:U48" si="23">IF(R31&lt;&gt;"",IF(T31&lt;22,"O","N"),"")</f>
        <v>O</v>
      </c>
      <c r="V31" s="364"/>
      <c r="W31" s="376"/>
    </row>
    <row r="32" spans="1:23" s="2" customFormat="1" ht="28.5" customHeight="1" x14ac:dyDescent="0.2">
      <c r="A32" s="328">
        <f t="shared" si="10"/>
        <v>31</v>
      </c>
      <c r="B32" s="329" t="s">
        <v>1945</v>
      </c>
      <c r="C32" s="329">
        <v>2</v>
      </c>
      <c r="D32" s="349" t="s">
        <v>1877</v>
      </c>
      <c r="E32" s="350" t="s">
        <v>2207</v>
      </c>
      <c r="F32" s="349" t="s">
        <v>2015</v>
      </c>
      <c r="G32" s="338" t="s">
        <v>0</v>
      </c>
      <c r="H32" s="330"/>
      <c r="I32" s="330" t="s">
        <v>1938</v>
      </c>
      <c r="J32" s="349" t="s">
        <v>1727</v>
      </c>
      <c r="K32" s="350" t="s">
        <v>2142</v>
      </c>
      <c r="L32" s="330" t="s">
        <v>1882</v>
      </c>
      <c r="M32" s="333">
        <v>42195</v>
      </c>
      <c r="N32" s="333">
        <f>M32+21</f>
        <v>42216</v>
      </c>
      <c r="O32" s="334" t="s">
        <v>1294</v>
      </c>
      <c r="P32" s="334" t="s">
        <v>1294</v>
      </c>
      <c r="Q32" s="333">
        <v>42202</v>
      </c>
      <c r="R32" s="333">
        <v>42207</v>
      </c>
      <c r="S32" s="353" t="s">
        <v>404</v>
      </c>
      <c r="T32" s="335">
        <f t="shared" si="1"/>
        <v>12</v>
      </c>
      <c r="U32" s="336" t="str">
        <f t="shared" si="23"/>
        <v>O</v>
      </c>
      <c r="V32" s="337"/>
      <c r="W32" s="330"/>
    </row>
    <row r="33" spans="1:23" s="2" customFormat="1" ht="27.75" x14ac:dyDescent="0.2">
      <c r="A33" s="328">
        <f t="shared" si="10"/>
        <v>32</v>
      </c>
      <c r="B33" s="329" t="s">
        <v>1946</v>
      </c>
      <c r="C33" s="329">
        <v>1</v>
      </c>
      <c r="D33" s="330" t="s">
        <v>1425</v>
      </c>
      <c r="E33" s="350" t="s">
        <v>2208</v>
      </c>
      <c r="F33" s="349" t="s">
        <v>1940</v>
      </c>
      <c r="G33" s="338" t="s">
        <v>1819</v>
      </c>
      <c r="H33" s="330" t="s">
        <v>1744</v>
      </c>
      <c r="I33" s="330" t="s">
        <v>1938</v>
      </c>
      <c r="J33" s="349" t="s">
        <v>1727</v>
      </c>
      <c r="K33" s="350" t="s">
        <v>1027</v>
      </c>
      <c r="L33" s="330" t="s">
        <v>1882</v>
      </c>
      <c r="M33" s="333">
        <v>42202</v>
      </c>
      <c r="N33" s="333">
        <f t="shared" ref="N33:N47" si="24">M33+21</f>
        <v>42223</v>
      </c>
      <c r="O33" s="334" t="s">
        <v>1294</v>
      </c>
      <c r="P33" s="334" t="s">
        <v>1294</v>
      </c>
      <c r="Q33" s="333">
        <v>42205</v>
      </c>
      <c r="R33" s="333">
        <v>42208</v>
      </c>
      <c r="S33" s="353" t="s">
        <v>404</v>
      </c>
      <c r="T33" s="335">
        <f t="shared" si="1"/>
        <v>6</v>
      </c>
      <c r="U33" s="336" t="str">
        <f t="shared" si="23"/>
        <v>O</v>
      </c>
      <c r="V33" s="337"/>
      <c r="W33" s="330"/>
    </row>
    <row r="34" spans="1:23" s="2" customFormat="1" ht="27.75" x14ac:dyDescent="0.2">
      <c r="A34" s="328">
        <f t="shared" si="10"/>
        <v>33</v>
      </c>
      <c r="B34" s="329" t="s">
        <v>1947</v>
      </c>
      <c r="C34" s="329">
        <v>1</v>
      </c>
      <c r="D34" s="330" t="s">
        <v>1929</v>
      </c>
      <c r="E34" s="349" t="s">
        <v>2210</v>
      </c>
      <c r="F34" s="349" t="s">
        <v>2033</v>
      </c>
      <c r="G34" s="338" t="s">
        <v>0</v>
      </c>
      <c r="H34" s="330" t="s">
        <v>1744</v>
      </c>
      <c r="I34" s="330" t="s">
        <v>1938</v>
      </c>
      <c r="J34" s="330" t="s">
        <v>2018</v>
      </c>
      <c r="K34" s="350" t="s">
        <v>2143</v>
      </c>
      <c r="L34" s="330" t="s">
        <v>1879</v>
      </c>
      <c r="M34" s="333">
        <v>42205</v>
      </c>
      <c r="N34" s="333">
        <f t="shared" ref="N34:N36" si="25">M34+21</f>
        <v>42226</v>
      </c>
      <c r="O34" s="334" t="s">
        <v>1294</v>
      </c>
      <c r="P34" s="334" t="s">
        <v>1294</v>
      </c>
      <c r="Q34" s="333">
        <v>42206</v>
      </c>
      <c r="R34" s="333">
        <v>42207</v>
      </c>
      <c r="S34" s="353" t="s">
        <v>404</v>
      </c>
      <c r="T34" s="335">
        <f t="shared" si="1"/>
        <v>2</v>
      </c>
      <c r="U34" s="336" t="str">
        <f t="shared" si="23"/>
        <v>O</v>
      </c>
      <c r="V34" s="337"/>
      <c r="W34" s="349" t="s">
        <v>196</v>
      </c>
    </row>
    <row r="35" spans="1:23" s="2" customFormat="1" ht="27.75" x14ac:dyDescent="0.2">
      <c r="A35" s="328">
        <f t="shared" si="10"/>
        <v>34</v>
      </c>
      <c r="B35" s="329" t="s">
        <v>1948</v>
      </c>
      <c r="C35" s="329">
        <v>1</v>
      </c>
      <c r="D35" s="349" t="s">
        <v>1425</v>
      </c>
      <c r="E35" s="350" t="s">
        <v>2216</v>
      </c>
      <c r="F35" s="349" t="s">
        <v>2035</v>
      </c>
      <c r="G35" s="338" t="s">
        <v>0</v>
      </c>
      <c r="H35" s="330" t="s">
        <v>1744</v>
      </c>
      <c r="I35" s="330" t="s">
        <v>1938</v>
      </c>
      <c r="J35" s="349" t="s">
        <v>1727</v>
      </c>
      <c r="K35" s="350" t="s">
        <v>2132</v>
      </c>
      <c r="L35" s="330" t="s">
        <v>1879</v>
      </c>
      <c r="M35" s="333">
        <v>42193</v>
      </c>
      <c r="N35" s="333">
        <f t="shared" si="25"/>
        <v>42214</v>
      </c>
      <c r="O35" s="334" t="s">
        <v>1294</v>
      </c>
      <c r="P35" s="334" t="s">
        <v>1294</v>
      </c>
      <c r="Q35" s="333">
        <v>42195</v>
      </c>
      <c r="R35" s="333">
        <v>42195</v>
      </c>
      <c r="S35" s="353" t="s">
        <v>404</v>
      </c>
      <c r="T35" s="335">
        <f t="shared" si="1"/>
        <v>2</v>
      </c>
      <c r="U35" s="336" t="str">
        <f t="shared" si="23"/>
        <v>O</v>
      </c>
      <c r="V35" s="337"/>
      <c r="W35" s="330"/>
    </row>
    <row r="36" spans="1:23" s="2" customFormat="1" ht="27.75" x14ac:dyDescent="0.2">
      <c r="A36" s="328">
        <f t="shared" si="10"/>
        <v>35</v>
      </c>
      <c r="B36" s="329" t="s">
        <v>1949</v>
      </c>
      <c r="C36" s="329">
        <v>1</v>
      </c>
      <c r="D36" s="349" t="s">
        <v>1500</v>
      </c>
      <c r="E36" s="350" t="s">
        <v>2209</v>
      </c>
      <c r="F36" s="349" t="s">
        <v>1940</v>
      </c>
      <c r="G36" s="338" t="s">
        <v>1819</v>
      </c>
      <c r="H36" s="330" t="s">
        <v>1744</v>
      </c>
      <c r="I36" s="330" t="s">
        <v>1938</v>
      </c>
      <c r="J36" s="349" t="s">
        <v>1727</v>
      </c>
      <c r="K36" s="350" t="s">
        <v>1409</v>
      </c>
      <c r="L36" s="330" t="s">
        <v>1882</v>
      </c>
      <c r="M36" s="333">
        <v>42207</v>
      </c>
      <c r="N36" s="333">
        <f t="shared" si="25"/>
        <v>42228</v>
      </c>
      <c r="O36" s="334" t="s">
        <v>1294</v>
      </c>
      <c r="P36" s="334" t="s">
        <v>1294</v>
      </c>
      <c r="Q36" s="333">
        <v>42208</v>
      </c>
      <c r="R36" s="333">
        <v>42208</v>
      </c>
      <c r="S36" s="353" t="s">
        <v>404</v>
      </c>
      <c r="T36" s="335">
        <f t="shared" si="1"/>
        <v>1</v>
      </c>
      <c r="U36" s="336" t="str">
        <f t="shared" si="23"/>
        <v>O</v>
      </c>
      <c r="V36" s="337"/>
      <c r="W36" s="330"/>
    </row>
    <row r="37" spans="1:23" s="2" customFormat="1" ht="27.75" x14ac:dyDescent="0.2">
      <c r="A37" s="328">
        <f t="shared" si="10"/>
        <v>36</v>
      </c>
      <c r="B37" s="329" t="s">
        <v>1950</v>
      </c>
      <c r="C37" s="329">
        <v>6</v>
      </c>
      <c r="D37" s="330" t="s">
        <v>2016</v>
      </c>
      <c r="E37" s="350" t="s">
        <v>2217</v>
      </c>
      <c r="F37" s="349" t="s">
        <v>2028</v>
      </c>
      <c r="G37" s="338" t="s">
        <v>0</v>
      </c>
      <c r="H37" s="330">
        <v>200000</v>
      </c>
      <c r="I37" s="330" t="s">
        <v>1938</v>
      </c>
      <c r="J37" s="349" t="s">
        <v>1727</v>
      </c>
      <c r="K37" s="350" t="s">
        <v>2144</v>
      </c>
      <c r="L37" s="330" t="s">
        <v>1879</v>
      </c>
      <c r="M37" s="333">
        <v>42248</v>
      </c>
      <c r="N37" s="333">
        <v>42269</v>
      </c>
      <c r="O37" s="334" t="s">
        <v>1294</v>
      </c>
      <c r="P37" s="334" t="s">
        <v>1294</v>
      </c>
      <c r="Q37" s="333">
        <v>42264</v>
      </c>
      <c r="R37" s="333">
        <v>42268</v>
      </c>
      <c r="S37" s="353" t="s">
        <v>404</v>
      </c>
      <c r="T37" s="335">
        <f t="shared" si="1"/>
        <v>20</v>
      </c>
      <c r="U37" s="336" t="str">
        <f t="shared" si="23"/>
        <v>O</v>
      </c>
      <c r="V37" s="337"/>
      <c r="W37" s="330"/>
    </row>
    <row r="38" spans="1:23" s="2" customFormat="1" ht="27.75" x14ac:dyDescent="0.2">
      <c r="A38" s="328">
        <f t="shared" si="10"/>
        <v>37</v>
      </c>
      <c r="B38" s="329" t="s">
        <v>1951</v>
      </c>
      <c r="C38" s="329">
        <v>2</v>
      </c>
      <c r="D38" s="330" t="s">
        <v>2017</v>
      </c>
      <c r="E38" s="350" t="s">
        <v>2181</v>
      </c>
      <c r="F38" s="330" t="s">
        <v>1797</v>
      </c>
      <c r="G38" s="338" t="s">
        <v>1819</v>
      </c>
      <c r="H38" s="330" t="s">
        <v>1744</v>
      </c>
      <c r="I38" s="330" t="s">
        <v>1938</v>
      </c>
      <c r="J38" s="330" t="s">
        <v>1727</v>
      </c>
      <c r="K38" s="350" t="s">
        <v>2145</v>
      </c>
      <c r="L38" s="330" t="s">
        <v>1882</v>
      </c>
      <c r="M38" s="333">
        <v>42257</v>
      </c>
      <c r="N38" s="333">
        <f t="shared" si="24"/>
        <v>42278</v>
      </c>
      <c r="O38" s="334" t="s">
        <v>1294</v>
      </c>
      <c r="P38" s="334" t="s">
        <v>1294</v>
      </c>
      <c r="Q38" s="333">
        <v>42267</v>
      </c>
      <c r="R38" s="333">
        <v>42269</v>
      </c>
      <c r="S38" s="353" t="s">
        <v>404</v>
      </c>
      <c r="T38" s="335">
        <f t="shared" si="1"/>
        <v>12</v>
      </c>
      <c r="U38" s="336" t="str">
        <f t="shared" si="23"/>
        <v>O</v>
      </c>
      <c r="V38" s="337"/>
      <c r="W38" s="330"/>
    </row>
    <row r="39" spans="1:23" s="2" customFormat="1" ht="27.75" x14ac:dyDescent="0.2">
      <c r="A39" s="328">
        <f t="shared" si="10"/>
        <v>38</v>
      </c>
      <c r="B39" s="329" t="s">
        <v>1952</v>
      </c>
      <c r="C39" s="329">
        <v>1</v>
      </c>
      <c r="D39" s="349" t="s">
        <v>1288</v>
      </c>
      <c r="E39" s="350" t="s">
        <v>2181</v>
      </c>
      <c r="F39" s="330" t="s">
        <v>313</v>
      </c>
      <c r="G39" s="338" t="s">
        <v>0</v>
      </c>
      <c r="H39" s="330">
        <v>1600</v>
      </c>
      <c r="I39" s="330" t="s">
        <v>1938</v>
      </c>
      <c r="J39" s="330" t="s">
        <v>1727</v>
      </c>
      <c r="K39" s="350" t="s">
        <v>2132</v>
      </c>
      <c r="L39" s="330" t="s">
        <v>1882</v>
      </c>
      <c r="M39" s="333">
        <v>42257</v>
      </c>
      <c r="N39" s="333">
        <f t="shared" si="24"/>
        <v>42278</v>
      </c>
      <c r="O39" s="334" t="s">
        <v>1294</v>
      </c>
      <c r="P39" s="334" t="s">
        <v>1294</v>
      </c>
      <c r="Q39" s="333">
        <v>42268</v>
      </c>
      <c r="R39" s="333">
        <v>42269</v>
      </c>
      <c r="S39" s="353" t="s">
        <v>404</v>
      </c>
      <c r="T39" s="335">
        <f t="shared" si="1"/>
        <v>12</v>
      </c>
      <c r="U39" s="336" t="str">
        <f t="shared" si="23"/>
        <v>O</v>
      </c>
      <c r="V39" s="337"/>
      <c r="W39" s="330" t="s">
        <v>197</v>
      </c>
    </row>
    <row r="40" spans="1:23" s="2" customFormat="1" ht="27.75" x14ac:dyDescent="0.2">
      <c r="A40" s="328">
        <f t="shared" si="10"/>
        <v>39</v>
      </c>
      <c r="B40" s="329" t="s">
        <v>1953</v>
      </c>
      <c r="C40" s="329">
        <v>6</v>
      </c>
      <c r="D40" s="349" t="s">
        <v>2024</v>
      </c>
      <c r="E40" s="350" t="s">
        <v>2182</v>
      </c>
      <c r="F40" s="349" t="s">
        <v>1114</v>
      </c>
      <c r="G40" s="350" t="s">
        <v>2025</v>
      </c>
      <c r="H40" s="330" t="s">
        <v>1744</v>
      </c>
      <c r="I40" s="330" t="s">
        <v>1938</v>
      </c>
      <c r="J40" s="350" t="s">
        <v>2027</v>
      </c>
      <c r="K40" s="350" t="s">
        <v>2146</v>
      </c>
      <c r="L40" s="330" t="s">
        <v>1882</v>
      </c>
      <c r="M40" s="333">
        <v>42264</v>
      </c>
      <c r="N40" s="333">
        <f t="shared" si="24"/>
        <v>42285</v>
      </c>
      <c r="O40" s="334" t="s">
        <v>1294</v>
      </c>
      <c r="P40" s="334" t="s">
        <v>1294</v>
      </c>
      <c r="Q40" s="333">
        <v>42279</v>
      </c>
      <c r="R40" s="333">
        <v>42279</v>
      </c>
      <c r="S40" s="353" t="s">
        <v>404</v>
      </c>
      <c r="T40" s="335">
        <f t="shared" si="1"/>
        <v>15</v>
      </c>
      <c r="U40" s="336" t="str">
        <f t="shared" si="23"/>
        <v>O</v>
      </c>
      <c r="V40" s="352" t="s">
        <v>2026</v>
      </c>
      <c r="W40" s="330"/>
    </row>
    <row r="41" spans="1:23" s="2" customFormat="1" ht="27.75" x14ac:dyDescent="0.2">
      <c r="A41" s="328">
        <f t="shared" si="10"/>
        <v>40</v>
      </c>
      <c r="B41" s="329" t="s">
        <v>1954</v>
      </c>
      <c r="C41" s="329">
        <v>2</v>
      </c>
      <c r="D41" s="330" t="s">
        <v>177</v>
      </c>
      <c r="E41" s="350" t="s">
        <v>2183</v>
      </c>
      <c r="F41" s="349" t="s">
        <v>1114</v>
      </c>
      <c r="G41" s="338" t="s">
        <v>1613</v>
      </c>
      <c r="H41" s="330" t="s">
        <v>1744</v>
      </c>
      <c r="I41" s="330" t="s">
        <v>1938</v>
      </c>
      <c r="J41" s="350" t="s">
        <v>2027</v>
      </c>
      <c r="K41" s="350" t="s">
        <v>2147</v>
      </c>
      <c r="L41" s="330" t="s">
        <v>1882</v>
      </c>
      <c r="M41" s="333">
        <v>42275</v>
      </c>
      <c r="N41" s="333">
        <f t="shared" si="24"/>
        <v>42296</v>
      </c>
      <c r="O41" s="334" t="s">
        <v>1294</v>
      </c>
      <c r="P41" s="334" t="s">
        <v>1294</v>
      </c>
      <c r="Q41" s="333">
        <v>42275</v>
      </c>
      <c r="R41" s="333">
        <v>42275</v>
      </c>
      <c r="S41" s="330" t="s">
        <v>404</v>
      </c>
      <c r="T41" s="335">
        <f t="shared" si="1"/>
        <v>0</v>
      </c>
      <c r="U41" s="336" t="str">
        <f t="shared" si="23"/>
        <v>O</v>
      </c>
      <c r="V41" s="337"/>
      <c r="W41" s="330"/>
    </row>
    <row r="42" spans="1:23" s="2" customFormat="1" ht="27.75" x14ac:dyDescent="0.2">
      <c r="A42" s="328">
        <f t="shared" si="10"/>
        <v>41</v>
      </c>
      <c r="B42" s="329" t="s">
        <v>1955</v>
      </c>
      <c r="C42" s="329">
        <v>1</v>
      </c>
      <c r="D42" s="330" t="s">
        <v>311</v>
      </c>
      <c r="E42" s="350" t="s">
        <v>2184</v>
      </c>
      <c r="F42" s="349" t="s">
        <v>1940</v>
      </c>
      <c r="G42" s="338" t="s">
        <v>0</v>
      </c>
      <c r="H42" s="330" t="s">
        <v>1744</v>
      </c>
      <c r="I42" s="330" t="s">
        <v>1576</v>
      </c>
      <c r="J42" s="330" t="s">
        <v>1727</v>
      </c>
      <c r="K42" s="350" t="s">
        <v>2148</v>
      </c>
      <c r="L42" s="330" t="s">
        <v>1882</v>
      </c>
      <c r="M42" s="333">
        <v>42277</v>
      </c>
      <c r="N42" s="333">
        <f t="shared" si="24"/>
        <v>42298</v>
      </c>
      <c r="O42" s="334" t="s">
        <v>1294</v>
      </c>
      <c r="P42" s="334" t="s">
        <v>1294</v>
      </c>
      <c r="Q42" s="333">
        <v>42277</v>
      </c>
      <c r="R42" s="333">
        <v>42278</v>
      </c>
      <c r="S42" s="330" t="s">
        <v>404</v>
      </c>
      <c r="T42" s="335">
        <f t="shared" si="1"/>
        <v>1</v>
      </c>
      <c r="U42" s="336" t="str">
        <f t="shared" si="23"/>
        <v>O</v>
      </c>
      <c r="V42" s="337"/>
      <c r="W42" s="330"/>
    </row>
    <row r="43" spans="1:23" s="2" customFormat="1" ht="63.75" x14ac:dyDescent="0.2">
      <c r="A43" s="328">
        <f t="shared" si="10"/>
        <v>42</v>
      </c>
      <c r="B43" s="329" t="s">
        <v>1956</v>
      </c>
      <c r="C43" s="329">
        <v>1</v>
      </c>
      <c r="D43" s="349" t="s">
        <v>2040</v>
      </c>
      <c r="E43" s="349" t="s">
        <v>2211</v>
      </c>
      <c r="F43" s="350" t="s">
        <v>2075</v>
      </c>
      <c r="G43" s="338" t="s">
        <v>0</v>
      </c>
      <c r="H43" s="330" t="s">
        <v>1744</v>
      </c>
      <c r="I43" s="330" t="s">
        <v>1576</v>
      </c>
      <c r="J43" s="330" t="s">
        <v>1727</v>
      </c>
      <c r="K43" s="350" t="s">
        <v>2148</v>
      </c>
      <c r="L43" s="330" t="s">
        <v>1882</v>
      </c>
      <c r="M43" s="333">
        <v>42286</v>
      </c>
      <c r="N43" s="333">
        <f t="shared" si="24"/>
        <v>42307</v>
      </c>
      <c r="O43" s="334" t="s">
        <v>1294</v>
      </c>
      <c r="P43" s="334" t="s">
        <v>1294</v>
      </c>
      <c r="Q43" s="333">
        <v>42290</v>
      </c>
      <c r="R43" s="333">
        <v>42290</v>
      </c>
      <c r="S43" s="330" t="s">
        <v>404</v>
      </c>
      <c r="T43" s="335">
        <f>IF(R43&lt;&gt;"",R43-M43,"")</f>
        <v>4</v>
      </c>
      <c r="U43" s="336" t="str">
        <f t="shared" si="23"/>
        <v>O</v>
      </c>
      <c r="V43" s="337"/>
      <c r="W43" s="330"/>
    </row>
    <row r="44" spans="1:23" s="2" customFormat="1" ht="31.5" x14ac:dyDescent="0.2">
      <c r="A44" s="339">
        <f t="shared" si="10"/>
        <v>43</v>
      </c>
      <c r="B44" s="283" t="s">
        <v>1957</v>
      </c>
      <c r="C44" s="283">
        <v>1</v>
      </c>
      <c r="D44" s="341" t="s">
        <v>1095</v>
      </c>
      <c r="E44" s="368" t="s">
        <v>2185</v>
      </c>
      <c r="F44" s="341"/>
      <c r="G44" s="342" t="s">
        <v>0</v>
      </c>
      <c r="H44" s="341" t="s">
        <v>1744</v>
      </c>
      <c r="I44" s="341" t="s">
        <v>1576</v>
      </c>
      <c r="J44" s="341" t="s">
        <v>1727</v>
      </c>
      <c r="K44" s="368" t="s">
        <v>671</v>
      </c>
      <c r="L44" s="341" t="s">
        <v>1879</v>
      </c>
      <c r="M44" s="372">
        <v>42283</v>
      </c>
      <c r="N44" s="343">
        <f t="shared" si="24"/>
        <v>42304</v>
      </c>
      <c r="O44" s="341"/>
      <c r="P44" s="341"/>
      <c r="Q44" s="341"/>
      <c r="R44" s="343"/>
      <c r="S44" s="341"/>
      <c r="T44" s="345" t="str">
        <f t="shared" si="1"/>
        <v/>
      </c>
      <c r="U44" s="346"/>
      <c r="V44" s="377" t="s">
        <v>2034</v>
      </c>
      <c r="W44" s="351" t="s">
        <v>438</v>
      </c>
    </row>
    <row r="45" spans="1:23" s="2" customFormat="1" ht="27.75" x14ac:dyDescent="0.2">
      <c r="A45" s="328">
        <f t="shared" si="10"/>
        <v>44</v>
      </c>
      <c r="B45" s="329" t="s">
        <v>1958</v>
      </c>
      <c r="C45" s="329">
        <v>2</v>
      </c>
      <c r="D45" s="330" t="s">
        <v>1877</v>
      </c>
      <c r="E45" s="330" t="s">
        <v>2037</v>
      </c>
      <c r="F45" s="350" t="s">
        <v>2039</v>
      </c>
      <c r="G45" s="338" t="s">
        <v>0</v>
      </c>
      <c r="H45" s="330" t="s">
        <v>1744</v>
      </c>
      <c r="I45" s="330" t="s">
        <v>1576</v>
      </c>
      <c r="J45" s="330" t="s">
        <v>1727</v>
      </c>
      <c r="K45" s="338" t="s">
        <v>2038</v>
      </c>
      <c r="L45" s="330" t="s">
        <v>1879</v>
      </c>
      <c r="M45" s="333">
        <v>42285</v>
      </c>
      <c r="N45" s="333">
        <f t="shared" si="24"/>
        <v>42306</v>
      </c>
      <c r="O45" s="334" t="s">
        <v>1294</v>
      </c>
      <c r="P45" s="334" t="s">
        <v>1294</v>
      </c>
      <c r="Q45" s="333">
        <v>42290</v>
      </c>
      <c r="R45" s="333">
        <v>42303</v>
      </c>
      <c r="S45" s="330" t="s">
        <v>404</v>
      </c>
      <c r="T45" s="335">
        <f t="shared" si="1"/>
        <v>18</v>
      </c>
      <c r="U45" s="336" t="str">
        <f t="shared" si="23"/>
        <v>O</v>
      </c>
      <c r="V45" s="337"/>
      <c r="W45" s="330"/>
    </row>
    <row r="46" spans="1:23" s="2" customFormat="1" ht="27.75" x14ac:dyDescent="0.2">
      <c r="A46" s="328">
        <f t="shared" si="10"/>
        <v>45</v>
      </c>
      <c r="B46" s="329" t="s">
        <v>1959</v>
      </c>
      <c r="C46" s="329">
        <v>1</v>
      </c>
      <c r="D46" s="330" t="s">
        <v>117</v>
      </c>
      <c r="E46" s="350" t="s">
        <v>2167</v>
      </c>
      <c r="F46" s="349" t="s">
        <v>1940</v>
      </c>
      <c r="G46" s="338" t="s">
        <v>0</v>
      </c>
      <c r="H46" s="330" t="s">
        <v>1744</v>
      </c>
      <c r="I46" s="330" t="s">
        <v>1576</v>
      </c>
      <c r="J46" s="330" t="s">
        <v>1727</v>
      </c>
      <c r="K46" s="350" t="s">
        <v>2149</v>
      </c>
      <c r="L46" s="330" t="s">
        <v>1882</v>
      </c>
      <c r="M46" s="356">
        <v>42293</v>
      </c>
      <c r="N46" s="333">
        <f t="shared" si="24"/>
        <v>42314</v>
      </c>
      <c r="O46" s="334" t="s">
        <v>1294</v>
      </c>
      <c r="P46" s="334" t="s">
        <v>1294</v>
      </c>
      <c r="Q46" s="333">
        <v>42300</v>
      </c>
      <c r="R46" s="333">
        <v>42303</v>
      </c>
      <c r="S46" s="330" t="s">
        <v>404</v>
      </c>
      <c r="T46" s="335">
        <f t="shared" si="1"/>
        <v>10</v>
      </c>
      <c r="U46" s="336" t="str">
        <f t="shared" si="23"/>
        <v>O</v>
      </c>
      <c r="V46" s="337"/>
      <c r="W46" s="330"/>
    </row>
    <row r="47" spans="1:23" s="2" customFormat="1" ht="27.75" x14ac:dyDescent="0.2">
      <c r="A47" s="328">
        <f t="shared" si="10"/>
        <v>46</v>
      </c>
      <c r="B47" s="329" t="s">
        <v>1960</v>
      </c>
      <c r="C47" s="329">
        <v>1</v>
      </c>
      <c r="D47" s="349" t="s">
        <v>962</v>
      </c>
      <c r="E47" s="350" t="s">
        <v>2212</v>
      </c>
      <c r="F47" s="373" t="s">
        <v>2041</v>
      </c>
      <c r="G47" s="338" t="s">
        <v>0</v>
      </c>
      <c r="H47" s="330" t="s">
        <v>1744</v>
      </c>
      <c r="I47" s="330" t="s">
        <v>1576</v>
      </c>
      <c r="J47" s="330" t="s">
        <v>1727</v>
      </c>
      <c r="K47" s="350" t="s">
        <v>2150</v>
      </c>
      <c r="L47" s="330" t="s">
        <v>1882</v>
      </c>
      <c r="M47" s="333">
        <v>42300</v>
      </c>
      <c r="N47" s="333">
        <f t="shared" si="24"/>
        <v>42321</v>
      </c>
      <c r="O47" s="334" t="s">
        <v>1294</v>
      </c>
      <c r="P47" s="334" t="s">
        <v>1294</v>
      </c>
      <c r="Q47" s="333">
        <v>42303</v>
      </c>
      <c r="R47" s="333">
        <v>42306</v>
      </c>
      <c r="S47" s="330" t="s">
        <v>404</v>
      </c>
      <c r="T47" s="335">
        <f t="shared" si="1"/>
        <v>6</v>
      </c>
      <c r="U47" s="330" t="str">
        <f t="shared" si="23"/>
        <v>O</v>
      </c>
      <c r="V47" s="337"/>
      <c r="W47" s="349" t="s">
        <v>196</v>
      </c>
    </row>
    <row r="48" spans="1:23" s="2" customFormat="1" ht="27.75" x14ac:dyDescent="0.2">
      <c r="A48" s="328">
        <f t="shared" si="10"/>
        <v>47</v>
      </c>
      <c r="B48" s="329" t="s">
        <v>1961</v>
      </c>
      <c r="C48" s="329">
        <v>1</v>
      </c>
      <c r="D48" s="349" t="s">
        <v>2042</v>
      </c>
      <c r="E48" s="349" t="s">
        <v>2186</v>
      </c>
      <c r="F48" s="350" t="s">
        <v>2059</v>
      </c>
      <c r="G48" s="338" t="s">
        <v>0</v>
      </c>
      <c r="H48" s="330" t="s">
        <v>1744</v>
      </c>
      <c r="I48" s="330" t="s">
        <v>1576</v>
      </c>
      <c r="J48" s="330" t="s">
        <v>1727</v>
      </c>
      <c r="K48" s="350" t="s">
        <v>2151</v>
      </c>
      <c r="L48" s="349" t="s">
        <v>1879</v>
      </c>
      <c r="M48" s="333">
        <v>42300</v>
      </c>
      <c r="N48" s="333">
        <f>M48+21</f>
        <v>42321</v>
      </c>
      <c r="O48" s="334" t="s">
        <v>1294</v>
      </c>
      <c r="P48" s="334" t="s">
        <v>1294</v>
      </c>
      <c r="Q48" s="333">
        <v>42307</v>
      </c>
      <c r="R48" s="333">
        <v>42312</v>
      </c>
      <c r="S48" s="330" t="s">
        <v>404</v>
      </c>
      <c r="T48" s="335">
        <f t="shared" si="1"/>
        <v>12</v>
      </c>
      <c r="U48" s="330" t="str">
        <f t="shared" si="23"/>
        <v>O</v>
      </c>
      <c r="V48" s="337"/>
      <c r="W48" s="330"/>
    </row>
    <row r="49" spans="1:23" s="2" customFormat="1" ht="36" x14ac:dyDescent="0.2">
      <c r="A49" s="339">
        <f t="shared" si="10"/>
        <v>48</v>
      </c>
      <c r="B49" s="283" t="s">
        <v>1962</v>
      </c>
      <c r="C49" s="283">
        <v>1</v>
      </c>
      <c r="D49" s="351" t="s">
        <v>2049</v>
      </c>
      <c r="E49" s="351" t="s">
        <v>2187</v>
      </c>
      <c r="F49" s="351" t="s">
        <v>2050</v>
      </c>
      <c r="G49" s="368" t="s">
        <v>0</v>
      </c>
      <c r="H49" s="351" t="s">
        <v>2051</v>
      </c>
      <c r="I49" s="351" t="s">
        <v>801</v>
      </c>
      <c r="J49" s="351" t="s">
        <v>1727</v>
      </c>
      <c r="K49" s="368" t="s">
        <v>2152</v>
      </c>
      <c r="L49" s="341"/>
      <c r="M49" s="341"/>
      <c r="N49" s="341"/>
      <c r="O49" s="341"/>
      <c r="P49" s="341"/>
      <c r="Q49" s="341"/>
      <c r="R49" s="341"/>
      <c r="S49" s="341"/>
      <c r="T49" s="345" t="str">
        <f t="shared" si="1"/>
        <v/>
      </c>
      <c r="U49" s="341"/>
      <c r="V49" s="371" t="s">
        <v>2052</v>
      </c>
      <c r="W49" s="351" t="s">
        <v>438</v>
      </c>
    </row>
    <row r="50" spans="1:23" s="2" customFormat="1" ht="27.75" x14ac:dyDescent="0.2">
      <c r="A50" s="328">
        <f t="shared" si="10"/>
        <v>49</v>
      </c>
      <c r="B50" s="329" t="s">
        <v>1963</v>
      </c>
      <c r="C50" s="329">
        <v>2</v>
      </c>
      <c r="D50" s="349" t="s">
        <v>2053</v>
      </c>
      <c r="E50" s="349" t="s">
        <v>2188</v>
      </c>
      <c r="F50" s="349" t="s">
        <v>2054</v>
      </c>
      <c r="G50" s="350" t="s">
        <v>0</v>
      </c>
      <c r="H50" s="349" t="s">
        <v>2055</v>
      </c>
      <c r="I50" s="349" t="s">
        <v>1365</v>
      </c>
      <c r="J50" s="349" t="s">
        <v>1727</v>
      </c>
      <c r="K50" s="350" t="s">
        <v>2153</v>
      </c>
      <c r="L50" s="349" t="s">
        <v>1879</v>
      </c>
      <c r="M50" s="333">
        <v>42305</v>
      </c>
      <c r="N50" s="333">
        <f>M50+21</f>
        <v>42326</v>
      </c>
      <c r="O50" s="334" t="s">
        <v>1294</v>
      </c>
      <c r="P50" s="334" t="s">
        <v>1294</v>
      </c>
      <c r="Q50" s="333">
        <v>42331</v>
      </c>
      <c r="R50" s="333">
        <v>42333</v>
      </c>
      <c r="S50" s="349" t="s">
        <v>404</v>
      </c>
      <c r="T50" s="335">
        <f t="shared" si="1"/>
        <v>28</v>
      </c>
      <c r="U50" s="330" t="str">
        <f t="shared" ref="U50" si="26">IF(R50&lt;&gt;"",IF(T50&lt;22,"O","N"),"")</f>
        <v>N</v>
      </c>
      <c r="V50" s="337"/>
      <c r="W50" s="330"/>
    </row>
    <row r="51" spans="1:23" s="2" customFormat="1" ht="27.75" x14ac:dyDescent="0.2">
      <c r="A51" s="328">
        <f t="shared" si="10"/>
        <v>50</v>
      </c>
      <c r="B51" s="329" t="s">
        <v>1964</v>
      </c>
      <c r="C51" s="329">
        <v>3</v>
      </c>
      <c r="D51" s="330" t="s">
        <v>1095</v>
      </c>
      <c r="E51" s="350" t="s">
        <v>2189</v>
      </c>
      <c r="F51" s="350" t="s">
        <v>2101</v>
      </c>
      <c r="G51" s="338" t="s">
        <v>0</v>
      </c>
      <c r="H51" s="330" t="s">
        <v>2056</v>
      </c>
      <c r="I51" s="349" t="s">
        <v>1365</v>
      </c>
      <c r="J51" s="349" t="s">
        <v>1727</v>
      </c>
      <c r="K51" s="350" t="s">
        <v>1021</v>
      </c>
      <c r="L51" s="330" t="s">
        <v>1879</v>
      </c>
      <c r="M51" s="333">
        <v>42311</v>
      </c>
      <c r="N51" s="333">
        <f>M51+21</f>
        <v>42332</v>
      </c>
      <c r="O51" s="334" t="s">
        <v>1294</v>
      </c>
      <c r="P51" s="334" t="s">
        <v>1294</v>
      </c>
      <c r="Q51" s="333">
        <v>42320</v>
      </c>
      <c r="R51" s="333">
        <v>42321</v>
      </c>
      <c r="S51" s="330" t="s">
        <v>404</v>
      </c>
      <c r="T51" s="335">
        <f t="shared" si="1"/>
        <v>10</v>
      </c>
      <c r="U51" s="330" t="str">
        <f t="shared" ref="U51:U60" si="27">IF(R51&lt;&gt;"",IF(T51&lt;22,"O","N"),"")</f>
        <v>O</v>
      </c>
      <c r="V51" s="337"/>
      <c r="W51" s="330"/>
    </row>
    <row r="52" spans="1:23" s="2" customFormat="1" ht="27.75" x14ac:dyDescent="0.2">
      <c r="A52" s="359">
        <f t="shared" si="10"/>
        <v>51</v>
      </c>
      <c r="B52" s="358" t="s">
        <v>1965</v>
      </c>
      <c r="C52" s="358">
        <v>12</v>
      </c>
      <c r="D52" s="165" t="s">
        <v>2069</v>
      </c>
      <c r="E52" s="165" t="s">
        <v>2190</v>
      </c>
      <c r="F52" s="357" t="s">
        <v>2070</v>
      </c>
      <c r="G52" s="357" t="s">
        <v>0</v>
      </c>
      <c r="H52" s="360"/>
      <c r="I52" s="360"/>
      <c r="J52" s="165" t="s">
        <v>1564</v>
      </c>
      <c r="K52" s="247"/>
      <c r="L52" s="360"/>
      <c r="M52" s="246">
        <v>42319</v>
      </c>
      <c r="N52" s="246">
        <f>M52+21</f>
        <v>42340</v>
      </c>
      <c r="O52" s="360"/>
      <c r="P52" s="360"/>
      <c r="Q52" s="360"/>
      <c r="R52" s="360"/>
      <c r="S52" s="360"/>
      <c r="T52" s="311" t="str">
        <f t="shared" si="1"/>
        <v/>
      </c>
      <c r="U52" s="360"/>
      <c r="V52" s="259"/>
      <c r="W52" s="374"/>
    </row>
    <row r="53" spans="1:23" s="2" customFormat="1" ht="27.75" x14ac:dyDescent="0.2">
      <c r="A53" s="328">
        <f t="shared" si="10"/>
        <v>52</v>
      </c>
      <c r="B53" s="329" t="s">
        <v>1966</v>
      </c>
      <c r="C53" s="329">
        <v>1</v>
      </c>
      <c r="D53" s="330" t="s">
        <v>1877</v>
      </c>
      <c r="E53" s="330" t="s">
        <v>2071</v>
      </c>
      <c r="F53" s="350" t="s">
        <v>2072</v>
      </c>
      <c r="G53" s="338" t="s">
        <v>0</v>
      </c>
      <c r="H53" s="330">
        <v>2858</v>
      </c>
      <c r="I53" s="330" t="s">
        <v>1576</v>
      </c>
      <c r="J53" s="330" t="s">
        <v>1727</v>
      </c>
      <c r="K53" s="350" t="s">
        <v>2154</v>
      </c>
      <c r="L53" s="330" t="s">
        <v>1879</v>
      </c>
      <c r="M53" s="333">
        <v>42317</v>
      </c>
      <c r="N53" s="333">
        <f t="shared" ref="N53" si="28">M53+21</f>
        <v>42338</v>
      </c>
      <c r="O53" s="334" t="s">
        <v>1294</v>
      </c>
      <c r="P53" s="334" t="s">
        <v>1294</v>
      </c>
      <c r="Q53" s="333">
        <v>42326</v>
      </c>
      <c r="R53" s="333">
        <v>42327</v>
      </c>
      <c r="S53" s="330" t="s">
        <v>404</v>
      </c>
      <c r="T53" s="335">
        <f t="shared" si="1"/>
        <v>10</v>
      </c>
      <c r="U53" s="330" t="str">
        <f t="shared" si="27"/>
        <v>O</v>
      </c>
      <c r="V53" s="337"/>
      <c r="W53" s="349" t="s">
        <v>196</v>
      </c>
    </row>
    <row r="54" spans="1:23" s="2" customFormat="1" ht="27.75" x14ac:dyDescent="0.2">
      <c r="A54" s="328">
        <f t="shared" si="10"/>
        <v>53</v>
      </c>
      <c r="B54" s="329" t="s">
        <v>1967</v>
      </c>
      <c r="C54" s="329">
        <v>1</v>
      </c>
      <c r="D54" s="330" t="s">
        <v>1877</v>
      </c>
      <c r="E54" s="330" t="s">
        <v>2071</v>
      </c>
      <c r="F54" s="350" t="s">
        <v>2072</v>
      </c>
      <c r="G54" s="338" t="s">
        <v>0</v>
      </c>
      <c r="H54" s="330">
        <v>512</v>
      </c>
      <c r="I54" s="330" t="s">
        <v>1576</v>
      </c>
      <c r="J54" s="330" t="s">
        <v>1727</v>
      </c>
      <c r="K54" s="350" t="s">
        <v>2155</v>
      </c>
      <c r="L54" s="330" t="s">
        <v>1879</v>
      </c>
      <c r="M54" s="333">
        <v>42317</v>
      </c>
      <c r="N54" s="333">
        <f t="shared" ref="N54" si="29">M54+21</f>
        <v>42338</v>
      </c>
      <c r="O54" s="334" t="s">
        <v>1294</v>
      </c>
      <c r="P54" s="334" t="s">
        <v>1294</v>
      </c>
      <c r="Q54" s="333">
        <v>42326</v>
      </c>
      <c r="R54" s="333">
        <v>42327</v>
      </c>
      <c r="S54" s="330" t="s">
        <v>404</v>
      </c>
      <c r="T54" s="335">
        <f t="shared" si="1"/>
        <v>10</v>
      </c>
      <c r="U54" s="330" t="str">
        <f t="shared" si="27"/>
        <v>O</v>
      </c>
      <c r="V54" s="337"/>
      <c r="W54" s="349" t="s">
        <v>196</v>
      </c>
    </row>
    <row r="55" spans="1:23" s="2" customFormat="1" ht="27.75" x14ac:dyDescent="0.2">
      <c r="A55" s="328">
        <f t="shared" si="10"/>
        <v>54</v>
      </c>
      <c r="B55" s="329" t="s">
        <v>1968</v>
      </c>
      <c r="C55" s="329">
        <v>1</v>
      </c>
      <c r="D55" s="330" t="s">
        <v>1877</v>
      </c>
      <c r="E55" s="330" t="s">
        <v>2071</v>
      </c>
      <c r="F55" s="350" t="s">
        <v>2079</v>
      </c>
      <c r="G55" s="338" t="s">
        <v>0</v>
      </c>
      <c r="H55" s="330">
        <v>285</v>
      </c>
      <c r="I55" s="330" t="s">
        <v>1576</v>
      </c>
      <c r="J55" s="330" t="s">
        <v>1727</v>
      </c>
      <c r="K55" s="350" t="s">
        <v>2133</v>
      </c>
      <c r="L55" s="330" t="s">
        <v>1879</v>
      </c>
      <c r="M55" s="333">
        <v>42317</v>
      </c>
      <c r="N55" s="333">
        <f t="shared" ref="N55:N59" si="30">M55+21</f>
        <v>42338</v>
      </c>
      <c r="O55" s="334" t="s">
        <v>1294</v>
      </c>
      <c r="P55" s="334" t="s">
        <v>1294</v>
      </c>
      <c r="Q55" s="333">
        <v>42328</v>
      </c>
      <c r="R55" s="333">
        <v>42332</v>
      </c>
      <c r="S55" s="330"/>
      <c r="T55" s="335">
        <f t="shared" si="1"/>
        <v>15</v>
      </c>
      <c r="U55" s="330" t="str">
        <f t="shared" si="27"/>
        <v>O</v>
      </c>
      <c r="V55" s="337"/>
      <c r="W55" s="349" t="s">
        <v>196</v>
      </c>
    </row>
    <row r="56" spans="1:23" s="2" customFormat="1" ht="27.75" x14ac:dyDescent="0.2">
      <c r="A56" s="328">
        <f t="shared" si="10"/>
        <v>55</v>
      </c>
      <c r="B56" s="329" t="s">
        <v>1969</v>
      </c>
      <c r="C56" s="329">
        <v>1</v>
      </c>
      <c r="D56" s="330" t="s">
        <v>2073</v>
      </c>
      <c r="E56" s="330" t="s">
        <v>2074</v>
      </c>
      <c r="F56" s="330" t="s">
        <v>313</v>
      </c>
      <c r="G56" s="338" t="s">
        <v>0</v>
      </c>
      <c r="H56" s="330">
        <v>41000</v>
      </c>
      <c r="I56" s="330" t="s">
        <v>1576</v>
      </c>
      <c r="J56" s="330" t="s">
        <v>1727</v>
      </c>
      <c r="K56" s="350" t="s">
        <v>1411</v>
      </c>
      <c r="L56" s="330" t="s">
        <v>1834</v>
      </c>
      <c r="M56" s="333">
        <v>42320</v>
      </c>
      <c r="N56" s="333">
        <f t="shared" si="30"/>
        <v>42341</v>
      </c>
      <c r="O56" s="334" t="s">
        <v>1294</v>
      </c>
      <c r="P56" s="334" t="s">
        <v>1294</v>
      </c>
      <c r="Q56" s="333">
        <v>42321</v>
      </c>
      <c r="R56" s="333">
        <v>42324</v>
      </c>
      <c r="S56" s="349" t="s">
        <v>404</v>
      </c>
      <c r="T56" s="335">
        <f t="shared" si="1"/>
        <v>4</v>
      </c>
      <c r="U56" s="330" t="str">
        <f t="shared" si="27"/>
        <v>O</v>
      </c>
      <c r="V56" s="337"/>
      <c r="W56" s="330"/>
    </row>
    <row r="57" spans="1:23" s="2" customFormat="1" ht="27.75" x14ac:dyDescent="0.2">
      <c r="A57" s="359">
        <f t="shared" si="10"/>
        <v>56</v>
      </c>
      <c r="B57" s="358" t="s">
        <v>1970</v>
      </c>
      <c r="C57" s="358">
        <v>3</v>
      </c>
      <c r="D57" s="165" t="s">
        <v>2076</v>
      </c>
      <c r="E57" s="165" t="s">
        <v>2191</v>
      </c>
      <c r="F57" s="165" t="s">
        <v>2077</v>
      </c>
      <c r="G57" s="357" t="s">
        <v>2078</v>
      </c>
      <c r="H57" s="360" t="s">
        <v>2103</v>
      </c>
      <c r="I57" s="360" t="s">
        <v>1576</v>
      </c>
      <c r="J57" s="165" t="s">
        <v>1727</v>
      </c>
      <c r="K57" s="357" t="s">
        <v>2156</v>
      </c>
      <c r="L57" s="360" t="s">
        <v>1834</v>
      </c>
      <c r="M57" s="246">
        <v>42325</v>
      </c>
      <c r="N57" s="246">
        <f t="shared" si="30"/>
        <v>42346</v>
      </c>
      <c r="O57" s="360"/>
      <c r="P57" s="360"/>
      <c r="Q57" s="246">
        <v>42345</v>
      </c>
      <c r="R57" s="246">
        <v>42345</v>
      </c>
      <c r="S57" s="165" t="s">
        <v>404</v>
      </c>
      <c r="T57" s="311">
        <f t="shared" si="1"/>
        <v>20</v>
      </c>
      <c r="U57" s="360" t="str">
        <f t="shared" si="27"/>
        <v>O</v>
      </c>
      <c r="V57" s="259"/>
      <c r="W57" s="374"/>
    </row>
    <row r="58" spans="1:23" s="2" customFormat="1" ht="27.75" x14ac:dyDescent="0.2">
      <c r="A58" s="328">
        <f t="shared" si="10"/>
        <v>57</v>
      </c>
      <c r="B58" s="329" t="s">
        <v>1971</v>
      </c>
      <c r="C58" s="329">
        <v>1</v>
      </c>
      <c r="D58" s="349" t="s">
        <v>1500</v>
      </c>
      <c r="E58" s="349" t="s">
        <v>2192</v>
      </c>
      <c r="F58" s="349" t="s">
        <v>2102</v>
      </c>
      <c r="G58" s="350" t="s">
        <v>1613</v>
      </c>
      <c r="H58" s="330">
        <v>100000</v>
      </c>
      <c r="I58" s="349" t="s">
        <v>1576</v>
      </c>
      <c r="J58" s="349" t="s">
        <v>1727</v>
      </c>
      <c r="K58" s="350" t="s">
        <v>2157</v>
      </c>
      <c r="L58" s="330" t="s">
        <v>1834</v>
      </c>
      <c r="M58" s="333">
        <v>42328</v>
      </c>
      <c r="N58" s="333">
        <f t="shared" si="30"/>
        <v>42349</v>
      </c>
      <c r="O58" s="334" t="s">
        <v>1294</v>
      </c>
      <c r="P58" s="334" t="s">
        <v>1294</v>
      </c>
      <c r="Q58" s="333">
        <v>42328</v>
      </c>
      <c r="R58" s="333">
        <v>42328</v>
      </c>
      <c r="S58" s="349" t="s">
        <v>404</v>
      </c>
      <c r="T58" s="335">
        <f t="shared" si="1"/>
        <v>0</v>
      </c>
      <c r="U58" s="330" t="str">
        <f t="shared" si="27"/>
        <v>O</v>
      </c>
      <c r="V58" s="337"/>
      <c r="W58" s="330"/>
    </row>
    <row r="59" spans="1:23" s="2" customFormat="1" ht="27.75" x14ac:dyDescent="0.2">
      <c r="A59" s="328">
        <f t="shared" si="10"/>
        <v>58</v>
      </c>
      <c r="B59" s="329" t="s">
        <v>1972</v>
      </c>
      <c r="C59" s="329">
        <v>1</v>
      </c>
      <c r="D59" s="349" t="s">
        <v>2104</v>
      </c>
      <c r="E59" s="349" t="s">
        <v>2105</v>
      </c>
      <c r="F59" s="349" t="s">
        <v>313</v>
      </c>
      <c r="G59" s="350" t="s">
        <v>0</v>
      </c>
      <c r="H59" s="330">
        <v>100</v>
      </c>
      <c r="I59" s="349" t="s">
        <v>1365</v>
      </c>
      <c r="J59" s="349" t="s">
        <v>1727</v>
      </c>
      <c r="K59" s="350" t="s">
        <v>1042</v>
      </c>
      <c r="L59" s="349" t="s">
        <v>2106</v>
      </c>
      <c r="M59" s="333">
        <v>42326</v>
      </c>
      <c r="N59" s="333">
        <f t="shared" si="30"/>
        <v>42347</v>
      </c>
      <c r="O59" s="334" t="s">
        <v>1294</v>
      </c>
      <c r="P59" s="334" t="s">
        <v>1294</v>
      </c>
      <c r="Q59" s="333">
        <v>42332</v>
      </c>
      <c r="R59" s="333">
        <v>42332</v>
      </c>
      <c r="S59" s="349" t="s">
        <v>404</v>
      </c>
      <c r="T59" s="335">
        <f t="shared" si="1"/>
        <v>6</v>
      </c>
      <c r="U59" s="330" t="str">
        <f t="shared" si="27"/>
        <v>O</v>
      </c>
      <c r="V59" s="337"/>
      <c r="W59" s="330"/>
    </row>
    <row r="60" spans="1:23" s="2" customFormat="1" ht="27.75" x14ac:dyDescent="0.2">
      <c r="A60" s="359">
        <f t="shared" si="10"/>
        <v>59</v>
      </c>
      <c r="B60" s="358" t="s">
        <v>1973</v>
      </c>
      <c r="C60" s="358">
        <v>1</v>
      </c>
      <c r="D60" s="357" t="s">
        <v>2107</v>
      </c>
      <c r="E60" s="165" t="s">
        <v>2108</v>
      </c>
      <c r="F60" s="165" t="s">
        <v>313</v>
      </c>
      <c r="G60" s="357" t="s">
        <v>0</v>
      </c>
      <c r="H60" s="360"/>
      <c r="I60" s="360"/>
      <c r="J60" s="165" t="s">
        <v>1727</v>
      </c>
      <c r="K60" s="357" t="s">
        <v>627</v>
      </c>
      <c r="L60" s="360"/>
      <c r="M60" s="246">
        <v>42332</v>
      </c>
      <c r="N60" s="246">
        <f t="shared" ref="N60:N69" si="31">M60+21</f>
        <v>42353</v>
      </c>
      <c r="O60" s="392" t="s">
        <v>1294</v>
      </c>
      <c r="P60" s="392" t="s">
        <v>1294</v>
      </c>
      <c r="Q60" s="246">
        <v>42338</v>
      </c>
      <c r="R60" s="246">
        <v>42342</v>
      </c>
      <c r="S60" s="165" t="s">
        <v>404</v>
      </c>
      <c r="T60" s="311">
        <f t="shared" si="1"/>
        <v>10</v>
      </c>
      <c r="U60" s="360" t="str">
        <f t="shared" si="27"/>
        <v>O</v>
      </c>
      <c r="V60" s="259"/>
      <c r="W60" s="374"/>
    </row>
    <row r="61" spans="1:23" s="2" customFormat="1" ht="27.75" x14ac:dyDescent="0.2">
      <c r="A61" s="359">
        <f t="shared" si="10"/>
        <v>60</v>
      </c>
      <c r="B61" s="358" t="s">
        <v>1974</v>
      </c>
      <c r="C61" s="358">
        <v>4</v>
      </c>
      <c r="D61" s="165" t="s">
        <v>1929</v>
      </c>
      <c r="E61" s="165" t="s">
        <v>2109</v>
      </c>
      <c r="F61" s="165" t="s">
        <v>2015</v>
      </c>
      <c r="G61" s="357" t="s">
        <v>0</v>
      </c>
      <c r="H61" s="360"/>
      <c r="I61" s="360"/>
      <c r="J61" s="165" t="s">
        <v>1564</v>
      </c>
      <c r="K61" s="357" t="s">
        <v>2158</v>
      </c>
      <c r="L61" s="165" t="s">
        <v>1879</v>
      </c>
      <c r="M61" s="246">
        <v>42324</v>
      </c>
      <c r="N61" s="246">
        <f t="shared" si="31"/>
        <v>42345</v>
      </c>
      <c r="O61" s="392" t="s">
        <v>1294</v>
      </c>
      <c r="P61" s="392" t="s">
        <v>1294</v>
      </c>
      <c r="Q61" s="246">
        <v>42334</v>
      </c>
      <c r="R61" s="360"/>
      <c r="S61" s="360"/>
      <c r="T61" s="311" t="str">
        <f t="shared" si="1"/>
        <v/>
      </c>
      <c r="U61" s="360"/>
      <c r="V61" s="259"/>
      <c r="W61" s="374"/>
    </row>
    <row r="62" spans="1:23" s="2" customFormat="1" ht="38.25" x14ac:dyDescent="0.2">
      <c r="A62" s="359">
        <f t="shared" si="10"/>
        <v>61</v>
      </c>
      <c r="B62" s="358" t="s">
        <v>1975</v>
      </c>
      <c r="C62" s="358">
        <v>6</v>
      </c>
      <c r="D62" s="165" t="s">
        <v>2110</v>
      </c>
      <c r="E62" s="165" t="s">
        <v>2111</v>
      </c>
      <c r="F62" s="357" t="s">
        <v>2112</v>
      </c>
      <c r="G62" s="357" t="s">
        <v>0</v>
      </c>
      <c r="H62" s="360"/>
      <c r="I62" s="360"/>
      <c r="J62" s="387" t="s">
        <v>2113</v>
      </c>
      <c r="K62" s="357" t="s">
        <v>2159</v>
      </c>
      <c r="L62" s="165" t="s">
        <v>1879</v>
      </c>
      <c r="M62" s="246">
        <v>42327</v>
      </c>
      <c r="N62" s="246">
        <f t="shared" si="31"/>
        <v>42348</v>
      </c>
      <c r="O62" s="392" t="s">
        <v>1294</v>
      </c>
      <c r="P62" s="392" t="s">
        <v>1294</v>
      </c>
      <c r="Q62" s="360"/>
      <c r="R62" s="360"/>
      <c r="S62" s="360"/>
      <c r="T62" s="311" t="str">
        <f t="shared" si="1"/>
        <v/>
      </c>
      <c r="U62" s="360"/>
      <c r="V62" s="259"/>
      <c r="W62" s="374"/>
    </row>
    <row r="63" spans="1:23" s="2" customFormat="1" ht="27.75" x14ac:dyDescent="0.2">
      <c r="A63" s="359">
        <f t="shared" si="10"/>
        <v>62</v>
      </c>
      <c r="B63" s="358" t="s">
        <v>1976</v>
      </c>
      <c r="C63" s="358">
        <v>1</v>
      </c>
      <c r="D63" s="165" t="s">
        <v>2114</v>
      </c>
      <c r="E63" s="357" t="s">
        <v>2166</v>
      </c>
      <c r="F63" s="165" t="s">
        <v>313</v>
      </c>
      <c r="G63" s="357" t="s">
        <v>0</v>
      </c>
      <c r="H63" s="165" t="s">
        <v>1744</v>
      </c>
      <c r="I63" s="165" t="s">
        <v>1576</v>
      </c>
      <c r="J63" s="165" t="s">
        <v>1727</v>
      </c>
      <c r="K63" s="357" t="s">
        <v>627</v>
      </c>
      <c r="L63" s="165" t="s">
        <v>1834</v>
      </c>
      <c r="M63" s="246">
        <v>42333</v>
      </c>
      <c r="N63" s="246">
        <f t="shared" si="31"/>
        <v>42354</v>
      </c>
      <c r="O63" s="392" t="s">
        <v>1294</v>
      </c>
      <c r="P63" s="392" t="s">
        <v>1294</v>
      </c>
      <c r="Q63" s="246">
        <v>42334</v>
      </c>
      <c r="R63" s="246">
        <v>42334</v>
      </c>
      <c r="S63" s="388" t="s">
        <v>404</v>
      </c>
      <c r="T63" s="311">
        <f t="shared" si="1"/>
        <v>1</v>
      </c>
      <c r="U63" s="310" t="str">
        <f t="shared" ref="U63" si="32">IF(R63&lt;&gt;"",IF(T63&lt;22,"O","N"),"")</f>
        <v>O</v>
      </c>
      <c r="V63" s="259"/>
      <c r="W63" s="374"/>
    </row>
    <row r="64" spans="1:23" s="2" customFormat="1" ht="27.75" x14ac:dyDescent="0.2">
      <c r="A64" s="359">
        <f t="shared" si="10"/>
        <v>63</v>
      </c>
      <c r="B64" s="358" t="s">
        <v>1977</v>
      </c>
      <c r="C64" s="358">
        <v>1</v>
      </c>
      <c r="D64" s="165" t="s">
        <v>1184</v>
      </c>
      <c r="E64" s="165" t="s">
        <v>2115</v>
      </c>
      <c r="F64" s="165" t="s">
        <v>2028</v>
      </c>
      <c r="G64" s="357" t="s">
        <v>0</v>
      </c>
      <c r="H64" s="165" t="s">
        <v>1744</v>
      </c>
      <c r="I64" s="165" t="s">
        <v>1576</v>
      </c>
      <c r="J64" s="165" t="s">
        <v>1727</v>
      </c>
      <c r="K64" s="357" t="s">
        <v>2160</v>
      </c>
      <c r="L64" s="165" t="s">
        <v>1834</v>
      </c>
      <c r="M64" s="246">
        <v>42334</v>
      </c>
      <c r="N64" s="246">
        <f t="shared" si="31"/>
        <v>42355</v>
      </c>
      <c r="O64" s="392" t="s">
        <v>1294</v>
      </c>
      <c r="P64" s="392" t="s">
        <v>1294</v>
      </c>
      <c r="Q64" s="246">
        <v>42352</v>
      </c>
      <c r="R64" s="360"/>
      <c r="S64" s="388" t="s">
        <v>404</v>
      </c>
      <c r="T64" s="311" t="str">
        <f t="shared" si="1"/>
        <v/>
      </c>
      <c r="U64" s="360"/>
      <c r="V64" s="259"/>
      <c r="W64" s="374"/>
    </row>
    <row r="65" spans="1:23" s="2" customFormat="1" ht="27.75" x14ac:dyDescent="0.2">
      <c r="A65" s="359">
        <f t="shared" si="10"/>
        <v>64</v>
      </c>
      <c r="B65" s="358" t="s">
        <v>1978</v>
      </c>
      <c r="C65" s="358">
        <v>1</v>
      </c>
      <c r="D65" s="165" t="s">
        <v>2114</v>
      </c>
      <c r="E65" s="165" t="s">
        <v>2193</v>
      </c>
      <c r="F65" s="360"/>
      <c r="G65" s="357" t="s">
        <v>0</v>
      </c>
      <c r="H65" s="360"/>
      <c r="I65" s="360"/>
      <c r="J65" s="165" t="s">
        <v>2165</v>
      </c>
      <c r="K65" s="357" t="s">
        <v>2161</v>
      </c>
      <c r="L65" s="360"/>
      <c r="M65" s="246">
        <v>42335</v>
      </c>
      <c r="N65" s="246">
        <f t="shared" si="31"/>
        <v>42356</v>
      </c>
      <c r="O65" s="392" t="s">
        <v>1294</v>
      </c>
      <c r="P65" s="392" t="s">
        <v>1294</v>
      </c>
      <c r="Q65" s="360"/>
      <c r="R65" s="360"/>
      <c r="S65" s="360"/>
      <c r="T65" s="311" t="str">
        <f t="shared" si="1"/>
        <v/>
      </c>
      <c r="U65" s="360"/>
      <c r="V65" s="259"/>
      <c r="W65" s="374"/>
    </row>
    <row r="66" spans="1:23" s="2" customFormat="1" ht="27.75" x14ac:dyDescent="0.2">
      <c r="A66" s="359">
        <f t="shared" si="10"/>
        <v>65</v>
      </c>
      <c r="B66" s="358" t="s">
        <v>1979</v>
      </c>
      <c r="C66" s="358">
        <v>1</v>
      </c>
      <c r="D66" s="165" t="s">
        <v>2116</v>
      </c>
      <c r="E66" s="165" t="s">
        <v>2194</v>
      </c>
      <c r="F66" s="165" t="s">
        <v>1236</v>
      </c>
      <c r="G66" s="357" t="s">
        <v>0</v>
      </c>
      <c r="H66" s="389">
        <v>173678</v>
      </c>
      <c r="I66" s="165" t="s">
        <v>605</v>
      </c>
      <c r="J66" s="165" t="s">
        <v>1564</v>
      </c>
      <c r="K66" s="357" t="s">
        <v>2162</v>
      </c>
      <c r="L66" s="165" t="s">
        <v>2106</v>
      </c>
      <c r="M66" s="246">
        <v>42339</v>
      </c>
      <c r="N66" s="246">
        <f t="shared" si="31"/>
        <v>42360</v>
      </c>
      <c r="O66" s="392" t="s">
        <v>1294</v>
      </c>
      <c r="P66" s="392" t="s">
        <v>1294</v>
      </c>
      <c r="Q66" s="360"/>
      <c r="R66" s="360"/>
      <c r="S66" s="360"/>
      <c r="T66" s="311" t="str">
        <f t="shared" si="1"/>
        <v/>
      </c>
      <c r="U66" s="360"/>
      <c r="V66" s="259"/>
      <c r="W66" s="374"/>
    </row>
    <row r="67" spans="1:23" s="2" customFormat="1" ht="27.75" x14ac:dyDescent="0.2">
      <c r="A67" s="359">
        <f t="shared" si="10"/>
        <v>66</v>
      </c>
      <c r="B67" s="358" t="s">
        <v>1980</v>
      </c>
      <c r="C67" s="358">
        <v>1</v>
      </c>
      <c r="D67" s="165" t="s">
        <v>2117</v>
      </c>
      <c r="E67" s="165" t="s">
        <v>2118</v>
      </c>
      <c r="F67" s="360"/>
      <c r="G67" s="357" t="s">
        <v>0</v>
      </c>
      <c r="H67" s="165" t="s">
        <v>1744</v>
      </c>
      <c r="I67" s="165" t="s">
        <v>605</v>
      </c>
      <c r="J67" s="165" t="s">
        <v>1564</v>
      </c>
      <c r="K67" s="357" t="s">
        <v>2163</v>
      </c>
      <c r="L67" s="360"/>
      <c r="M67" s="246">
        <v>42340</v>
      </c>
      <c r="N67" s="246">
        <f t="shared" si="31"/>
        <v>42361</v>
      </c>
      <c r="O67" s="392" t="s">
        <v>1294</v>
      </c>
      <c r="P67" s="392" t="s">
        <v>1294</v>
      </c>
      <c r="Q67" s="360"/>
      <c r="R67" s="360"/>
      <c r="S67" s="360"/>
      <c r="T67" s="311" t="str">
        <f t="shared" ref="T67:T73" si="33">IF(R67&lt;&gt;"",R67-M67,"")</f>
        <v/>
      </c>
      <c r="U67" s="360"/>
      <c r="V67" s="259"/>
      <c r="W67" s="374"/>
    </row>
    <row r="68" spans="1:23" s="2" customFormat="1" ht="27.75" x14ac:dyDescent="0.2">
      <c r="A68" s="359">
        <f t="shared" si="10"/>
        <v>67</v>
      </c>
      <c r="B68" s="358" t="s">
        <v>1981</v>
      </c>
      <c r="C68" s="358">
        <v>1</v>
      </c>
      <c r="D68" s="165" t="s">
        <v>123</v>
      </c>
      <c r="E68" s="165" t="s">
        <v>2119</v>
      </c>
      <c r="F68" s="165" t="s">
        <v>2120</v>
      </c>
      <c r="G68" s="357" t="s">
        <v>679</v>
      </c>
      <c r="H68" s="360">
        <v>1000</v>
      </c>
      <c r="I68" s="165" t="s">
        <v>605</v>
      </c>
      <c r="J68" s="165" t="s">
        <v>1727</v>
      </c>
      <c r="K68" s="357" t="s">
        <v>927</v>
      </c>
      <c r="L68" s="360"/>
      <c r="M68" s="246">
        <v>42341</v>
      </c>
      <c r="N68" s="246">
        <f t="shared" si="31"/>
        <v>42362</v>
      </c>
      <c r="O68" s="392" t="s">
        <v>1294</v>
      </c>
      <c r="P68" s="392" t="s">
        <v>1294</v>
      </c>
      <c r="Q68" s="360"/>
      <c r="R68" s="360"/>
      <c r="S68" s="360"/>
      <c r="T68" s="310" t="str">
        <f t="shared" si="33"/>
        <v/>
      </c>
      <c r="U68" s="360"/>
      <c r="V68" s="259"/>
      <c r="W68" s="374"/>
    </row>
    <row r="69" spans="1:23" s="2" customFormat="1" ht="76.5" x14ac:dyDescent="0.2">
      <c r="A69" s="359">
        <f t="shared" si="10"/>
        <v>68</v>
      </c>
      <c r="B69" s="358" t="s">
        <v>1982</v>
      </c>
      <c r="C69" s="358">
        <v>2</v>
      </c>
      <c r="D69" s="360" t="s">
        <v>1095</v>
      </c>
      <c r="E69" s="360" t="s">
        <v>2121</v>
      </c>
      <c r="F69" s="357" t="s">
        <v>2122</v>
      </c>
      <c r="G69" s="390" t="s">
        <v>2123</v>
      </c>
      <c r="H69" s="360"/>
      <c r="I69" s="360"/>
      <c r="J69" s="360" t="s">
        <v>1727</v>
      </c>
      <c r="K69" s="357" t="s">
        <v>2164</v>
      </c>
      <c r="L69" s="360"/>
      <c r="M69" s="246">
        <v>42345</v>
      </c>
      <c r="N69" s="246">
        <f t="shared" si="31"/>
        <v>42366</v>
      </c>
      <c r="O69" s="392" t="s">
        <v>1294</v>
      </c>
      <c r="P69" s="392" t="s">
        <v>1294</v>
      </c>
      <c r="Q69" s="360"/>
      <c r="R69" s="360"/>
      <c r="S69" s="360"/>
      <c r="T69" s="310" t="str">
        <f t="shared" si="33"/>
        <v/>
      </c>
      <c r="U69" s="360"/>
      <c r="V69" s="259"/>
      <c r="W69" s="374"/>
    </row>
    <row r="70" spans="1:23" s="2" customFormat="1" ht="51" x14ac:dyDescent="0.2">
      <c r="A70" s="359">
        <f t="shared" si="10"/>
        <v>69</v>
      </c>
      <c r="B70" s="358" t="s">
        <v>1983</v>
      </c>
      <c r="C70" s="358">
        <v>1</v>
      </c>
      <c r="D70" s="165" t="s">
        <v>2073</v>
      </c>
      <c r="E70" s="165" t="s">
        <v>2218</v>
      </c>
      <c r="F70" s="357" t="s">
        <v>2220</v>
      </c>
      <c r="G70" s="357" t="s">
        <v>679</v>
      </c>
      <c r="H70" s="360"/>
      <c r="I70" s="360"/>
      <c r="J70" s="165" t="s">
        <v>1727</v>
      </c>
      <c r="K70" s="357" t="s">
        <v>2219</v>
      </c>
      <c r="L70" s="360"/>
      <c r="M70" s="246">
        <v>42349</v>
      </c>
      <c r="N70" s="246">
        <v>42352</v>
      </c>
      <c r="O70" s="360"/>
      <c r="P70" s="360"/>
      <c r="Q70" s="360"/>
      <c r="R70" s="360"/>
      <c r="S70" s="360"/>
      <c r="T70" s="310" t="str">
        <f t="shared" si="33"/>
        <v/>
      </c>
      <c r="U70" s="360"/>
      <c r="V70" s="259"/>
      <c r="W70" s="374"/>
    </row>
    <row r="71" spans="1:23" s="2" customFormat="1" ht="27.75" x14ac:dyDescent="0.2">
      <c r="A71" s="359">
        <f t="shared" si="10"/>
        <v>70</v>
      </c>
      <c r="B71" s="358" t="s">
        <v>1984</v>
      </c>
      <c r="C71" s="358">
        <v>1</v>
      </c>
      <c r="D71" s="165" t="s">
        <v>1500</v>
      </c>
      <c r="E71" s="165" t="s">
        <v>2221</v>
      </c>
      <c r="F71" s="165" t="s">
        <v>2222</v>
      </c>
      <c r="G71" s="357" t="s">
        <v>2223</v>
      </c>
      <c r="H71" s="360">
        <v>3500</v>
      </c>
      <c r="I71" s="165" t="s">
        <v>605</v>
      </c>
      <c r="J71" s="165" t="s">
        <v>1727</v>
      </c>
      <c r="K71" s="357" t="s">
        <v>1409</v>
      </c>
      <c r="L71" s="360"/>
      <c r="M71" s="246">
        <v>42346</v>
      </c>
      <c r="N71" s="246">
        <f>M71+21</f>
        <v>42367</v>
      </c>
      <c r="O71" s="360"/>
      <c r="P71" s="360"/>
      <c r="Q71" s="360"/>
      <c r="R71" s="360"/>
      <c r="S71" s="360"/>
      <c r="T71" s="310" t="str">
        <f t="shared" si="33"/>
        <v/>
      </c>
      <c r="U71" s="360"/>
      <c r="V71" s="259"/>
      <c r="W71" s="374"/>
    </row>
    <row r="72" spans="1:23" s="2" customFormat="1" ht="27.75" x14ac:dyDescent="0.2">
      <c r="A72" s="359">
        <f t="shared" si="10"/>
        <v>71</v>
      </c>
      <c r="B72" s="358" t="s">
        <v>1985</v>
      </c>
      <c r="C72" s="358">
        <v>1</v>
      </c>
      <c r="D72" s="360"/>
      <c r="E72" s="360" t="s">
        <v>2224</v>
      </c>
      <c r="F72" s="360" t="s">
        <v>245</v>
      </c>
      <c r="G72" s="247" t="s">
        <v>0</v>
      </c>
      <c r="H72" s="360">
        <v>4000</v>
      </c>
      <c r="I72" s="360" t="s">
        <v>605</v>
      </c>
      <c r="J72" s="360" t="s">
        <v>1727</v>
      </c>
      <c r="K72" s="247" t="s">
        <v>933</v>
      </c>
      <c r="L72" s="360"/>
      <c r="M72" s="246">
        <v>42356</v>
      </c>
      <c r="N72" s="246">
        <f>M72+21</f>
        <v>42377</v>
      </c>
      <c r="O72" s="360"/>
      <c r="P72" s="360"/>
      <c r="Q72" s="360"/>
      <c r="R72" s="360"/>
      <c r="S72" s="360"/>
      <c r="T72" s="310" t="str">
        <f t="shared" si="33"/>
        <v/>
      </c>
      <c r="U72" s="360"/>
      <c r="V72" s="259"/>
      <c r="W72" s="374"/>
    </row>
    <row r="73" spans="1:23" s="2" customFormat="1" ht="51" x14ac:dyDescent="0.2">
      <c r="A73" s="359">
        <f t="shared" ref="A73:A121" si="34">A72+1</f>
        <v>72</v>
      </c>
      <c r="B73" s="358" t="s">
        <v>1986</v>
      </c>
      <c r="C73" s="358">
        <v>2</v>
      </c>
      <c r="D73" s="165" t="s">
        <v>2225</v>
      </c>
      <c r="E73" s="165" t="s">
        <v>2226</v>
      </c>
      <c r="F73" s="165" t="s">
        <v>2227</v>
      </c>
      <c r="G73" s="357" t="s">
        <v>0</v>
      </c>
      <c r="H73" s="360"/>
      <c r="I73" s="360"/>
      <c r="J73" s="165" t="s">
        <v>1727</v>
      </c>
      <c r="K73" s="357" t="s">
        <v>2228</v>
      </c>
      <c r="L73" s="165" t="s">
        <v>1879</v>
      </c>
      <c r="M73" s="246">
        <v>42353</v>
      </c>
      <c r="N73" s="246">
        <f>M73+21</f>
        <v>42374</v>
      </c>
      <c r="O73" s="360"/>
      <c r="P73" s="360"/>
      <c r="Q73" s="360"/>
      <c r="R73" s="360"/>
      <c r="S73" s="360"/>
      <c r="T73" s="310" t="str">
        <f t="shared" si="33"/>
        <v/>
      </c>
      <c r="U73" s="360"/>
      <c r="V73" s="259"/>
      <c r="W73" s="374"/>
    </row>
    <row r="74" spans="1:23" s="2" customFormat="1" ht="27.75" x14ac:dyDescent="0.2">
      <c r="A74" s="359">
        <f t="shared" si="34"/>
        <v>73</v>
      </c>
      <c r="B74" s="358" t="s">
        <v>1987</v>
      </c>
      <c r="C74" s="358"/>
      <c r="D74" s="360"/>
      <c r="E74" s="360"/>
      <c r="F74" s="360"/>
      <c r="G74" s="247"/>
      <c r="H74" s="360"/>
      <c r="I74" s="360"/>
      <c r="J74" s="360"/>
      <c r="K74" s="247"/>
      <c r="L74" s="360"/>
      <c r="M74" s="360"/>
      <c r="N74" s="360"/>
      <c r="O74" s="360"/>
      <c r="P74" s="360"/>
      <c r="Q74" s="360"/>
      <c r="R74" s="360"/>
      <c r="S74" s="360"/>
      <c r="T74" s="310"/>
      <c r="U74" s="360"/>
      <c r="V74" s="259"/>
      <c r="W74" s="374"/>
    </row>
    <row r="75" spans="1:23" s="2" customFormat="1" ht="27.75" x14ac:dyDescent="0.2">
      <c r="A75" s="359">
        <f t="shared" si="34"/>
        <v>74</v>
      </c>
      <c r="B75" s="358" t="s">
        <v>1988</v>
      </c>
      <c r="C75" s="358"/>
      <c r="D75" s="360"/>
      <c r="E75" s="360"/>
      <c r="F75" s="360"/>
      <c r="G75" s="247"/>
      <c r="H75" s="360"/>
      <c r="I75" s="360"/>
      <c r="J75" s="360"/>
      <c r="K75" s="247"/>
      <c r="L75" s="360"/>
      <c r="M75" s="360"/>
      <c r="N75" s="360"/>
      <c r="O75" s="360"/>
      <c r="P75" s="360"/>
      <c r="Q75" s="360"/>
      <c r="R75" s="360"/>
      <c r="S75" s="360"/>
      <c r="T75" s="310"/>
      <c r="U75" s="360"/>
      <c r="V75" s="259"/>
      <c r="W75" s="374"/>
    </row>
    <row r="76" spans="1:23" s="2" customFormat="1" ht="27.75" x14ac:dyDescent="0.2">
      <c r="A76" s="359">
        <f t="shared" si="34"/>
        <v>75</v>
      </c>
      <c r="B76" s="358" t="s">
        <v>1989</v>
      </c>
      <c r="C76" s="358"/>
      <c r="D76" s="360"/>
      <c r="E76" s="360"/>
      <c r="F76" s="360"/>
      <c r="G76" s="247"/>
      <c r="H76" s="360"/>
      <c r="I76" s="360"/>
      <c r="J76" s="360"/>
      <c r="K76" s="247"/>
      <c r="L76" s="360"/>
      <c r="M76" s="360"/>
      <c r="N76" s="360"/>
      <c r="O76" s="360"/>
      <c r="P76" s="360"/>
      <c r="Q76" s="360"/>
      <c r="R76" s="360"/>
      <c r="S76" s="360"/>
      <c r="T76" s="310"/>
      <c r="U76" s="360"/>
      <c r="V76" s="259"/>
      <c r="W76" s="374"/>
    </row>
    <row r="77" spans="1:23" s="2" customFormat="1" ht="27.75" x14ac:dyDescent="0.2">
      <c r="A77" s="359">
        <f t="shared" si="34"/>
        <v>76</v>
      </c>
      <c r="B77" s="358" t="s">
        <v>1990</v>
      </c>
      <c r="C77" s="358"/>
      <c r="D77" s="360"/>
      <c r="E77" s="360"/>
      <c r="F77" s="360"/>
      <c r="G77" s="247"/>
      <c r="H77" s="360"/>
      <c r="I77" s="360"/>
      <c r="J77" s="360"/>
      <c r="K77" s="247"/>
      <c r="L77" s="360"/>
      <c r="M77" s="360"/>
      <c r="N77" s="360"/>
      <c r="O77" s="360"/>
      <c r="P77" s="360"/>
      <c r="Q77" s="360"/>
      <c r="R77" s="360"/>
      <c r="S77" s="360"/>
      <c r="T77" s="310"/>
      <c r="U77" s="360"/>
      <c r="V77" s="259"/>
      <c r="W77" s="374"/>
    </row>
    <row r="78" spans="1:23" s="2" customFormat="1" ht="27.75" x14ac:dyDescent="0.2">
      <c r="A78" s="359">
        <f t="shared" si="34"/>
        <v>77</v>
      </c>
      <c r="B78" s="358" t="s">
        <v>1991</v>
      </c>
      <c r="C78" s="358"/>
      <c r="D78" s="360"/>
      <c r="E78" s="360"/>
      <c r="F78" s="360"/>
      <c r="G78" s="247"/>
      <c r="H78" s="360"/>
      <c r="I78" s="360"/>
      <c r="J78" s="360"/>
      <c r="K78" s="247"/>
      <c r="L78" s="360"/>
      <c r="M78" s="360"/>
      <c r="N78" s="360"/>
      <c r="O78" s="360"/>
      <c r="P78" s="360"/>
      <c r="Q78" s="360"/>
      <c r="R78" s="360"/>
      <c r="S78" s="360"/>
      <c r="T78" s="310"/>
      <c r="U78" s="360"/>
      <c r="V78" s="259"/>
      <c r="W78" s="374"/>
    </row>
    <row r="79" spans="1:23" s="2" customFormat="1" ht="27.75" x14ac:dyDescent="0.2">
      <c r="A79" s="359">
        <f t="shared" si="34"/>
        <v>78</v>
      </c>
      <c r="B79" s="358" t="s">
        <v>1992</v>
      </c>
      <c r="C79" s="358"/>
      <c r="D79" s="360"/>
      <c r="E79" s="360"/>
      <c r="F79" s="360"/>
      <c r="G79" s="247"/>
      <c r="H79" s="360"/>
      <c r="I79" s="360"/>
      <c r="J79" s="360"/>
      <c r="K79" s="247"/>
      <c r="L79" s="360"/>
      <c r="M79" s="360"/>
      <c r="N79" s="360"/>
      <c r="O79" s="360"/>
      <c r="P79" s="360"/>
      <c r="Q79" s="360"/>
      <c r="R79" s="360"/>
      <c r="S79" s="360"/>
      <c r="T79" s="310"/>
      <c r="U79" s="360"/>
      <c r="V79" s="259"/>
      <c r="W79" s="374"/>
    </row>
    <row r="80" spans="1:23" s="2" customFormat="1" ht="27.75" x14ac:dyDescent="0.2">
      <c r="A80" s="359">
        <f t="shared" si="34"/>
        <v>79</v>
      </c>
      <c r="B80" s="358" t="s">
        <v>1993</v>
      </c>
      <c r="C80" s="358"/>
      <c r="D80" s="360"/>
      <c r="E80" s="360"/>
      <c r="F80" s="360"/>
      <c r="G80" s="247"/>
      <c r="H80" s="360"/>
      <c r="I80" s="360"/>
      <c r="J80" s="360"/>
      <c r="K80" s="247"/>
      <c r="L80" s="360"/>
      <c r="M80" s="360"/>
      <c r="N80" s="360"/>
      <c r="O80" s="360"/>
      <c r="P80" s="360"/>
      <c r="Q80" s="360"/>
      <c r="R80" s="360"/>
      <c r="S80" s="360"/>
      <c r="T80" s="310"/>
      <c r="U80" s="360"/>
      <c r="V80" s="259"/>
      <c r="W80" s="374"/>
    </row>
    <row r="81" spans="1:23" s="2" customFormat="1" ht="27.75" x14ac:dyDescent="0.2">
      <c r="A81" s="359">
        <f t="shared" si="34"/>
        <v>80</v>
      </c>
      <c r="B81" s="358" t="s">
        <v>1994</v>
      </c>
      <c r="C81" s="358"/>
      <c r="D81" s="360"/>
      <c r="E81" s="360"/>
      <c r="F81" s="360"/>
      <c r="G81" s="247"/>
      <c r="H81" s="360"/>
      <c r="I81" s="360"/>
      <c r="J81" s="360"/>
      <c r="K81" s="247"/>
      <c r="L81" s="360"/>
      <c r="M81" s="360"/>
      <c r="N81" s="360"/>
      <c r="O81" s="360"/>
      <c r="P81" s="360"/>
      <c r="Q81" s="360"/>
      <c r="R81" s="360"/>
      <c r="S81" s="360"/>
      <c r="T81" s="310"/>
      <c r="U81" s="360"/>
      <c r="V81" s="259"/>
      <c r="W81" s="374"/>
    </row>
    <row r="82" spans="1:23" s="2" customFormat="1" ht="27.75" x14ac:dyDescent="0.2">
      <c r="A82" s="359">
        <f t="shared" si="34"/>
        <v>81</v>
      </c>
      <c r="B82" s="358" t="s">
        <v>1995</v>
      </c>
      <c r="C82" s="358"/>
      <c r="D82" s="360"/>
      <c r="E82" s="360"/>
      <c r="F82" s="360"/>
      <c r="G82" s="247"/>
      <c r="H82" s="360"/>
      <c r="I82" s="360"/>
      <c r="J82" s="360"/>
      <c r="K82" s="247"/>
      <c r="L82" s="360"/>
      <c r="M82" s="360"/>
      <c r="N82" s="360"/>
      <c r="O82" s="360"/>
      <c r="P82" s="360"/>
      <c r="Q82" s="360"/>
      <c r="R82" s="360"/>
      <c r="S82" s="360"/>
      <c r="T82" s="310"/>
      <c r="U82" s="360"/>
      <c r="V82" s="259"/>
      <c r="W82" s="374"/>
    </row>
    <row r="83" spans="1:23" s="2" customFormat="1" ht="27.75" x14ac:dyDescent="0.2">
      <c r="A83" s="359">
        <f t="shared" si="34"/>
        <v>82</v>
      </c>
      <c r="B83" s="358" t="s">
        <v>1996</v>
      </c>
      <c r="C83" s="358"/>
      <c r="D83" s="360"/>
      <c r="E83" s="360"/>
      <c r="F83" s="360"/>
      <c r="G83" s="247"/>
      <c r="H83" s="360"/>
      <c r="I83" s="360"/>
      <c r="J83" s="360"/>
      <c r="K83" s="247"/>
      <c r="L83" s="360"/>
      <c r="M83" s="360"/>
      <c r="N83" s="360"/>
      <c r="O83" s="360"/>
      <c r="P83" s="360"/>
      <c r="Q83" s="360"/>
      <c r="R83" s="360"/>
      <c r="S83" s="360"/>
      <c r="T83" s="310"/>
      <c r="U83" s="360"/>
      <c r="V83" s="259"/>
      <c r="W83" s="374"/>
    </row>
    <row r="84" spans="1:23" s="2" customFormat="1" ht="27.75" x14ac:dyDescent="0.2">
      <c r="A84" s="359">
        <f t="shared" si="34"/>
        <v>83</v>
      </c>
      <c r="B84" s="358" t="s">
        <v>1997</v>
      </c>
      <c r="C84" s="358"/>
      <c r="D84" s="360"/>
      <c r="E84" s="360"/>
      <c r="F84" s="360"/>
      <c r="G84" s="247"/>
      <c r="H84" s="360"/>
      <c r="I84" s="360"/>
      <c r="J84" s="360"/>
      <c r="K84" s="247"/>
      <c r="L84" s="360"/>
      <c r="M84" s="360"/>
      <c r="N84" s="360"/>
      <c r="O84" s="360"/>
      <c r="P84" s="360"/>
      <c r="Q84" s="360"/>
      <c r="R84" s="360"/>
      <c r="S84" s="360"/>
      <c r="T84" s="310"/>
      <c r="U84" s="360"/>
      <c r="V84" s="259"/>
      <c r="W84" s="374"/>
    </row>
    <row r="85" spans="1:23" s="2" customFormat="1" ht="27.75" x14ac:dyDescent="0.2">
      <c r="A85" s="359">
        <f t="shared" si="34"/>
        <v>84</v>
      </c>
      <c r="B85" s="358" t="s">
        <v>1998</v>
      </c>
      <c r="C85" s="358"/>
      <c r="D85" s="360"/>
      <c r="E85" s="360"/>
      <c r="F85" s="360"/>
      <c r="G85" s="247"/>
      <c r="H85" s="360"/>
      <c r="I85" s="360"/>
      <c r="J85" s="360"/>
      <c r="K85" s="247"/>
      <c r="L85" s="360"/>
      <c r="M85" s="360"/>
      <c r="N85" s="360"/>
      <c r="O85" s="360"/>
      <c r="P85" s="360"/>
      <c r="Q85" s="360"/>
      <c r="R85" s="360"/>
      <c r="S85" s="360"/>
      <c r="T85" s="310"/>
      <c r="U85" s="360"/>
      <c r="V85" s="259"/>
      <c r="W85" s="374"/>
    </row>
    <row r="86" spans="1:23" s="2" customFormat="1" ht="27.75" x14ac:dyDescent="0.2">
      <c r="A86" s="359">
        <f t="shared" si="34"/>
        <v>85</v>
      </c>
      <c r="B86" s="358" t="s">
        <v>1999</v>
      </c>
      <c r="C86" s="358"/>
      <c r="D86" s="360"/>
      <c r="E86" s="360"/>
      <c r="F86" s="360"/>
      <c r="G86" s="247"/>
      <c r="H86" s="360"/>
      <c r="I86" s="360"/>
      <c r="J86" s="360"/>
      <c r="K86" s="247"/>
      <c r="L86" s="360"/>
      <c r="M86" s="360"/>
      <c r="N86" s="360"/>
      <c r="O86" s="360"/>
      <c r="P86" s="360"/>
      <c r="Q86" s="360"/>
      <c r="R86" s="360"/>
      <c r="S86" s="360"/>
      <c r="T86" s="310"/>
      <c r="U86" s="360"/>
      <c r="V86" s="259"/>
      <c r="W86" s="374"/>
    </row>
    <row r="87" spans="1:23" s="2" customFormat="1" ht="27.75" x14ac:dyDescent="0.2">
      <c r="A87" s="359">
        <f t="shared" si="34"/>
        <v>86</v>
      </c>
      <c r="B87" s="358" t="s">
        <v>2000</v>
      </c>
      <c r="C87" s="358"/>
      <c r="D87" s="360"/>
      <c r="E87" s="360"/>
      <c r="F87" s="360"/>
      <c r="G87" s="247"/>
      <c r="H87" s="360"/>
      <c r="I87" s="360"/>
      <c r="J87" s="360"/>
      <c r="K87" s="247"/>
      <c r="L87" s="360"/>
      <c r="M87" s="360"/>
      <c r="N87" s="360"/>
      <c r="O87" s="360"/>
      <c r="P87" s="360"/>
      <c r="Q87" s="360"/>
      <c r="R87" s="360"/>
      <c r="S87" s="360"/>
      <c r="T87" s="310"/>
      <c r="U87" s="360"/>
      <c r="V87" s="259"/>
      <c r="W87" s="374"/>
    </row>
    <row r="88" spans="1:23" s="2" customFormat="1" ht="27.75" x14ac:dyDescent="0.2">
      <c r="A88" s="359">
        <f t="shared" si="34"/>
        <v>87</v>
      </c>
      <c r="B88" s="358" t="s">
        <v>2001</v>
      </c>
      <c r="C88" s="358"/>
      <c r="D88" s="360"/>
      <c r="E88" s="360"/>
      <c r="F88" s="360"/>
      <c r="G88" s="247"/>
      <c r="H88" s="360"/>
      <c r="I88" s="360"/>
      <c r="J88" s="360"/>
      <c r="K88" s="247"/>
      <c r="L88" s="360"/>
      <c r="M88" s="360"/>
      <c r="N88" s="360"/>
      <c r="O88" s="360"/>
      <c r="P88" s="360"/>
      <c r="Q88" s="360"/>
      <c r="R88" s="360"/>
      <c r="S88" s="360"/>
      <c r="T88" s="310"/>
      <c r="U88" s="360"/>
      <c r="V88" s="259"/>
      <c r="W88" s="374"/>
    </row>
    <row r="89" spans="1:23" s="2" customFormat="1" ht="27.75" x14ac:dyDescent="0.2">
      <c r="A89" s="359">
        <f t="shared" si="34"/>
        <v>88</v>
      </c>
      <c r="B89" s="358" t="s">
        <v>2002</v>
      </c>
      <c r="C89" s="358"/>
      <c r="D89" s="360"/>
      <c r="E89" s="360"/>
      <c r="F89" s="360"/>
      <c r="G89" s="247"/>
      <c r="H89" s="360"/>
      <c r="I89" s="360"/>
      <c r="J89" s="360"/>
      <c r="K89" s="247"/>
      <c r="L89" s="360"/>
      <c r="M89" s="360"/>
      <c r="N89" s="360"/>
      <c r="O89" s="360"/>
      <c r="P89" s="360"/>
      <c r="Q89" s="360"/>
      <c r="R89" s="360"/>
      <c r="S89" s="360"/>
      <c r="T89" s="310"/>
      <c r="U89" s="360"/>
      <c r="V89" s="259"/>
      <c r="W89" s="374"/>
    </row>
    <row r="90" spans="1:23" s="2" customFormat="1" ht="27.75" x14ac:dyDescent="0.2">
      <c r="A90" s="359">
        <f t="shared" si="34"/>
        <v>89</v>
      </c>
      <c r="B90" s="358" t="s">
        <v>2003</v>
      </c>
      <c r="C90" s="358"/>
      <c r="D90" s="360"/>
      <c r="E90" s="360"/>
      <c r="F90" s="360"/>
      <c r="G90" s="247"/>
      <c r="H90" s="360"/>
      <c r="I90" s="360"/>
      <c r="J90" s="360"/>
      <c r="K90" s="247"/>
      <c r="L90" s="360"/>
      <c r="M90" s="360"/>
      <c r="N90" s="360"/>
      <c r="O90" s="360"/>
      <c r="P90" s="360"/>
      <c r="Q90" s="360"/>
      <c r="R90" s="360"/>
      <c r="S90" s="360"/>
      <c r="T90" s="310"/>
      <c r="U90" s="360"/>
      <c r="V90" s="259"/>
      <c r="W90" s="374"/>
    </row>
    <row r="91" spans="1:23" s="2" customFormat="1" ht="27.75" x14ac:dyDescent="0.2">
      <c r="A91" s="359">
        <f t="shared" si="34"/>
        <v>90</v>
      </c>
      <c r="B91" s="358" t="s">
        <v>2004</v>
      </c>
      <c r="C91" s="358"/>
      <c r="D91" s="360"/>
      <c r="E91" s="360"/>
      <c r="F91" s="360"/>
      <c r="G91" s="247"/>
      <c r="H91" s="360"/>
      <c r="I91" s="360"/>
      <c r="J91" s="360"/>
      <c r="K91" s="247"/>
      <c r="L91" s="360"/>
      <c r="M91" s="360"/>
      <c r="N91" s="360"/>
      <c r="O91" s="360"/>
      <c r="P91" s="360"/>
      <c r="Q91" s="360"/>
      <c r="R91" s="360"/>
      <c r="S91" s="360"/>
      <c r="T91" s="310"/>
      <c r="U91" s="360"/>
      <c r="V91" s="259"/>
      <c r="W91" s="374"/>
    </row>
    <row r="92" spans="1:23" s="2" customFormat="1" ht="27.75" x14ac:dyDescent="0.2">
      <c r="A92" s="359">
        <f t="shared" si="34"/>
        <v>91</v>
      </c>
      <c r="B92" s="358" t="s">
        <v>2005</v>
      </c>
      <c r="C92" s="358"/>
      <c r="D92" s="360"/>
      <c r="E92" s="360"/>
      <c r="F92" s="360"/>
      <c r="G92" s="247"/>
      <c r="H92" s="360"/>
      <c r="I92" s="360"/>
      <c r="J92" s="360"/>
      <c r="K92" s="247"/>
      <c r="L92" s="360"/>
      <c r="M92" s="360"/>
      <c r="N92" s="360"/>
      <c r="O92" s="360"/>
      <c r="P92" s="360"/>
      <c r="Q92" s="360"/>
      <c r="R92" s="360"/>
      <c r="S92" s="360"/>
      <c r="T92" s="310"/>
      <c r="U92" s="360"/>
      <c r="V92" s="259"/>
      <c r="W92" s="374"/>
    </row>
    <row r="93" spans="1:23" s="2" customFormat="1" ht="27.75" x14ac:dyDescent="0.2">
      <c r="A93" s="359">
        <f t="shared" si="34"/>
        <v>92</v>
      </c>
      <c r="B93" s="358" t="s">
        <v>2006</v>
      </c>
      <c r="C93" s="358"/>
      <c r="D93" s="360"/>
      <c r="E93" s="360"/>
      <c r="F93" s="360"/>
      <c r="G93" s="247"/>
      <c r="H93" s="360"/>
      <c r="I93" s="360"/>
      <c r="J93" s="360"/>
      <c r="K93" s="247"/>
      <c r="L93" s="360"/>
      <c r="M93" s="360"/>
      <c r="N93" s="360"/>
      <c r="O93" s="360"/>
      <c r="P93" s="360"/>
      <c r="Q93" s="360"/>
      <c r="R93" s="360"/>
      <c r="S93" s="360"/>
      <c r="T93" s="310"/>
      <c r="U93" s="360"/>
      <c r="V93" s="259"/>
      <c r="W93" s="374"/>
    </row>
    <row r="94" spans="1:23" s="2" customFormat="1" ht="27.75" x14ac:dyDescent="0.2">
      <c r="A94" s="359">
        <f t="shared" si="34"/>
        <v>93</v>
      </c>
      <c r="B94" s="358" t="s">
        <v>2007</v>
      </c>
      <c r="C94" s="358"/>
      <c r="D94" s="360"/>
      <c r="E94" s="360"/>
      <c r="F94" s="360"/>
      <c r="G94" s="247"/>
      <c r="H94" s="360"/>
      <c r="I94" s="360"/>
      <c r="J94" s="360"/>
      <c r="K94" s="247"/>
      <c r="L94" s="360"/>
      <c r="M94" s="360"/>
      <c r="N94" s="360"/>
      <c r="O94" s="360"/>
      <c r="P94" s="360"/>
      <c r="Q94" s="360"/>
      <c r="R94" s="360"/>
      <c r="S94" s="360"/>
      <c r="T94" s="310"/>
      <c r="U94" s="360"/>
      <c r="V94" s="259"/>
      <c r="W94" s="374"/>
    </row>
    <row r="95" spans="1:23" s="2" customFormat="1" ht="27.75" x14ac:dyDescent="0.2">
      <c r="A95" s="359">
        <f t="shared" si="34"/>
        <v>94</v>
      </c>
      <c r="B95" s="358" t="s">
        <v>2008</v>
      </c>
      <c r="C95" s="358"/>
      <c r="D95" s="360"/>
      <c r="E95" s="360"/>
      <c r="F95" s="360"/>
      <c r="G95" s="247"/>
      <c r="H95" s="360"/>
      <c r="I95" s="360"/>
      <c r="J95" s="360"/>
      <c r="K95" s="247"/>
      <c r="L95" s="360"/>
      <c r="M95" s="360"/>
      <c r="N95" s="360"/>
      <c r="O95" s="360"/>
      <c r="P95" s="360"/>
      <c r="Q95" s="360"/>
      <c r="R95" s="360"/>
      <c r="S95" s="360"/>
      <c r="T95" s="310"/>
      <c r="U95" s="360"/>
      <c r="V95" s="259"/>
      <c r="W95" s="374"/>
    </row>
    <row r="96" spans="1:23" s="2" customFormat="1" ht="27.75" x14ac:dyDescent="0.2">
      <c r="A96" s="359">
        <f t="shared" si="34"/>
        <v>95</v>
      </c>
      <c r="B96" s="358" t="s">
        <v>2009</v>
      </c>
      <c r="C96" s="358"/>
      <c r="D96" s="360"/>
      <c r="E96" s="360"/>
      <c r="F96" s="360"/>
      <c r="G96" s="247"/>
      <c r="H96" s="360"/>
      <c r="I96" s="360"/>
      <c r="J96" s="360"/>
      <c r="K96" s="247"/>
      <c r="L96" s="360"/>
      <c r="M96" s="360"/>
      <c r="N96" s="360"/>
      <c r="O96" s="360"/>
      <c r="P96" s="360"/>
      <c r="Q96" s="360"/>
      <c r="R96" s="360"/>
      <c r="S96" s="360"/>
      <c r="T96" s="310"/>
      <c r="U96" s="360"/>
      <c r="V96" s="259"/>
      <c r="W96" s="374"/>
    </row>
    <row r="97" spans="1:23" s="2" customFormat="1" ht="27.75" x14ac:dyDescent="0.2">
      <c r="A97" s="359">
        <f t="shared" si="34"/>
        <v>96</v>
      </c>
      <c r="B97" s="358" t="s">
        <v>2010</v>
      </c>
      <c r="C97" s="358"/>
      <c r="D97" s="360"/>
      <c r="E97" s="360"/>
      <c r="F97" s="360"/>
      <c r="G97" s="247"/>
      <c r="H97" s="360"/>
      <c r="I97" s="360"/>
      <c r="J97" s="360"/>
      <c r="K97" s="247"/>
      <c r="L97" s="360"/>
      <c r="M97" s="360"/>
      <c r="N97" s="360"/>
      <c r="O97" s="360"/>
      <c r="P97" s="360"/>
      <c r="Q97" s="360"/>
      <c r="R97" s="360"/>
      <c r="S97" s="360"/>
      <c r="T97" s="310"/>
      <c r="U97" s="360"/>
      <c r="V97" s="259"/>
      <c r="W97" s="374"/>
    </row>
    <row r="98" spans="1:23" s="2" customFormat="1" ht="27.75" x14ac:dyDescent="0.2">
      <c r="A98" s="359">
        <f t="shared" si="34"/>
        <v>97</v>
      </c>
      <c r="B98" s="358" t="s">
        <v>2011</v>
      </c>
      <c r="C98" s="358"/>
      <c r="D98" s="360"/>
      <c r="E98" s="360"/>
      <c r="F98" s="360"/>
      <c r="G98" s="247"/>
      <c r="H98" s="360"/>
      <c r="I98" s="360"/>
      <c r="J98" s="360"/>
      <c r="K98" s="247"/>
      <c r="L98" s="360"/>
      <c r="M98" s="360"/>
      <c r="N98" s="360"/>
      <c r="O98" s="360"/>
      <c r="P98" s="360"/>
      <c r="Q98" s="360"/>
      <c r="R98" s="360"/>
      <c r="S98" s="360"/>
      <c r="T98" s="310"/>
      <c r="U98" s="360"/>
      <c r="V98" s="259"/>
      <c r="W98" s="374"/>
    </row>
    <row r="99" spans="1:23" s="2" customFormat="1" ht="27.75" x14ac:dyDescent="0.2">
      <c r="A99" s="359">
        <f t="shared" si="34"/>
        <v>98</v>
      </c>
      <c r="B99" s="358" t="s">
        <v>2012</v>
      </c>
      <c r="C99" s="358"/>
      <c r="D99" s="360"/>
      <c r="E99" s="360"/>
      <c r="F99" s="360"/>
      <c r="G99" s="247"/>
      <c r="H99" s="360"/>
      <c r="I99" s="360"/>
      <c r="J99" s="360"/>
      <c r="K99" s="247"/>
      <c r="L99" s="360"/>
      <c r="M99" s="360"/>
      <c r="N99" s="360"/>
      <c r="O99" s="360"/>
      <c r="P99" s="360"/>
      <c r="Q99" s="360"/>
      <c r="R99" s="360"/>
      <c r="S99" s="360"/>
      <c r="T99" s="310"/>
      <c r="U99" s="360"/>
      <c r="V99" s="259"/>
      <c r="W99" s="374"/>
    </row>
    <row r="100" spans="1:23" s="2" customFormat="1" ht="27.75" x14ac:dyDescent="0.2">
      <c r="A100" s="359">
        <f t="shared" si="34"/>
        <v>99</v>
      </c>
      <c r="B100" s="358" t="s">
        <v>2013</v>
      </c>
      <c r="C100" s="358"/>
      <c r="D100" s="360"/>
      <c r="E100" s="360"/>
      <c r="F100" s="360"/>
      <c r="G100" s="247"/>
      <c r="H100" s="360"/>
      <c r="I100" s="360"/>
      <c r="J100" s="360"/>
      <c r="K100" s="247"/>
      <c r="L100" s="360"/>
      <c r="M100" s="360"/>
      <c r="N100" s="360"/>
      <c r="O100" s="360"/>
      <c r="P100" s="360"/>
      <c r="Q100" s="360"/>
      <c r="R100" s="360"/>
      <c r="S100" s="360"/>
      <c r="T100" s="310"/>
      <c r="U100" s="360"/>
      <c r="V100" s="259"/>
      <c r="W100" s="374"/>
    </row>
    <row r="101" spans="1:23" s="2" customFormat="1" ht="27.75" x14ac:dyDescent="0.2">
      <c r="A101" s="359">
        <f t="shared" si="34"/>
        <v>100</v>
      </c>
      <c r="B101" s="358" t="s">
        <v>2014</v>
      </c>
      <c r="C101" s="358"/>
      <c r="D101" s="360"/>
      <c r="E101" s="360"/>
      <c r="F101" s="360"/>
      <c r="G101" s="247"/>
      <c r="H101" s="360"/>
      <c r="I101" s="360"/>
      <c r="J101" s="360"/>
      <c r="K101" s="247"/>
      <c r="L101" s="360"/>
      <c r="M101" s="360"/>
      <c r="N101" s="360"/>
      <c r="O101" s="360"/>
      <c r="P101" s="360"/>
      <c r="Q101" s="360"/>
      <c r="R101" s="360"/>
      <c r="S101" s="360"/>
      <c r="T101" s="310"/>
      <c r="U101" s="360"/>
      <c r="V101" s="259"/>
      <c r="W101" s="374"/>
    </row>
    <row r="102" spans="1:23" s="2" customFormat="1" ht="27.75" x14ac:dyDescent="0.2">
      <c r="A102" s="359">
        <f t="shared" si="34"/>
        <v>101</v>
      </c>
      <c r="B102" s="360"/>
      <c r="C102" s="360"/>
      <c r="D102" s="360"/>
      <c r="E102" s="360"/>
      <c r="F102" s="360"/>
      <c r="G102" s="247"/>
      <c r="H102" s="360"/>
      <c r="I102" s="360"/>
      <c r="J102" s="360"/>
      <c r="K102" s="247"/>
      <c r="L102" s="360"/>
      <c r="M102" s="360"/>
      <c r="N102" s="360"/>
      <c r="O102" s="360"/>
      <c r="P102" s="360"/>
      <c r="Q102" s="360"/>
      <c r="R102" s="360"/>
      <c r="S102" s="360"/>
      <c r="T102" s="310"/>
      <c r="U102" s="360"/>
      <c r="V102" s="259"/>
      <c r="W102" s="374"/>
    </row>
    <row r="103" spans="1:23" s="2" customFormat="1" ht="27.75" x14ac:dyDescent="0.2">
      <c r="A103" s="359">
        <f t="shared" si="34"/>
        <v>102</v>
      </c>
      <c r="B103" s="360"/>
      <c r="C103" s="360"/>
      <c r="D103" s="360"/>
      <c r="E103" s="360"/>
      <c r="F103" s="360"/>
      <c r="G103" s="247"/>
      <c r="H103" s="360"/>
      <c r="I103" s="360"/>
      <c r="J103" s="360"/>
      <c r="K103" s="247"/>
      <c r="L103" s="360"/>
      <c r="M103" s="360"/>
      <c r="N103" s="360"/>
      <c r="O103" s="360"/>
      <c r="P103" s="360"/>
      <c r="Q103" s="360"/>
      <c r="R103" s="360"/>
      <c r="S103" s="360"/>
      <c r="T103" s="310"/>
      <c r="U103" s="360"/>
      <c r="V103" s="259"/>
      <c r="W103" s="374"/>
    </row>
    <row r="104" spans="1:23" s="2" customFormat="1" ht="27.75" x14ac:dyDescent="0.2">
      <c r="A104" s="359">
        <f t="shared" si="34"/>
        <v>103</v>
      </c>
      <c r="B104" s="360"/>
      <c r="C104" s="360"/>
      <c r="D104" s="360"/>
      <c r="E104" s="360"/>
      <c r="F104" s="360"/>
      <c r="G104" s="247"/>
      <c r="H104" s="360"/>
      <c r="I104" s="360"/>
      <c r="J104" s="360"/>
      <c r="K104" s="247"/>
      <c r="L104" s="360"/>
      <c r="M104" s="360"/>
      <c r="N104" s="360"/>
      <c r="O104" s="360"/>
      <c r="P104" s="360"/>
      <c r="Q104" s="360"/>
      <c r="R104" s="360"/>
      <c r="S104" s="360"/>
      <c r="T104" s="310"/>
      <c r="U104" s="360"/>
      <c r="V104" s="259"/>
      <c r="W104" s="374"/>
    </row>
    <row r="105" spans="1:23" s="2" customFormat="1" ht="27.75" x14ac:dyDescent="0.2">
      <c r="A105" s="359">
        <f t="shared" si="34"/>
        <v>104</v>
      </c>
      <c r="B105" s="360"/>
      <c r="C105" s="360"/>
      <c r="D105" s="360"/>
      <c r="E105" s="360"/>
      <c r="F105" s="360"/>
      <c r="G105" s="247"/>
      <c r="H105" s="360"/>
      <c r="I105" s="360"/>
      <c r="J105" s="360"/>
      <c r="K105" s="247"/>
      <c r="L105" s="360"/>
      <c r="M105" s="360"/>
      <c r="N105" s="360"/>
      <c r="O105" s="360"/>
      <c r="P105" s="360"/>
      <c r="Q105" s="360"/>
      <c r="R105" s="360"/>
      <c r="S105" s="360"/>
      <c r="T105" s="310"/>
      <c r="U105" s="360"/>
      <c r="V105" s="259"/>
      <c r="W105" s="374"/>
    </row>
    <row r="106" spans="1:23" s="2" customFormat="1" ht="27.75" x14ac:dyDescent="0.2">
      <c r="A106" s="359">
        <f t="shared" si="34"/>
        <v>105</v>
      </c>
      <c r="B106" s="360"/>
      <c r="C106" s="360"/>
      <c r="D106" s="360"/>
      <c r="E106" s="360"/>
      <c r="F106" s="360"/>
      <c r="G106" s="247"/>
      <c r="H106" s="360"/>
      <c r="I106" s="360"/>
      <c r="J106" s="360"/>
      <c r="K106" s="247"/>
      <c r="L106" s="360"/>
      <c r="M106" s="360"/>
      <c r="N106" s="360"/>
      <c r="O106" s="360"/>
      <c r="P106" s="360"/>
      <c r="Q106" s="360"/>
      <c r="R106" s="360"/>
      <c r="S106" s="360"/>
      <c r="T106" s="310"/>
      <c r="U106" s="360"/>
      <c r="V106" s="259"/>
      <c r="W106" s="374"/>
    </row>
    <row r="107" spans="1:23" s="2" customFormat="1" ht="27.75" x14ac:dyDescent="0.2">
      <c r="A107" s="359">
        <f t="shared" si="34"/>
        <v>106</v>
      </c>
      <c r="B107" s="360"/>
      <c r="C107" s="360"/>
      <c r="D107" s="360"/>
      <c r="E107" s="360"/>
      <c r="F107" s="360"/>
      <c r="G107" s="247"/>
      <c r="H107" s="360"/>
      <c r="I107" s="360"/>
      <c r="J107" s="360"/>
      <c r="K107" s="247"/>
      <c r="L107" s="360"/>
      <c r="M107" s="360"/>
      <c r="N107" s="360"/>
      <c r="O107" s="360"/>
      <c r="P107" s="360"/>
      <c r="Q107" s="360"/>
      <c r="R107" s="360"/>
      <c r="S107" s="360"/>
      <c r="T107" s="310"/>
      <c r="U107" s="360"/>
      <c r="V107" s="259"/>
      <c r="W107" s="374"/>
    </row>
    <row r="108" spans="1:23" s="2" customFormat="1" ht="27.75" x14ac:dyDescent="0.2">
      <c r="A108" s="359">
        <f t="shared" si="34"/>
        <v>107</v>
      </c>
      <c r="B108" s="360"/>
      <c r="C108" s="360"/>
      <c r="D108" s="360"/>
      <c r="E108" s="360"/>
      <c r="F108" s="360"/>
      <c r="G108" s="247"/>
      <c r="H108" s="360"/>
      <c r="I108" s="360"/>
      <c r="J108" s="360"/>
      <c r="K108" s="247"/>
      <c r="L108" s="360"/>
      <c r="M108" s="360"/>
      <c r="N108" s="360"/>
      <c r="O108" s="360"/>
      <c r="P108" s="360"/>
      <c r="Q108" s="360"/>
      <c r="R108" s="360"/>
      <c r="S108" s="360"/>
      <c r="T108" s="360"/>
      <c r="U108" s="360"/>
      <c r="V108" s="259"/>
      <c r="W108" s="374"/>
    </row>
    <row r="109" spans="1:23" s="2" customFormat="1" ht="27.75" x14ac:dyDescent="0.2">
      <c r="A109" s="359">
        <f t="shared" si="34"/>
        <v>108</v>
      </c>
      <c r="B109" s="360"/>
      <c r="C109" s="360"/>
      <c r="D109" s="360"/>
      <c r="E109" s="360"/>
      <c r="F109" s="360"/>
      <c r="G109" s="247"/>
      <c r="H109" s="360"/>
      <c r="I109" s="360"/>
      <c r="J109" s="360"/>
      <c r="K109" s="247"/>
      <c r="L109" s="360"/>
      <c r="M109" s="360"/>
      <c r="N109" s="360"/>
      <c r="O109" s="360"/>
      <c r="P109" s="360"/>
      <c r="Q109" s="360"/>
      <c r="R109" s="360"/>
      <c r="S109" s="360"/>
      <c r="T109" s="360"/>
      <c r="U109" s="360"/>
      <c r="V109" s="259"/>
      <c r="W109" s="374"/>
    </row>
    <row r="110" spans="1:23" s="2" customFormat="1" ht="27.75" x14ac:dyDescent="0.2">
      <c r="A110" s="359">
        <f t="shared" si="34"/>
        <v>109</v>
      </c>
      <c r="B110" s="360"/>
      <c r="C110" s="360"/>
      <c r="D110" s="360"/>
      <c r="E110" s="360"/>
      <c r="F110" s="360"/>
      <c r="G110" s="247"/>
      <c r="H110" s="360"/>
      <c r="I110" s="360"/>
      <c r="J110" s="360"/>
      <c r="K110" s="247"/>
      <c r="L110" s="360"/>
      <c r="M110" s="360"/>
      <c r="N110" s="360"/>
      <c r="O110" s="360"/>
      <c r="P110" s="360"/>
      <c r="Q110" s="360"/>
      <c r="R110" s="360"/>
      <c r="S110" s="360"/>
      <c r="T110" s="360"/>
      <c r="U110" s="360"/>
      <c r="V110" s="259"/>
      <c r="W110" s="374"/>
    </row>
    <row r="111" spans="1:23" s="2" customFormat="1" ht="27.75" x14ac:dyDescent="0.2">
      <c r="A111" s="359">
        <f t="shared" si="34"/>
        <v>110</v>
      </c>
      <c r="B111" s="360"/>
      <c r="C111" s="360"/>
      <c r="D111" s="360"/>
      <c r="E111" s="360"/>
      <c r="F111" s="360"/>
      <c r="G111" s="247"/>
      <c r="H111" s="360"/>
      <c r="I111" s="360"/>
      <c r="J111" s="360"/>
      <c r="K111" s="247"/>
      <c r="L111" s="360"/>
      <c r="M111" s="360"/>
      <c r="N111" s="360"/>
      <c r="O111" s="360"/>
      <c r="P111" s="360"/>
      <c r="Q111" s="360"/>
      <c r="R111" s="360"/>
      <c r="S111" s="360"/>
      <c r="T111" s="360"/>
      <c r="U111" s="360"/>
      <c r="V111" s="259"/>
      <c r="W111" s="374"/>
    </row>
    <row r="112" spans="1:23" s="2" customFormat="1" ht="27.75" x14ac:dyDescent="0.2">
      <c r="A112" s="359">
        <f t="shared" si="34"/>
        <v>111</v>
      </c>
      <c r="B112" s="360"/>
      <c r="C112" s="360"/>
      <c r="D112" s="360"/>
      <c r="E112" s="360"/>
      <c r="F112" s="360"/>
      <c r="G112" s="247"/>
      <c r="H112" s="360"/>
      <c r="I112" s="360"/>
      <c r="J112" s="360"/>
      <c r="K112" s="247"/>
      <c r="L112" s="360"/>
      <c r="M112" s="360"/>
      <c r="N112" s="360"/>
      <c r="O112" s="360"/>
      <c r="P112" s="360"/>
      <c r="Q112" s="360"/>
      <c r="R112" s="360"/>
      <c r="S112" s="360"/>
      <c r="T112" s="360"/>
      <c r="U112" s="360"/>
      <c r="V112" s="259"/>
      <c r="W112" s="374"/>
    </row>
    <row r="113" spans="1:23" s="2" customFormat="1" ht="27.75" x14ac:dyDescent="0.2">
      <c r="A113" s="359">
        <f t="shared" si="34"/>
        <v>112</v>
      </c>
      <c r="B113" s="360"/>
      <c r="C113" s="360"/>
      <c r="D113" s="360"/>
      <c r="E113" s="360"/>
      <c r="F113" s="360"/>
      <c r="G113" s="247"/>
      <c r="H113" s="360"/>
      <c r="I113" s="360"/>
      <c r="J113" s="360"/>
      <c r="K113" s="247"/>
      <c r="L113" s="360"/>
      <c r="M113" s="360"/>
      <c r="N113" s="360"/>
      <c r="O113" s="360"/>
      <c r="P113" s="360"/>
      <c r="Q113" s="360"/>
      <c r="R113" s="360"/>
      <c r="S113" s="360"/>
      <c r="T113" s="360"/>
      <c r="U113" s="360"/>
      <c r="V113" s="259"/>
      <c r="W113" s="374"/>
    </row>
    <row r="114" spans="1:23" s="2" customFormat="1" ht="27.75" x14ac:dyDescent="0.2">
      <c r="A114" s="359">
        <f t="shared" si="34"/>
        <v>113</v>
      </c>
      <c r="B114" s="360"/>
      <c r="C114" s="360"/>
      <c r="D114" s="360"/>
      <c r="E114" s="360"/>
      <c r="F114" s="360"/>
      <c r="G114" s="247"/>
      <c r="H114" s="360"/>
      <c r="I114" s="360"/>
      <c r="J114" s="360"/>
      <c r="K114" s="247"/>
      <c r="L114" s="360"/>
      <c r="M114" s="360"/>
      <c r="N114" s="360"/>
      <c r="O114" s="360"/>
      <c r="P114" s="360"/>
      <c r="Q114" s="360"/>
      <c r="R114" s="360"/>
      <c r="S114" s="360"/>
      <c r="T114" s="360"/>
      <c r="U114" s="360"/>
      <c r="V114" s="259"/>
      <c r="W114" s="374"/>
    </row>
    <row r="115" spans="1:23" s="2" customFormat="1" ht="27.75" x14ac:dyDescent="0.2">
      <c r="A115" s="359">
        <f t="shared" si="34"/>
        <v>114</v>
      </c>
      <c r="B115" s="360"/>
      <c r="C115" s="360"/>
      <c r="D115" s="360"/>
      <c r="E115" s="360"/>
      <c r="F115" s="360"/>
      <c r="G115" s="247"/>
      <c r="H115" s="360"/>
      <c r="I115" s="360"/>
      <c r="J115" s="360"/>
      <c r="K115" s="247"/>
      <c r="L115" s="360"/>
      <c r="M115" s="360"/>
      <c r="N115" s="360"/>
      <c r="O115" s="360"/>
      <c r="P115" s="360"/>
      <c r="Q115" s="360"/>
      <c r="R115" s="360"/>
      <c r="S115" s="360"/>
      <c r="T115" s="360"/>
      <c r="U115" s="360"/>
      <c r="V115" s="259"/>
      <c r="W115" s="374"/>
    </row>
    <row r="116" spans="1:23" s="2" customFormat="1" ht="27.75" x14ac:dyDescent="0.2">
      <c r="A116" s="359">
        <f t="shared" si="34"/>
        <v>115</v>
      </c>
      <c r="B116" s="360"/>
      <c r="C116" s="360"/>
      <c r="D116" s="360"/>
      <c r="E116" s="360"/>
      <c r="F116" s="360"/>
      <c r="G116" s="247"/>
      <c r="H116" s="360"/>
      <c r="I116" s="360"/>
      <c r="J116" s="360"/>
      <c r="K116" s="247"/>
      <c r="L116" s="360"/>
      <c r="M116" s="360"/>
      <c r="N116" s="360"/>
      <c r="O116" s="360"/>
      <c r="P116" s="360"/>
      <c r="Q116" s="360"/>
      <c r="R116" s="360"/>
      <c r="S116" s="360"/>
      <c r="T116" s="360"/>
      <c r="U116" s="360"/>
      <c r="V116" s="259"/>
      <c r="W116" s="374"/>
    </row>
    <row r="117" spans="1:23" s="2" customFormat="1" ht="27.75" x14ac:dyDescent="0.2">
      <c r="A117" s="359">
        <f t="shared" si="34"/>
        <v>116</v>
      </c>
      <c r="B117" s="360"/>
      <c r="C117" s="360"/>
      <c r="D117" s="360"/>
      <c r="E117" s="360"/>
      <c r="F117" s="360"/>
      <c r="G117" s="247"/>
      <c r="H117" s="360"/>
      <c r="I117" s="360"/>
      <c r="J117" s="360"/>
      <c r="K117" s="247"/>
      <c r="L117" s="360"/>
      <c r="M117" s="360"/>
      <c r="N117" s="360"/>
      <c r="O117" s="360"/>
      <c r="P117" s="360"/>
      <c r="Q117" s="360"/>
      <c r="R117" s="360"/>
      <c r="S117" s="360"/>
      <c r="T117" s="360"/>
      <c r="U117" s="360"/>
      <c r="V117" s="259"/>
      <c r="W117" s="374"/>
    </row>
    <row r="118" spans="1:23" s="2" customFormat="1" ht="27.75" x14ac:dyDescent="0.2">
      <c r="A118" s="359">
        <f t="shared" si="34"/>
        <v>117</v>
      </c>
      <c r="B118" s="360"/>
      <c r="C118" s="360"/>
      <c r="D118" s="360"/>
      <c r="E118" s="360"/>
      <c r="F118" s="360"/>
      <c r="G118" s="247"/>
      <c r="H118" s="360"/>
      <c r="I118" s="360"/>
      <c r="J118" s="360"/>
      <c r="K118" s="247"/>
      <c r="L118" s="360"/>
      <c r="M118" s="360"/>
      <c r="N118" s="360"/>
      <c r="O118" s="360"/>
      <c r="P118" s="360"/>
      <c r="Q118" s="360"/>
      <c r="R118" s="360"/>
      <c r="S118" s="360"/>
      <c r="T118" s="360"/>
      <c r="U118" s="360"/>
      <c r="V118" s="259"/>
      <c r="W118" s="374"/>
    </row>
    <row r="119" spans="1:23" s="2" customFormat="1" ht="27.75" x14ac:dyDescent="0.2">
      <c r="A119" s="359">
        <f t="shared" si="34"/>
        <v>118</v>
      </c>
      <c r="B119" s="360"/>
      <c r="C119" s="360"/>
      <c r="D119" s="360"/>
      <c r="E119" s="360"/>
      <c r="F119" s="360"/>
      <c r="G119" s="247"/>
      <c r="H119" s="360"/>
      <c r="I119" s="360"/>
      <c r="J119" s="360"/>
      <c r="K119" s="247"/>
      <c r="L119" s="360"/>
      <c r="M119" s="360"/>
      <c r="N119" s="360"/>
      <c r="O119" s="360"/>
      <c r="P119" s="360"/>
      <c r="Q119" s="360"/>
      <c r="R119" s="360"/>
      <c r="S119" s="360"/>
      <c r="T119" s="360"/>
      <c r="U119" s="360"/>
      <c r="V119" s="259"/>
      <c r="W119" s="374"/>
    </row>
    <row r="120" spans="1:23" s="2" customFormat="1" ht="27.75" x14ac:dyDescent="0.2">
      <c r="A120" s="359">
        <f t="shared" si="34"/>
        <v>119</v>
      </c>
      <c r="B120" s="360"/>
      <c r="C120" s="360"/>
      <c r="D120" s="360"/>
      <c r="E120" s="360"/>
      <c r="F120" s="360"/>
      <c r="G120" s="247"/>
      <c r="H120" s="360"/>
      <c r="I120" s="360"/>
      <c r="J120" s="360"/>
      <c r="K120" s="247"/>
      <c r="L120" s="360"/>
      <c r="M120" s="360"/>
      <c r="N120" s="360"/>
      <c r="O120" s="360"/>
      <c r="P120" s="360"/>
      <c r="Q120" s="360"/>
      <c r="R120" s="360"/>
      <c r="S120" s="360"/>
      <c r="T120" s="360"/>
      <c r="U120" s="360"/>
      <c r="V120" s="259"/>
      <c r="W120" s="374"/>
    </row>
    <row r="121" spans="1:23" s="2" customFormat="1" ht="27.75" x14ac:dyDescent="0.2">
      <c r="A121" s="359">
        <f t="shared" si="34"/>
        <v>120</v>
      </c>
      <c r="B121" s="360"/>
      <c r="C121" s="360"/>
      <c r="D121" s="360"/>
      <c r="E121" s="360"/>
      <c r="F121" s="360"/>
      <c r="G121" s="247"/>
      <c r="H121" s="360"/>
      <c r="I121" s="360"/>
      <c r="J121" s="360"/>
      <c r="K121" s="247"/>
      <c r="L121" s="360"/>
      <c r="M121" s="360"/>
      <c r="N121" s="360"/>
      <c r="O121" s="360"/>
      <c r="P121" s="360"/>
      <c r="Q121" s="360"/>
      <c r="R121" s="360"/>
      <c r="S121" s="360"/>
      <c r="T121" s="360"/>
      <c r="U121" s="360"/>
      <c r="V121" s="259"/>
      <c r="W121" s="374"/>
    </row>
    <row r="122" spans="1:23" s="2" customFormat="1" x14ac:dyDescent="0.2">
      <c r="A122" s="360"/>
      <c r="B122" s="360"/>
      <c r="C122" s="360"/>
      <c r="D122" s="360"/>
      <c r="E122" s="360"/>
      <c r="F122" s="360"/>
      <c r="G122" s="247"/>
      <c r="H122" s="360"/>
      <c r="I122" s="360"/>
      <c r="J122" s="360"/>
      <c r="K122" s="247"/>
      <c r="L122" s="360"/>
      <c r="M122" s="360"/>
      <c r="N122" s="360"/>
      <c r="O122" s="360"/>
      <c r="P122" s="360"/>
      <c r="Q122" s="360"/>
      <c r="R122" s="360"/>
      <c r="S122" s="360"/>
      <c r="T122" s="360"/>
      <c r="U122" s="360"/>
      <c r="V122" s="259"/>
      <c r="W122" s="374"/>
    </row>
    <row r="123" spans="1:23" s="2" customFormat="1" x14ac:dyDescent="0.2">
      <c r="A123" s="360"/>
      <c r="B123" s="360"/>
      <c r="C123" s="360"/>
      <c r="D123" s="360"/>
      <c r="E123" s="360"/>
      <c r="F123" s="360"/>
      <c r="G123" s="247"/>
      <c r="H123" s="360"/>
      <c r="I123" s="360"/>
      <c r="J123" s="360"/>
      <c r="K123" s="247"/>
      <c r="L123" s="360"/>
      <c r="M123" s="360"/>
      <c r="N123" s="360"/>
      <c r="O123" s="360"/>
      <c r="P123" s="360"/>
      <c r="Q123" s="360"/>
      <c r="R123" s="360"/>
      <c r="S123" s="360"/>
      <c r="T123" s="360"/>
      <c r="U123" s="360"/>
      <c r="V123" s="259"/>
      <c r="W123" s="374"/>
    </row>
    <row r="124" spans="1:23" s="2" customFormat="1" x14ac:dyDescent="0.2">
      <c r="A124" s="360"/>
      <c r="B124" s="360"/>
      <c r="C124" s="360"/>
      <c r="D124" s="360"/>
      <c r="E124" s="360"/>
      <c r="F124" s="360"/>
      <c r="G124" s="247"/>
      <c r="H124" s="360"/>
      <c r="I124" s="360"/>
      <c r="J124" s="360"/>
      <c r="K124" s="247"/>
      <c r="L124" s="360"/>
      <c r="M124" s="360"/>
      <c r="N124" s="360"/>
      <c r="O124" s="360"/>
      <c r="P124" s="360"/>
      <c r="Q124" s="360"/>
      <c r="R124" s="360"/>
      <c r="S124" s="360"/>
      <c r="T124" s="360"/>
      <c r="U124" s="360"/>
      <c r="V124" s="259"/>
      <c r="W124" s="374"/>
    </row>
    <row r="125" spans="1:23" s="2" customFormat="1" x14ac:dyDescent="0.2">
      <c r="A125" s="360"/>
      <c r="B125" s="360"/>
      <c r="C125" s="360"/>
      <c r="D125" s="360"/>
      <c r="E125" s="360"/>
      <c r="F125" s="360"/>
      <c r="G125" s="247"/>
      <c r="H125" s="360"/>
      <c r="I125" s="360"/>
      <c r="J125" s="360"/>
      <c r="K125" s="247"/>
      <c r="L125" s="360"/>
      <c r="M125" s="360"/>
      <c r="N125" s="360"/>
      <c r="O125" s="360"/>
      <c r="P125" s="360"/>
      <c r="Q125" s="360"/>
      <c r="R125" s="360"/>
      <c r="S125" s="360"/>
      <c r="T125" s="360"/>
      <c r="U125" s="360"/>
      <c r="V125" s="259"/>
      <c r="W125" s="374"/>
    </row>
    <row r="126" spans="1:23" s="2" customFormat="1" x14ac:dyDescent="0.2">
      <c r="A126" s="360"/>
      <c r="B126" s="360"/>
      <c r="C126" s="360"/>
      <c r="D126" s="360"/>
      <c r="E126" s="360"/>
      <c r="F126" s="360"/>
      <c r="G126" s="247"/>
      <c r="H126" s="360"/>
      <c r="I126" s="360"/>
      <c r="J126" s="360"/>
      <c r="K126" s="247"/>
      <c r="L126" s="360"/>
      <c r="M126" s="360"/>
      <c r="N126" s="360"/>
      <c r="O126" s="360"/>
      <c r="P126" s="360"/>
      <c r="Q126" s="360"/>
      <c r="R126" s="360"/>
      <c r="S126" s="360"/>
      <c r="T126" s="360"/>
      <c r="U126" s="360"/>
      <c r="V126" s="259"/>
      <c r="W126" s="374"/>
    </row>
    <row r="127" spans="1:23" s="2" customFormat="1" x14ac:dyDescent="0.2">
      <c r="A127" s="360"/>
      <c r="B127" s="360"/>
      <c r="C127" s="360"/>
      <c r="D127" s="360"/>
      <c r="E127" s="360"/>
      <c r="F127" s="360"/>
      <c r="G127" s="247"/>
      <c r="H127" s="360"/>
      <c r="I127" s="360"/>
      <c r="J127" s="360"/>
      <c r="K127" s="247"/>
      <c r="L127" s="360"/>
      <c r="M127" s="360"/>
      <c r="N127" s="360"/>
      <c r="O127" s="360"/>
      <c r="P127" s="360"/>
      <c r="Q127" s="360"/>
      <c r="R127" s="360"/>
      <c r="S127" s="360"/>
      <c r="T127" s="360"/>
      <c r="U127" s="360"/>
      <c r="V127" s="259"/>
      <c r="W127" s="374"/>
    </row>
    <row r="128" spans="1:23" s="2" customFormat="1" x14ac:dyDescent="0.2">
      <c r="A128" s="360"/>
      <c r="B128" s="360"/>
      <c r="C128" s="360"/>
      <c r="D128" s="360"/>
      <c r="E128" s="360"/>
      <c r="F128" s="360"/>
      <c r="G128" s="247"/>
      <c r="H128" s="360"/>
      <c r="I128" s="360"/>
      <c r="J128" s="360"/>
      <c r="K128" s="247"/>
      <c r="L128" s="360"/>
      <c r="M128" s="360"/>
      <c r="N128" s="360"/>
      <c r="O128" s="360"/>
      <c r="P128" s="360"/>
      <c r="Q128" s="360"/>
      <c r="R128" s="360"/>
      <c r="S128" s="360"/>
      <c r="T128" s="360"/>
      <c r="U128" s="360"/>
      <c r="V128" s="259"/>
      <c r="W128" s="374"/>
    </row>
    <row r="129" spans="1:23" s="2" customFormat="1" x14ac:dyDescent="0.2">
      <c r="A129" s="360"/>
      <c r="B129" s="360"/>
      <c r="C129" s="360"/>
      <c r="D129" s="360"/>
      <c r="E129" s="360"/>
      <c r="F129" s="360"/>
      <c r="G129" s="247"/>
      <c r="H129" s="360"/>
      <c r="I129" s="360"/>
      <c r="J129" s="360"/>
      <c r="K129" s="247"/>
      <c r="L129" s="360"/>
      <c r="M129" s="360"/>
      <c r="N129" s="360"/>
      <c r="O129" s="360"/>
      <c r="P129" s="360"/>
      <c r="Q129" s="360"/>
      <c r="R129" s="360"/>
      <c r="S129" s="360"/>
      <c r="T129" s="360"/>
      <c r="U129" s="360"/>
      <c r="V129" s="259"/>
      <c r="W129" s="374"/>
    </row>
    <row r="130" spans="1:23" s="2" customFormat="1" x14ac:dyDescent="0.2">
      <c r="A130" s="360"/>
      <c r="B130" s="360"/>
      <c r="C130" s="360"/>
      <c r="D130" s="360"/>
      <c r="E130" s="360"/>
      <c r="F130" s="360"/>
      <c r="G130" s="247"/>
      <c r="H130" s="360"/>
      <c r="I130" s="360"/>
      <c r="J130" s="360"/>
      <c r="K130" s="247"/>
      <c r="L130" s="360"/>
      <c r="M130" s="360"/>
      <c r="N130" s="360"/>
      <c r="O130" s="360"/>
      <c r="P130" s="360"/>
      <c r="Q130" s="360"/>
      <c r="R130" s="360"/>
      <c r="S130" s="360"/>
      <c r="T130" s="360"/>
      <c r="U130" s="360"/>
      <c r="V130" s="259"/>
      <c r="W130" s="374"/>
    </row>
    <row r="131" spans="1:23" s="2" customFormat="1" x14ac:dyDescent="0.2">
      <c r="A131" s="360"/>
      <c r="B131" s="360"/>
      <c r="C131" s="360"/>
      <c r="D131" s="360"/>
      <c r="E131" s="360"/>
      <c r="F131" s="360"/>
      <c r="G131" s="247"/>
      <c r="H131" s="360"/>
      <c r="I131" s="360"/>
      <c r="J131" s="360"/>
      <c r="K131" s="247"/>
      <c r="L131" s="360"/>
      <c r="M131" s="360"/>
      <c r="N131" s="360"/>
      <c r="O131" s="360"/>
      <c r="P131" s="360"/>
      <c r="Q131" s="360"/>
      <c r="R131" s="360"/>
      <c r="S131" s="360"/>
      <c r="T131" s="360"/>
      <c r="U131" s="360"/>
      <c r="V131" s="259"/>
      <c r="W131" s="374"/>
    </row>
    <row r="132" spans="1:23" s="2" customFormat="1" x14ac:dyDescent="0.2">
      <c r="A132" s="360"/>
      <c r="B132" s="360"/>
      <c r="C132" s="360"/>
      <c r="D132" s="360"/>
      <c r="E132" s="360"/>
      <c r="F132" s="360"/>
      <c r="G132" s="247"/>
      <c r="H132" s="360"/>
      <c r="I132" s="360"/>
      <c r="J132" s="360"/>
      <c r="K132" s="247"/>
      <c r="L132" s="360"/>
      <c r="M132" s="360"/>
      <c r="N132" s="360"/>
      <c r="O132" s="360"/>
      <c r="P132" s="360"/>
      <c r="Q132" s="360"/>
      <c r="R132" s="360"/>
      <c r="S132" s="360"/>
      <c r="T132" s="360"/>
      <c r="U132" s="360"/>
      <c r="V132" s="259"/>
      <c r="W132" s="374"/>
    </row>
    <row r="133" spans="1:23" s="2" customFormat="1" x14ac:dyDescent="0.2">
      <c r="A133" s="360"/>
      <c r="B133" s="360"/>
      <c r="C133" s="360"/>
      <c r="D133" s="360"/>
      <c r="E133" s="360"/>
      <c r="F133" s="360"/>
      <c r="G133" s="247"/>
      <c r="H133" s="360"/>
      <c r="I133" s="360"/>
      <c r="J133" s="360"/>
      <c r="K133" s="247"/>
      <c r="L133" s="360"/>
      <c r="M133" s="360"/>
      <c r="N133" s="360"/>
      <c r="O133" s="360"/>
      <c r="P133" s="360"/>
      <c r="Q133" s="360"/>
      <c r="R133" s="360"/>
      <c r="S133" s="360"/>
      <c r="T133" s="360"/>
      <c r="U133" s="360"/>
      <c r="V133" s="259"/>
      <c r="W133" s="374"/>
    </row>
    <row r="134" spans="1:23" s="2" customFormat="1" x14ac:dyDescent="0.2">
      <c r="A134" s="360"/>
      <c r="B134" s="360"/>
      <c r="C134" s="360"/>
      <c r="D134" s="360"/>
      <c r="E134" s="360"/>
      <c r="F134" s="360"/>
      <c r="G134" s="247"/>
      <c r="H134" s="360"/>
      <c r="I134" s="360"/>
      <c r="J134" s="360"/>
      <c r="K134" s="247"/>
      <c r="L134" s="360"/>
      <c r="M134" s="360"/>
      <c r="N134" s="360"/>
      <c r="O134" s="360"/>
      <c r="P134" s="360"/>
      <c r="Q134" s="360"/>
      <c r="R134" s="360"/>
      <c r="S134" s="360"/>
      <c r="T134" s="360"/>
      <c r="U134" s="360"/>
      <c r="V134" s="259"/>
      <c r="W134" s="374"/>
    </row>
    <row r="135" spans="1:23" s="2" customFormat="1" x14ac:dyDescent="0.2">
      <c r="A135" s="360"/>
      <c r="B135" s="360"/>
      <c r="C135" s="360"/>
      <c r="D135" s="360"/>
      <c r="E135" s="360"/>
      <c r="F135" s="360"/>
      <c r="G135" s="247"/>
      <c r="H135" s="360"/>
      <c r="I135" s="360"/>
      <c r="J135" s="360"/>
      <c r="K135" s="247"/>
      <c r="L135" s="360"/>
      <c r="M135" s="360"/>
      <c r="N135" s="360"/>
      <c r="O135" s="360"/>
      <c r="P135" s="360"/>
      <c r="Q135" s="360"/>
      <c r="R135" s="360"/>
      <c r="S135" s="360"/>
      <c r="T135" s="360"/>
      <c r="U135" s="360"/>
      <c r="V135" s="259"/>
      <c r="W135" s="374"/>
    </row>
    <row r="136" spans="1:23" s="2" customFormat="1" x14ac:dyDescent="0.2">
      <c r="A136" s="360"/>
      <c r="B136" s="360"/>
      <c r="C136" s="360"/>
      <c r="D136" s="360"/>
      <c r="E136" s="360"/>
      <c r="F136" s="360"/>
      <c r="G136" s="247"/>
      <c r="H136" s="360"/>
      <c r="I136" s="360"/>
      <c r="J136" s="360"/>
      <c r="K136" s="247"/>
      <c r="L136" s="360"/>
      <c r="M136" s="360"/>
      <c r="N136" s="360"/>
      <c r="O136" s="360"/>
      <c r="P136" s="360"/>
      <c r="Q136" s="360"/>
      <c r="R136" s="360"/>
      <c r="S136" s="360"/>
      <c r="T136" s="360"/>
      <c r="U136" s="360"/>
      <c r="V136" s="259"/>
      <c r="W136" s="374"/>
    </row>
    <row r="137" spans="1:23" s="2" customFormat="1" x14ac:dyDescent="0.2">
      <c r="A137" s="360"/>
      <c r="B137" s="360"/>
      <c r="C137" s="360"/>
      <c r="D137" s="360"/>
      <c r="E137" s="360"/>
      <c r="F137" s="360"/>
      <c r="G137" s="247"/>
      <c r="H137" s="360"/>
      <c r="I137" s="360"/>
      <c r="J137" s="360"/>
      <c r="K137" s="247"/>
      <c r="L137" s="360"/>
      <c r="M137" s="360"/>
      <c r="N137" s="360"/>
      <c r="O137" s="360"/>
      <c r="P137" s="360"/>
      <c r="Q137" s="360"/>
      <c r="R137" s="360"/>
      <c r="S137" s="360"/>
      <c r="T137" s="360"/>
      <c r="U137" s="360"/>
      <c r="V137" s="259"/>
      <c r="W137" s="374"/>
    </row>
    <row r="138" spans="1:23" s="2" customFormat="1" x14ac:dyDescent="0.2">
      <c r="A138" s="360"/>
      <c r="B138" s="360"/>
      <c r="C138" s="360"/>
      <c r="D138" s="360"/>
      <c r="E138" s="360"/>
      <c r="F138" s="360"/>
      <c r="G138" s="247"/>
      <c r="H138" s="360"/>
      <c r="I138" s="360"/>
      <c r="J138" s="360"/>
      <c r="K138" s="247"/>
      <c r="L138" s="360"/>
      <c r="M138" s="360"/>
      <c r="N138" s="360"/>
      <c r="O138" s="360"/>
      <c r="P138" s="360"/>
      <c r="Q138" s="360"/>
      <c r="R138" s="360"/>
      <c r="S138" s="360"/>
      <c r="T138" s="360"/>
      <c r="U138" s="360"/>
      <c r="V138" s="259"/>
      <c r="W138" s="374"/>
    </row>
    <row r="139" spans="1:23" s="2" customFormat="1" x14ac:dyDescent="0.2">
      <c r="A139" s="360"/>
      <c r="B139" s="360"/>
      <c r="C139" s="360"/>
      <c r="D139" s="360"/>
      <c r="E139" s="360"/>
      <c r="F139" s="360"/>
      <c r="G139" s="247"/>
      <c r="H139" s="360"/>
      <c r="I139" s="360"/>
      <c r="J139" s="360"/>
      <c r="K139" s="247"/>
      <c r="L139" s="360"/>
      <c r="M139" s="360"/>
      <c r="N139" s="360"/>
      <c r="O139" s="360"/>
      <c r="P139" s="360"/>
      <c r="Q139" s="360"/>
      <c r="R139" s="360"/>
      <c r="S139" s="360"/>
      <c r="T139" s="360"/>
      <c r="U139" s="360"/>
      <c r="V139" s="259"/>
      <c r="W139" s="374"/>
    </row>
    <row r="140" spans="1:23" s="2" customFormat="1" x14ac:dyDescent="0.2">
      <c r="A140" s="360"/>
      <c r="B140" s="360"/>
      <c r="C140" s="360"/>
      <c r="D140" s="360"/>
      <c r="E140" s="360"/>
      <c r="F140" s="360"/>
      <c r="G140" s="247"/>
      <c r="H140" s="360"/>
      <c r="I140" s="360"/>
      <c r="J140" s="360"/>
      <c r="K140" s="247"/>
      <c r="L140" s="360"/>
      <c r="M140" s="360"/>
      <c r="N140" s="360"/>
      <c r="O140" s="360"/>
      <c r="P140" s="360"/>
      <c r="Q140" s="360"/>
      <c r="R140" s="360"/>
      <c r="S140" s="360"/>
      <c r="T140" s="360"/>
      <c r="U140" s="360"/>
      <c r="V140" s="259"/>
      <c r="W140" s="374"/>
    </row>
    <row r="141" spans="1:23" s="2" customFormat="1" x14ac:dyDescent="0.2">
      <c r="A141" s="360"/>
      <c r="B141" s="360"/>
      <c r="C141" s="360"/>
      <c r="D141" s="360"/>
      <c r="E141" s="360"/>
      <c r="F141" s="360"/>
      <c r="G141" s="247"/>
      <c r="H141" s="360"/>
      <c r="I141" s="360"/>
      <c r="J141" s="360"/>
      <c r="K141" s="247"/>
      <c r="L141" s="360"/>
      <c r="M141" s="360"/>
      <c r="N141" s="360"/>
      <c r="O141" s="360"/>
      <c r="P141" s="360"/>
      <c r="Q141" s="360"/>
      <c r="R141" s="360"/>
      <c r="S141" s="360"/>
      <c r="T141" s="360"/>
      <c r="U141" s="360"/>
      <c r="V141" s="259"/>
      <c r="W141" s="374"/>
    </row>
    <row r="142" spans="1:23" s="2" customFormat="1" x14ac:dyDescent="0.2">
      <c r="A142" s="360"/>
      <c r="B142" s="360"/>
      <c r="C142" s="360"/>
      <c r="D142" s="360"/>
      <c r="E142" s="360"/>
      <c r="F142" s="360"/>
      <c r="G142" s="247"/>
      <c r="H142" s="360"/>
      <c r="I142" s="360"/>
      <c r="J142" s="360"/>
      <c r="K142" s="247"/>
      <c r="L142" s="360"/>
      <c r="M142" s="360"/>
      <c r="N142" s="360"/>
      <c r="O142" s="360"/>
      <c r="P142" s="360"/>
      <c r="Q142" s="360"/>
      <c r="R142" s="360"/>
      <c r="S142" s="360"/>
      <c r="T142" s="360"/>
      <c r="U142" s="360"/>
      <c r="V142" s="259"/>
      <c r="W142" s="374"/>
    </row>
    <row r="143" spans="1:23" s="2" customFormat="1" x14ac:dyDescent="0.2">
      <c r="A143" s="360"/>
      <c r="B143" s="360"/>
      <c r="C143" s="360"/>
      <c r="D143" s="360"/>
      <c r="E143" s="360"/>
      <c r="F143" s="360"/>
      <c r="G143" s="247"/>
      <c r="H143" s="360"/>
      <c r="I143" s="360"/>
      <c r="J143" s="360"/>
      <c r="K143" s="247"/>
      <c r="L143" s="360"/>
      <c r="M143" s="360"/>
      <c r="N143" s="360"/>
      <c r="O143" s="360"/>
      <c r="P143" s="360"/>
      <c r="Q143" s="360"/>
      <c r="R143" s="360"/>
      <c r="S143" s="360"/>
      <c r="T143" s="360"/>
      <c r="U143" s="360"/>
      <c r="V143" s="259"/>
      <c r="W143" s="374"/>
    </row>
    <row r="144" spans="1:23" s="2" customFormat="1" x14ac:dyDescent="0.2">
      <c r="A144" s="360"/>
      <c r="B144" s="360"/>
      <c r="C144" s="360"/>
      <c r="D144" s="360"/>
      <c r="E144" s="360"/>
      <c r="F144" s="360"/>
      <c r="G144" s="247"/>
      <c r="H144" s="360"/>
      <c r="I144" s="360"/>
      <c r="J144" s="360"/>
      <c r="K144" s="247"/>
      <c r="L144" s="360"/>
      <c r="M144" s="360"/>
      <c r="N144" s="360"/>
      <c r="O144" s="360"/>
      <c r="P144" s="360"/>
      <c r="Q144" s="360"/>
      <c r="R144" s="360"/>
      <c r="S144" s="360"/>
      <c r="T144" s="360"/>
      <c r="U144" s="360"/>
      <c r="V144" s="259"/>
      <c r="W144" s="374"/>
    </row>
    <row r="145" spans="1:23" s="2" customFormat="1" x14ac:dyDescent="0.2">
      <c r="A145" s="360"/>
      <c r="B145" s="360"/>
      <c r="C145" s="360"/>
      <c r="D145" s="360"/>
      <c r="E145" s="360"/>
      <c r="F145" s="360"/>
      <c r="G145" s="247"/>
      <c r="H145" s="360"/>
      <c r="I145" s="360"/>
      <c r="J145" s="360"/>
      <c r="K145" s="247"/>
      <c r="L145" s="360"/>
      <c r="M145" s="360"/>
      <c r="N145" s="360"/>
      <c r="O145" s="360"/>
      <c r="P145" s="360"/>
      <c r="Q145" s="360"/>
      <c r="R145" s="360"/>
      <c r="S145" s="360"/>
      <c r="T145" s="360"/>
      <c r="U145" s="360"/>
      <c r="V145" s="259"/>
      <c r="W145" s="374"/>
    </row>
    <row r="146" spans="1:23" s="2" customFormat="1" x14ac:dyDescent="0.2">
      <c r="A146" s="360"/>
      <c r="B146" s="360"/>
      <c r="C146" s="360"/>
      <c r="D146" s="360"/>
      <c r="E146" s="360"/>
      <c r="F146" s="360"/>
      <c r="G146" s="247"/>
      <c r="H146" s="360"/>
      <c r="I146" s="360"/>
      <c r="J146" s="360"/>
      <c r="K146" s="247"/>
      <c r="L146" s="360"/>
      <c r="M146" s="360"/>
      <c r="N146" s="360"/>
      <c r="O146" s="360"/>
      <c r="P146" s="360"/>
      <c r="Q146" s="360"/>
      <c r="R146" s="360"/>
      <c r="S146" s="360"/>
      <c r="T146" s="360"/>
      <c r="U146" s="360"/>
      <c r="V146" s="259"/>
      <c r="W146" s="374"/>
    </row>
    <row r="147" spans="1:23" s="2" customFormat="1" x14ac:dyDescent="0.2">
      <c r="A147" s="360"/>
      <c r="B147" s="360"/>
      <c r="C147" s="360"/>
      <c r="D147" s="360"/>
      <c r="E147" s="360"/>
      <c r="F147" s="360"/>
      <c r="G147" s="247"/>
      <c r="H147" s="360"/>
      <c r="I147" s="360"/>
      <c r="J147" s="360"/>
      <c r="K147" s="247"/>
      <c r="L147" s="360"/>
      <c r="M147" s="360"/>
      <c r="N147" s="360"/>
      <c r="O147" s="360"/>
      <c r="P147" s="360"/>
      <c r="Q147" s="360"/>
      <c r="R147" s="360"/>
      <c r="S147" s="360"/>
      <c r="T147" s="360"/>
      <c r="U147" s="360"/>
      <c r="V147" s="259"/>
      <c r="W147" s="374"/>
    </row>
    <row r="148" spans="1:23" s="2" customFormat="1" x14ac:dyDescent="0.2">
      <c r="A148" s="360"/>
      <c r="B148" s="360"/>
      <c r="C148" s="360"/>
      <c r="D148" s="360"/>
      <c r="E148" s="360"/>
      <c r="F148" s="360"/>
      <c r="G148" s="247"/>
      <c r="H148" s="360"/>
      <c r="I148" s="360"/>
      <c r="J148" s="360"/>
      <c r="K148" s="247"/>
      <c r="L148" s="360"/>
      <c r="M148" s="360"/>
      <c r="N148" s="360"/>
      <c r="O148" s="360"/>
      <c r="P148" s="360"/>
      <c r="Q148" s="360"/>
      <c r="R148" s="360"/>
      <c r="S148" s="360"/>
      <c r="T148" s="360"/>
      <c r="U148" s="360"/>
      <c r="V148" s="259"/>
      <c r="W148" s="374"/>
    </row>
    <row r="149" spans="1:23" s="2" customFormat="1" x14ac:dyDescent="0.2">
      <c r="A149" s="360"/>
      <c r="B149" s="360"/>
      <c r="C149" s="360"/>
      <c r="D149" s="360"/>
      <c r="E149" s="360"/>
      <c r="F149" s="360"/>
      <c r="G149" s="247"/>
      <c r="H149" s="360"/>
      <c r="I149" s="360"/>
      <c r="J149" s="360"/>
      <c r="K149" s="247"/>
      <c r="L149" s="360"/>
      <c r="M149" s="360"/>
      <c r="N149" s="360"/>
      <c r="O149" s="360"/>
      <c r="P149" s="360"/>
      <c r="Q149" s="360"/>
      <c r="R149" s="360"/>
      <c r="S149" s="360"/>
      <c r="T149" s="360"/>
      <c r="U149" s="360"/>
      <c r="V149" s="259"/>
      <c r="W149" s="374"/>
    </row>
    <row r="150" spans="1:23" s="2" customFormat="1" x14ac:dyDescent="0.2">
      <c r="A150" s="360"/>
      <c r="B150" s="360"/>
      <c r="C150" s="360"/>
      <c r="D150" s="360"/>
      <c r="E150" s="360"/>
      <c r="F150" s="360"/>
      <c r="G150" s="247"/>
      <c r="H150" s="360"/>
      <c r="I150" s="360"/>
      <c r="J150" s="360"/>
      <c r="K150" s="247"/>
      <c r="L150" s="360"/>
      <c r="M150" s="360"/>
      <c r="N150" s="360"/>
      <c r="O150" s="360"/>
      <c r="P150" s="360"/>
      <c r="Q150" s="360"/>
      <c r="R150" s="360"/>
      <c r="S150" s="360"/>
      <c r="T150" s="360"/>
      <c r="U150" s="360"/>
      <c r="V150" s="259"/>
      <c r="W150" s="374"/>
    </row>
    <row r="151" spans="1:23" s="2" customFormat="1" x14ac:dyDescent="0.2">
      <c r="A151" s="360"/>
      <c r="B151" s="360"/>
      <c r="C151" s="360"/>
      <c r="D151" s="360"/>
      <c r="E151" s="360"/>
      <c r="F151" s="360"/>
      <c r="G151" s="247"/>
      <c r="H151" s="360"/>
      <c r="I151" s="360"/>
      <c r="J151" s="360"/>
      <c r="K151" s="247"/>
      <c r="L151" s="360"/>
      <c r="M151" s="360"/>
      <c r="N151" s="360"/>
      <c r="O151" s="360"/>
      <c r="P151" s="360"/>
      <c r="Q151" s="360"/>
      <c r="R151" s="360"/>
      <c r="S151" s="360"/>
      <c r="T151" s="360"/>
      <c r="U151" s="360"/>
      <c r="V151" s="259"/>
      <c r="W151" s="374"/>
    </row>
    <row r="152" spans="1:23" s="2" customFormat="1" x14ac:dyDescent="0.2">
      <c r="A152" s="360"/>
      <c r="B152" s="360"/>
      <c r="C152" s="360"/>
      <c r="D152" s="360"/>
      <c r="E152" s="360"/>
      <c r="F152" s="360"/>
      <c r="G152" s="247"/>
      <c r="H152" s="360"/>
      <c r="I152" s="360"/>
      <c r="J152" s="360"/>
      <c r="K152" s="247"/>
      <c r="L152" s="360"/>
      <c r="M152" s="360"/>
      <c r="N152" s="360"/>
      <c r="O152" s="360"/>
      <c r="P152" s="360"/>
      <c r="Q152" s="360"/>
      <c r="R152" s="360"/>
      <c r="S152" s="360"/>
      <c r="T152" s="360"/>
      <c r="U152" s="360"/>
      <c r="V152" s="259"/>
      <c r="W152" s="374"/>
    </row>
    <row r="153" spans="1:23" s="2" customFormat="1" x14ac:dyDescent="0.2">
      <c r="A153" s="360"/>
      <c r="B153" s="360"/>
      <c r="C153" s="360"/>
      <c r="D153" s="360"/>
      <c r="E153" s="360"/>
      <c r="F153" s="360"/>
      <c r="G153" s="247"/>
      <c r="H153" s="360"/>
      <c r="I153" s="360"/>
      <c r="J153" s="360"/>
      <c r="K153" s="247"/>
      <c r="L153" s="360"/>
      <c r="M153" s="360"/>
      <c r="N153" s="360"/>
      <c r="O153" s="360"/>
      <c r="P153" s="360"/>
      <c r="Q153" s="360"/>
      <c r="R153" s="360"/>
      <c r="S153" s="360"/>
      <c r="T153" s="360"/>
      <c r="U153" s="360"/>
      <c r="V153" s="259"/>
      <c r="W153" s="374"/>
    </row>
    <row r="154" spans="1:23" s="2" customFormat="1" x14ac:dyDescent="0.2">
      <c r="A154" s="360"/>
      <c r="B154" s="360"/>
      <c r="C154" s="360"/>
      <c r="D154" s="360"/>
      <c r="E154" s="360"/>
      <c r="F154" s="360"/>
      <c r="G154" s="247"/>
      <c r="H154" s="360"/>
      <c r="I154" s="360"/>
      <c r="J154" s="360"/>
      <c r="K154" s="247"/>
      <c r="L154" s="360"/>
      <c r="M154" s="360"/>
      <c r="N154" s="360"/>
      <c r="O154" s="360"/>
      <c r="P154" s="360"/>
      <c r="Q154" s="360"/>
      <c r="R154" s="360"/>
      <c r="S154" s="360"/>
      <c r="T154" s="360"/>
      <c r="U154" s="360"/>
      <c r="V154" s="259"/>
      <c r="W154" s="374"/>
    </row>
    <row r="155" spans="1:23" s="2" customFormat="1" x14ac:dyDescent="0.2">
      <c r="A155" s="360"/>
      <c r="B155" s="360"/>
      <c r="C155" s="360"/>
      <c r="D155" s="360"/>
      <c r="E155" s="360"/>
      <c r="F155" s="360"/>
      <c r="G155" s="247"/>
      <c r="H155" s="360"/>
      <c r="I155" s="360"/>
      <c r="J155" s="360"/>
      <c r="K155" s="247"/>
      <c r="L155" s="360"/>
      <c r="M155" s="360"/>
      <c r="N155" s="360"/>
      <c r="O155" s="360"/>
      <c r="P155" s="360"/>
      <c r="Q155" s="360"/>
      <c r="R155" s="360"/>
      <c r="S155" s="360"/>
      <c r="T155" s="360"/>
      <c r="U155" s="360"/>
      <c r="V155" s="259"/>
      <c r="W155" s="374"/>
    </row>
    <row r="156" spans="1:23" s="2" customFormat="1" x14ac:dyDescent="0.2">
      <c r="A156" s="360"/>
      <c r="B156" s="360"/>
      <c r="C156" s="360"/>
      <c r="D156" s="360"/>
      <c r="E156" s="360"/>
      <c r="F156" s="360"/>
      <c r="G156" s="247"/>
      <c r="H156" s="360"/>
      <c r="I156" s="360"/>
      <c r="J156" s="360"/>
      <c r="K156" s="247"/>
      <c r="L156" s="360"/>
      <c r="M156" s="360"/>
      <c r="N156" s="360"/>
      <c r="O156" s="360"/>
      <c r="P156" s="360"/>
      <c r="Q156" s="360"/>
      <c r="R156" s="360"/>
      <c r="S156" s="360"/>
      <c r="T156" s="360"/>
      <c r="U156" s="360"/>
      <c r="V156" s="259"/>
      <c r="W156" s="374"/>
    </row>
    <row r="157" spans="1:23" s="2" customFormat="1" x14ac:dyDescent="0.2">
      <c r="A157" s="360"/>
      <c r="B157" s="360"/>
      <c r="C157" s="360"/>
      <c r="D157" s="360"/>
      <c r="E157" s="360"/>
      <c r="F157" s="360"/>
      <c r="G157" s="247"/>
      <c r="H157" s="360"/>
      <c r="I157" s="360"/>
      <c r="J157" s="360"/>
      <c r="K157" s="247"/>
      <c r="L157" s="360"/>
      <c r="M157" s="360"/>
      <c r="N157" s="360"/>
      <c r="O157" s="360"/>
      <c r="P157" s="360"/>
      <c r="Q157" s="360"/>
      <c r="R157" s="360"/>
      <c r="S157" s="360"/>
      <c r="T157" s="360"/>
      <c r="U157" s="360"/>
      <c r="V157" s="259"/>
      <c r="W157" s="374"/>
    </row>
    <row r="158" spans="1:23" s="2" customFormat="1" x14ac:dyDescent="0.2">
      <c r="A158" s="360"/>
      <c r="B158" s="360"/>
      <c r="C158" s="360"/>
      <c r="D158" s="360"/>
      <c r="E158" s="360"/>
      <c r="F158" s="360"/>
      <c r="G158" s="247"/>
      <c r="H158" s="360"/>
      <c r="I158" s="360"/>
      <c r="J158" s="360"/>
      <c r="K158" s="247"/>
      <c r="L158" s="360"/>
      <c r="M158" s="360"/>
      <c r="N158" s="360"/>
      <c r="O158" s="360"/>
      <c r="P158" s="360"/>
      <c r="Q158" s="360"/>
      <c r="R158" s="360"/>
      <c r="S158" s="360"/>
      <c r="T158" s="360"/>
      <c r="U158" s="360"/>
      <c r="V158" s="259"/>
      <c r="W158" s="374"/>
    </row>
    <row r="159" spans="1:23" s="2" customFormat="1" x14ac:dyDescent="0.2">
      <c r="A159" s="360"/>
      <c r="B159" s="360"/>
      <c r="C159" s="360"/>
      <c r="D159" s="360"/>
      <c r="E159" s="360"/>
      <c r="F159" s="360"/>
      <c r="G159" s="247"/>
      <c r="H159" s="360"/>
      <c r="I159" s="360"/>
      <c r="J159" s="360"/>
      <c r="K159" s="247"/>
      <c r="L159" s="360"/>
      <c r="M159" s="360"/>
      <c r="N159" s="360"/>
      <c r="O159" s="360"/>
      <c r="P159" s="360"/>
      <c r="Q159" s="360"/>
      <c r="R159" s="360"/>
      <c r="S159" s="360"/>
      <c r="T159" s="360"/>
      <c r="U159" s="360"/>
      <c r="V159" s="259"/>
      <c r="W159" s="374"/>
    </row>
    <row r="160" spans="1:23" s="2" customFormat="1" x14ac:dyDescent="0.2">
      <c r="A160" s="360"/>
      <c r="B160" s="360"/>
      <c r="C160" s="360"/>
      <c r="D160" s="360"/>
      <c r="E160" s="360"/>
      <c r="F160" s="360"/>
      <c r="G160" s="247"/>
      <c r="H160" s="360"/>
      <c r="I160" s="360"/>
      <c r="J160" s="360"/>
      <c r="K160" s="247"/>
      <c r="L160" s="360"/>
      <c r="M160" s="360"/>
      <c r="N160" s="360"/>
      <c r="O160" s="360"/>
      <c r="P160" s="360"/>
      <c r="Q160" s="360"/>
      <c r="R160" s="360"/>
      <c r="S160" s="360"/>
      <c r="T160" s="360"/>
      <c r="U160" s="360"/>
      <c r="V160" s="259"/>
      <c r="W160" s="374"/>
    </row>
    <row r="161" spans="1:23" s="2" customFormat="1" x14ac:dyDescent="0.2">
      <c r="A161" s="360"/>
      <c r="B161" s="360"/>
      <c r="C161" s="360"/>
      <c r="D161" s="360"/>
      <c r="E161" s="360"/>
      <c r="F161" s="360"/>
      <c r="G161" s="247"/>
      <c r="H161" s="360"/>
      <c r="I161" s="360"/>
      <c r="J161" s="360"/>
      <c r="K161" s="247"/>
      <c r="L161" s="360"/>
      <c r="M161" s="360"/>
      <c r="N161" s="360"/>
      <c r="O161" s="360"/>
      <c r="P161" s="360"/>
      <c r="Q161" s="360"/>
      <c r="R161" s="360"/>
      <c r="S161" s="360"/>
      <c r="T161" s="360"/>
      <c r="U161" s="360"/>
      <c r="V161" s="259"/>
      <c r="W161" s="374"/>
    </row>
    <row r="162" spans="1:23" s="2" customFormat="1" x14ac:dyDescent="0.2">
      <c r="A162" s="360"/>
      <c r="B162" s="360"/>
      <c r="C162" s="360"/>
      <c r="D162" s="360"/>
      <c r="E162" s="360"/>
      <c r="F162" s="360"/>
      <c r="G162" s="247"/>
      <c r="H162" s="360"/>
      <c r="I162" s="360"/>
      <c r="J162" s="360"/>
      <c r="K162" s="247"/>
      <c r="L162" s="360"/>
      <c r="M162" s="360"/>
      <c r="N162" s="360"/>
      <c r="O162" s="360"/>
      <c r="P162" s="360"/>
      <c r="Q162" s="360"/>
      <c r="R162" s="360"/>
      <c r="S162" s="360"/>
      <c r="T162" s="360"/>
      <c r="U162" s="360"/>
      <c r="V162" s="259"/>
      <c r="W162" s="374"/>
    </row>
    <row r="163" spans="1:23" s="2" customFormat="1" x14ac:dyDescent="0.2">
      <c r="A163" s="360"/>
      <c r="B163" s="360"/>
      <c r="C163" s="360"/>
      <c r="D163" s="360"/>
      <c r="E163" s="360"/>
      <c r="F163" s="360"/>
      <c r="G163" s="247"/>
      <c r="H163" s="360"/>
      <c r="I163" s="360"/>
      <c r="J163" s="360"/>
      <c r="K163" s="247"/>
      <c r="L163" s="360"/>
      <c r="M163" s="360"/>
      <c r="N163" s="360"/>
      <c r="O163" s="360"/>
      <c r="P163" s="360"/>
      <c r="Q163" s="360"/>
      <c r="R163" s="360"/>
      <c r="S163" s="360"/>
      <c r="T163" s="360"/>
      <c r="U163" s="360"/>
      <c r="V163" s="259"/>
      <c r="W163" s="374"/>
    </row>
    <row r="164" spans="1:23" s="2" customFormat="1" x14ac:dyDescent="0.2">
      <c r="A164" s="360"/>
      <c r="B164" s="360"/>
      <c r="C164" s="360"/>
      <c r="D164" s="360"/>
      <c r="E164" s="360"/>
      <c r="F164" s="360"/>
      <c r="G164" s="247"/>
      <c r="H164" s="360"/>
      <c r="I164" s="360"/>
      <c r="J164" s="360"/>
      <c r="K164" s="247"/>
      <c r="L164" s="360"/>
      <c r="M164" s="360"/>
      <c r="N164" s="360"/>
      <c r="O164" s="360"/>
      <c r="P164" s="360"/>
      <c r="Q164" s="360"/>
      <c r="R164" s="360"/>
      <c r="S164" s="360"/>
      <c r="T164" s="360"/>
      <c r="U164" s="360"/>
      <c r="V164" s="259"/>
      <c r="W164" s="374"/>
    </row>
    <row r="165" spans="1:23" s="2" customFormat="1" x14ac:dyDescent="0.2">
      <c r="A165" s="360"/>
      <c r="B165" s="360"/>
      <c r="C165" s="360"/>
      <c r="D165" s="360"/>
      <c r="E165" s="360"/>
      <c r="F165" s="360"/>
      <c r="G165" s="247"/>
      <c r="H165" s="360"/>
      <c r="I165" s="360"/>
      <c r="J165" s="360"/>
      <c r="K165" s="247"/>
      <c r="L165" s="360"/>
      <c r="M165" s="360"/>
      <c r="N165" s="360"/>
      <c r="O165" s="360"/>
      <c r="P165" s="360"/>
      <c r="Q165" s="360"/>
      <c r="R165" s="360"/>
      <c r="S165" s="360"/>
      <c r="T165" s="360"/>
      <c r="U165" s="360"/>
      <c r="V165" s="259"/>
      <c r="W165" s="374"/>
    </row>
    <row r="166" spans="1:23" s="2" customFormat="1" x14ac:dyDescent="0.2">
      <c r="A166" s="360"/>
      <c r="B166" s="360"/>
      <c r="C166" s="360"/>
      <c r="D166" s="360"/>
      <c r="E166" s="360"/>
      <c r="F166" s="360"/>
      <c r="G166" s="247"/>
      <c r="H166" s="360"/>
      <c r="I166" s="360"/>
      <c r="J166" s="360"/>
      <c r="K166" s="247"/>
      <c r="L166" s="360"/>
      <c r="M166" s="360"/>
      <c r="N166" s="360"/>
      <c r="O166" s="360"/>
      <c r="P166" s="360"/>
      <c r="Q166" s="360"/>
      <c r="R166" s="360"/>
      <c r="S166" s="360"/>
      <c r="T166" s="360"/>
      <c r="U166" s="360"/>
      <c r="V166" s="259"/>
      <c r="W166" s="374"/>
    </row>
    <row r="167" spans="1:23" s="2" customFormat="1" x14ac:dyDescent="0.2">
      <c r="A167" s="360"/>
      <c r="B167" s="360"/>
      <c r="C167" s="360"/>
      <c r="D167" s="360"/>
      <c r="E167" s="360"/>
      <c r="F167" s="360"/>
      <c r="G167" s="247"/>
      <c r="H167" s="360"/>
      <c r="I167" s="360"/>
      <c r="J167" s="360"/>
      <c r="K167" s="247"/>
      <c r="L167" s="360"/>
      <c r="M167" s="360"/>
      <c r="N167" s="360"/>
      <c r="O167" s="360"/>
      <c r="P167" s="360"/>
      <c r="Q167" s="360"/>
      <c r="R167" s="360"/>
      <c r="S167" s="360"/>
      <c r="T167" s="360"/>
      <c r="U167" s="360"/>
      <c r="V167" s="259"/>
      <c r="W167" s="374"/>
    </row>
    <row r="168" spans="1:23" s="2" customFormat="1" x14ac:dyDescent="0.2">
      <c r="A168" s="360"/>
      <c r="B168" s="360"/>
      <c r="C168" s="360"/>
      <c r="D168" s="360"/>
      <c r="E168" s="360"/>
      <c r="F168" s="360"/>
      <c r="G168" s="247"/>
      <c r="H168" s="360"/>
      <c r="I168" s="360"/>
      <c r="J168" s="360"/>
      <c r="K168" s="247"/>
      <c r="L168" s="360"/>
      <c r="M168" s="360"/>
      <c r="N168" s="360"/>
      <c r="O168" s="360"/>
      <c r="P168" s="360"/>
      <c r="Q168" s="360"/>
      <c r="R168" s="360"/>
      <c r="S168" s="360"/>
      <c r="T168" s="360"/>
      <c r="U168" s="360"/>
      <c r="V168" s="259"/>
      <c r="W168" s="374"/>
    </row>
    <row r="169" spans="1:23" s="2" customFormat="1" x14ac:dyDescent="0.2">
      <c r="A169" s="360"/>
      <c r="B169" s="360"/>
      <c r="C169" s="360"/>
      <c r="D169" s="360"/>
      <c r="E169" s="360"/>
      <c r="F169" s="360"/>
      <c r="G169" s="247"/>
      <c r="H169" s="360"/>
      <c r="I169" s="360"/>
      <c r="J169" s="360"/>
      <c r="K169" s="247"/>
      <c r="L169" s="360"/>
      <c r="M169" s="360"/>
      <c r="N169" s="360"/>
      <c r="O169" s="360"/>
      <c r="P169" s="360"/>
      <c r="Q169" s="360"/>
      <c r="R169" s="360"/>
      <c r="S169" s="360"/>
      <c r="T169" s="360"/>
      <c r="U169" s="360"/>
      <c r="V169" s="259"/>
      <c r="W169" s="374"/>
    </row>
    <row r="170" spans="1:23" s="2" customFormat="1" x14ac:dyDescent="0.2">
      <c r="A170" s="360"/>
      <c r="B170" s="360"/>
      <c r="C170" s="360"/>
      <c r="D170" s="360"/>
      <c r="E170" s="360"/>
      <c r="F170" s="360"/>
      <c r="G170" s="247"/>
      <c r="H170" s="360"/>
      <c r="I170" s="360"/>
      <c r="J170" s="360"/>
      <c r="K170" s="247"/>
      <c r="L170" s="360"/>
      <c r="M170" s="360"/>
      <c r="N170" s="360"/>
      <c r="O170" s="360"/>
      <c r="P170" s="360"/>
      <c r="Q170" s="360"/>
      <c r="R170" s="360"/>
      <c r="S170" s="360"/>
      <c r="T170" s="360"/>
      <c r="U170" s="360"/>
      <c r="V170" s="259"/>
      <c r="W170" s="374"/>
    </row>
    <row r="171" spans="1:23" s="2" customFormat="1" x14ac:dyDescent="0.2">
      <c r="A171" s="360"/>
      <c r="B171" s="360"/>
      <c r="C171" s="360"/>
      <c r="D171" s="360"/>
      <c r="E171" s="360"/>
      <c r="F171" s="360"/>
      <c r="G171" s="247"/>
      <c r="H171" s="360"/>
      <c r="I171" s="360"/>
      <c r="J171" s="360"/>
      <c r="K171" s="247"/>
      <c r="L171" s="360"/>
      <c r="M171" s="360"/>
      <c r="N171" s="360"/>
      <c r="O171" s="360"/>
      <c r="P171" s="360"/>
      <c r="Q171" s="360"/>
      <c r="R171" s="360"/>
      <c r="S171" s="360"/>
      <c r="T171" s="360"/>
      <c r="U171" s="360"/>
      <c r="V171" s="259"/>
      <c r="W171" s="374"/>
    </row>
    <row r="172" spans="1:23" s="2" customFormat="1" x14ac:dyDescent="0.2">
      <c r="A172" s="360"/>
      <c r="B172" s="360"/>
      <c r="C172" s="360"/>
      <c r="D172" s="360"/>
      <c r="E172" s="360"/>
      <c r="F172" s="360"/>
      <c r="G172" s="247"/>
      <c r="H172" s="360"/>
      <c r="I172" s="360"/>
      <c r="J172" s="360"/>
      <c r="K172" s="247"/>
      <c r="L172" s="360"/>
      <c r="M172" s="360"/>
      <c r="N172" s="360"/>
      <c r="O172" s="360"/>
      <c r="P172" s="360"/>
      <c r="Q172" s="360"/>
      <c r="R172" s="360"/>
      <c r="S172" s="360"/>
      <c r="T172" s="360"/>
      <c r="U172" s="360"/>
      <c r="V172" s="259"/>
      <c r="W172" s="374"/>
    </row>
    <row r="173" spans="1:23" s="2" customFormat="1" x14ac:dyDescent="0.2">
      <c r="A173" s="360"/>
      <c r="B173" s="360"/>
      <c r="C173" s="360"/>
      <c r="D173" s="360"/>
      <c r="E173" s="360"/>
      <c r="F173" s="360"/>
      <c r="G173" s="247"/>
      <c r="H173" s="360"/>
      <c r="I173" s="360"/>
      <c r="J173" s="360"/>
      <c r="K173" s="247"/>
      <c r="L173" s="360"/>
      <c r="M173" s="360"/>
      <c r="N173" s="360"/>
      <c r="O173" s="360"/>
      <c r="P173" s="360"/>
      <c r="Q173" s="360"/>
      <c r="R173" s="360"/>
      <c r="S173" s="360"/>
      <c r="T173" s="360"/>
      <c r="U173" s="360"/>
      <c r="V173" s="259"/>
      <c r="W173" s="374"/>
    </row>
    <row r="174" spans="1:23" s="2" customFormat="1" x14ac:dyDescent="0.2">
      <c r="A174" s="360"/>
      <c r="B174" s="360"/>
      <c r="C174" s="360"/>
      <c r="D174" s="360"/>
      <c r="E174" s="360"/>
      <c r="F174" s="360"/>
      <c r="G174" s="247"/>
      <c r="H174" s="360"/>
      <c r="I174" s="360"/>
      <c r="J174" s="360"/>
      <c r="K174" s="247"/>
      <c r="L174" s="360"/>
      <c r="M174" s="360"/>
      <c r="N174" s="360"/>
      <c r="O174" s="360"/>
      <c r="P174" s="360"/>
      <c r="Q174" s="360"/>
      <c r="R174" s="360"/>
      <c r="S174" s="360"/>
      <c r="T174" s="360"/>
      <c r="U174" s="360"/>
      <c r="V174" s="259"/>
      <c r="W174" s="374"/>
    </row>
    <row r="175" spans="1:23" s="2" customFormat="1" x14ac:dyDescent="0.2">
      <c r="A175" s="360"/>
      <c r="B175" s="360"/>
      <c r="C175" s="360"/>
      <c r="D175" s="360"/>
      <c r="E175" s="360"/>
      <c r="F175" s="360"/>
      <c r="G175" s="247"/>
      <c r="H175" s="360"/>
      <c r="I175" s="360"/>
      <c r="J175" s="360"/>
      <c r="K175" s="247"/>
      <c r="L175" s="360"/>
      <c r="M175" s="360"/>
      <c r="N175" s="360"/>
      <c r="O175" s="360"/>
      <c r="P175" s="360"/>
      <c r="Q175" s="360"/>
      <c r="R175" s="360"/>
      <c r="S175" s="360"/>
      <c r="T175" s="360"/>
      <c r="U175" s="360"/>
      <c r="V175" s="259"/>
      <c r="W175" s="374"/>
    </row>
    <row r="176" spans="1:23" s="2" customFormat="1" x14ac:dyDescent="0.2">
      <c r="A176" s="360"/>
      <c r="B176" s="360"/>
      <c r="C176" s="360"/>
      <c r="D176" s="360"/>
      <c r="E176" s="360"/>
      <c r="F176" s="360"/>
      <c r="G176" s="247"/>
      <c r="H176" s="360"/>
      <c r="I176" s="360"/>
      <c r="J176" s="360"/>
      <c r="K176" s="247"/>
      <c r="L176" s="360"/>
      <c r="M176" s="360"/>
      <c r="N176" s="360"/>
      <c r="O176" s="360"/>
      <c r="P176" s="360"/>
      <c r="Q176" s="360"/>
      <c r="R176" s="360"/>
      <c r="S176" s="360"/>
      <c r="T176" s="360"/>
      <c r="U176" s="360"/>
      <c r="V176" s="259"/>
      <c r="W176" s="374"/>
    </row>
    <row r="177" spans="1:23" s="2" customFormat="1" x14ac:dyDescent="0.2">
      <c r="A177" s="360"/>
      <c r="B177" s="360"/>
      <c r="C177" s="360"/>
      <c r="D177" s="360"/>
      <c r="E177" s="360"/>
      <c r="F177" s="360"/>
      <c r="G177" s="247"/>
      <c r="H177" s="360"/>
      <c r="I177" s="360"/>
      <c r="J177" s="360"/>
      <c r="K177" s="247"/>
      <c r="L177" s="360"/>
      <c r="M177" s="360"/>
      <c r="N177" s="360"/>
      <c r="O177" s="360"/>
      <c r="P177" s="360"/>
      <c r="Q177" s="360"/>
      <c r="R177" s="360"/>
      <c r="S177" s="360"/>
      <c r="T177" s="360"/>
      <c r="U177" s="360"/>
      <c r="V177" s="259"/>
      <c r="W177" s="374"/>
    </row>
    <row r="178" spans="1:23" s="2" customFormat="1" x14ac:dyDescent="0.2">
      <c r="A178" s="360"/>
      <c r="B178" s="360"/>
      <c r="C178" s="360"/>
      <c r="D178" s="360"/>
      <c r="E178" s="360"/>
      <c r="F178" s="360"/>
      <c r="G178" s="247"/>
      <c r="H178" s="360"/>
      <c r="I178" s="360"/>
      <c r="J178" s="360"/>
      <c r="K178" s="247"/>
      <c r="L178" s="360"/>
      <c r="M178" s="360"/>
      <c r="N178" s="360"/>
      <c r="O178" s="360"/>
      <c r="P178" s="360"/>
      <c r="Q178" s="360"/>
      <c r="R178" s="360"/>
      <c r="S178" s="360"/>
      <c r="T178" s="360"/>
      <c r="U178" s="360"/>
      <c r="V178" s="259"/>
      <c r="W178" s="374"/>
    </row>
    <row r="179" spans="1:23" s="2" customFormat="1" x14ac:dyDescent="0.2">
      <c r="A179" s="360"/>
      <c r="B179" s="360"/>
      <c r="C179" s="360"/>
      <c r="D179" s="360"/>
      <c r="E179" s="360"/>
      <c r="F179" s="360"/>
      <c r="G179" s="247"/>
      <c r="H179" s="360"/>
      <c r="I179" s="360"/>
      <c r="J179" s="360"/>
      <c r="K179" s="247"/>
      <c r="L179" s="360"/>
      <c r="M179" s="360"/>
      <c r="N179" s="360"/>
      <c r="O179" s="360"/>
      <c r="P179" s="360"/>
      <c r="Q179" s="360"/>
      <c r="R179" s="360"/>
      <c r="S179" s="360"/>
      <c r="T179" s="360"/>
      <c r="U179" s="360"/>
      <c r="V179" s="259"/>
      <c r="W179" s="374"/>
    </row>
    <row r="180" spans="1:23" s="2" customFormat="1" x14ac:dyDescent="0.2">
      <c r="A180" s="360"/>
      <c r="B180" s="360"/>
      <c r="C180" s="360"/>
      <c r="D180" s="360"/>
      <c r="E180" s="360"/>
      <c r="F180" s="360"/>
      <c r="G180" s="247"/>
      <c r="H180" s="360"/>
      <c r="I180" s="360"/>
      <c r="J180" s="360"/>
      <c r="K180" s="247"/>
      <c r="L180" s="360"/>
      <c r="M180" s="360"/>
      <c r="N180" s="360"/>
      <c r="O180" s="360"/>
      <c r="P180" s="360"/>
      <c r="Q180" s="360"/>
      <c r="R180" s="360"/>
      <c r="S180" s="360"/>
      <c r="T180" s="360"/>
      <c r="U180" s="360"/>
      <c r="V180" s="259"/>
      <c r="W180" s="374"/>
    </row>
    <row r="181" spans="1:23" s="2" customFormat="1" x14ac:dyDescent="0.2">
      <c r="A181" s="360"/>
      <c r="B181" s="360"/>
      <c r="C181" s="360"/>
      <c r="D181" s="360"/>
      <c r="E181" s="360"/>
      <c r="F181" s="360"/>
      <c r="G181" s="247"/>
      <c r="H181" s="360"/>
      <c r="I181" s="360"/>
      <c r="J181" s="360"/>
      <c r="K181" s="247"/>
      <c r="L181" s="360"/>
      <c r="M181" s="360"/>
      <c r="N181" s="360"/>
      <c r="O181" s="360"/>
      <c r="P181" s="360"/>
      <c r="Q181" s="360"/>
      <c r="R181" s="360"/>
      <c r="S181" s="360"/>
      <c r="T181" s="360"/>
      <c r="U181" s="360"/>
      <c r="V181" s="259"/>
      <c r="W181" s="374"/>
    </row>
    <row r="182" spans="1:23" s="2" customFormat="1" x14ac:dyDescent="0.2">
      <c r="A182" s="360"/>
      <c r="B182" s="360"/>
      <c r="C182" s="360"/>
      <c r="D182" s="360"/>
      <c r="E182" s="360"/>
      <c r="F182" s="360"/>
      <c r="G182" s="247"/>
      <c r="H182" s="360"/>
      <c r="I182" s="360"/>
      <c r="J182" s="360"/>
      <c r="K182" s="247"/>
      <c r="L182" s="360"/>
      <c r="M182" s="360"/>
      <c r="N182" s="360"/>
      <c r="O182" s="360"/>
      <c r="P182" s="360"/>
      <c r="Q182" s="360"/>
      <c r="R182" s="360"/>
      <c r="S182" s="360"/>
      <c r="T182" s="360"/>
      <c r="U182" s="360"/>
      <c r="V182" s="259"/>
      <c r="W182" s="374"/>
    </row>
    <row r="183" spans="1:23" s="2" customFormat="1" x14ac:dyDescent="0.2">
      <c r="A183" s="360"/>
      <c r="B183" s="360"/>
      <c r="C183" s="360"/>
      <c r="D183" s="360"/>
      <c r="E183" s="360"/>
      <c r="F183" s="360"/>
      <c r="G183" s="247"/>
      <c r="H183" s="360"/>
      <c r="I183" s="360"/>
      <c r="J183" s="360"/>
      <c r="K183" s="247"/>
      <c r="L183" s="360"/>
      <c r="M183" s="360"/>
      <c r="N183" s="360"/>
      <c r="O183" s="360"/>
      <c r="P183" s="360"/>
      <c r="Q183" s="360"/>
      <c r="R183" s="360"/>
      <c r="S183" s="360"/>
      <c r="T183" s="360"/>
      <c r="U183" s="360"/>
      <c r="V183" s="259"/>
      <c r="W183" s="374"/>
    </row>
    <row r="184" spans="1:23" s="2" customFormat="1" x14ac:dyDescent="0.2">
      <c r="A184" s="360"/>
      <c r="B184" s="360"/>
      <c r="C184" s="360"/>
      <c r="D184" s="360"/>
      <c r="E184" s="360"/>
      <c r="F184" s="360"/>
      <c r="G184" s="247"/>
      <c r="H184" s="360"/>
      <c r="I184" s="360"/>
      <c r="J184" s="360"/>
      <c r="K184" s="247"/>
      <c r="L184" s="360"/>
      <c r="M184" s="360"/>
      <c r="N184" s="360"/>
      <c r="O184" s="360"/>
      <c r="P184" s="360"/>
      <c r="Q184" s="360"/>
      <c r="R184" s="360"/>
      <c r="S184" s="360"/>
      <c r="T184" s="360"/>
      <c r="U184" s="360"/>
      <c r="V184" s="259"/>
      <c r="W184" s="374"/>
    </row>
    <row r="185" spans="1:23" s="2" customFormat="1" x14ac:dyDescent="0.2">
      <c r="A185" s="360"/>
      <c r="B185" s="360"/>
      <c r="C185" s="360"/>
      <c r="D185" s="360"/>
      <c r="E185" s="360"/>
      <c r="F185" s="360"/>
      <c r="G185" s="247"/>
      <c r="H185" s="360"/>
      <c r="I185" s="360"/>
      <c r="J185" s="360"/>
      <c r="K185" s="247"/>
      <c r="L185" s="360"/>
      <c r="M185" s="360"/>
      <c r="N185" s="360"/>
      <c r="O185" s="360"/>
      <c r="P185" s="360"/>
      <c r="Q185" s="360"/>
      <c r="R185" s="360"/>
      <c r="S185" s="360"/>
      <c r="T185" s="360"/>
      <c r="U185" s="360"/>
      <c r="V185" s="259"/>
      <c r="W185" s="374"/>
    </row>
    <row r="186" spans="1:23" s="2" customFormat="1" x14ac:dyDescent="0.2">
      <c r="A186" s="360"/>
      <c r="B186" s="360"/>
      <c r="C186" s="360"/>
      <c r="D186" s="360"/>
      <c r="E186" s="360"/>
      <c r="F186" s="360"/>
      <c r="G186" s="247"/>
      <c r="H186" s="360"/>
      <c r="I186" s="360"/>
      <c r="J186" s="360"/>
      <c r="K186" s="247"/>
      <c r="L186" s="360"/>
      <c r="M186" s="360"/>
      <c r="N186" s="360"/>
      <c r="O186" s="360"/>
      <c r="P186" s="360"/>
      <c r="Q186" s="360"/>
      <c r="R186" s="360"/>
      <c r="S186" s="360"/>
      <c r="T186" s="360"/>
      <c r="U186" s="360"/>
      <c r="V186" s="259"/>
      <c r="W186" s="374"/>
    </row>
    <row r="187" spans="1:23" s="2" customFormat="1" x14ac:dyDescent="0.2">
      <c r="A187" s="360"/>
      <c r="B187" s="360"/>
      <c r="C187" s="360"/>
      <c r="D187" s="360"/>
      <c r="E187" s="360"/>
      <c r="F187" s="360"/>
      <c r="G187" s="247"/>
      <c r="H187" s="360"/>
      <c r="I187" s="360"/>
      <c r="J187" s="360"/>
      <c r="K187" s="247"/>
      <c r="L187" s="360"/>
      <c r="M187" s="360"/>
      <c r="N187" s="360"/>
      <c r="O187" s="360"/>
      <c r="P187" s="360"/>
      <c r="Q187" s="360"/>
      <c r="R187" s="360"/>
      <c r="S187" s="360"/>
      <c r="T187" s="360"/>
      <c r="U187" s="360"/>
      <c r="V187" s="259"/>
      <c r="W187" s="374"/>
    </row>
    <row r="188" spans="1:23" s="2" customFormat="1" x14ac:dyDescent="0.2">
      <c r="A188" s="360"/>
      <c r="B188" s="360"/>
      <c r="C188" s="360"/>
      <c r="D188" s="360"/>
      <c r="E188" s="360"/>
      <c r="F188" s="360"/>
      <c r="G188" s="247"/>
      <c r="H188" s="360"/>
      <c r="I188" s="360"/>
      <c r="J188" s="360"/>
      <c r="K188" s="247"/>
      <c r="L188" s="360"/>
      <c r="M188" s="360"/>
      <c r="N188" s="360"/>
      <c r="O188" s="360"/>
      <c r="P188" s="360"/>
      <c r="Q188" s="360"/>
      <c r="R188" s="360"/>
      <c r="S188" s="360"/>
      <c r="T188" s="360"/>
      <c r="U188" s="360"/>
      <c r="V188" s="259"/>
      <c r="W188" s="374"/>
    </row>
    <row r="189" spans="1:23" s="2" customFormat="1" x14ac:dyDescent="0.2">
      <c r="A189" s="360"/>
      <c r="B189" s="360"/>
      <c r="C189" s="360"/>
      <c r="D189" s="360"/>
      <c r="E189" s="360"/>
      <c r="F189" s="360"/>
      <c r="G189" s="247"/>
      <c r="H189" s="360"/>
      <c r="I189" s="360"/>
      <c r="J189" s="360"/>
      <c r="K189" s="247"/>
      <c r="L189" s="360"/>
      <c r="M189" s="360"/>
      <c r="N189" s="360"/>
      <c r="O189" s="360"/>
      <c r="P189" s="360"/>
      <c r="Q189" s="360"/>
      <c r="R189" s="360"/>
      <c r="S189" s="360"/>
      <c r="T189" s="360"/>
      <c r="U189" s="360"/>
      <c r="V189" s="259"/>
      <c r="W189" s="374"/>
    </row>
    <row r="190" spans="1:23" s="2" customFormat="1" x14ac:dyDescent="0.2">
      <c r="A190" s="360"/>
      <c r="B190" s="360"/>
      <c r="C190" s="360"/>
      <c r="D190" s="360"/>
      <c r="E190" s="360"/>
      <c r="F190" s="360"/>
      <c r="G190" s="247"/>
      <c r="H190" s="360"/>
      <c r="I190" s="360"/>
      <c r="J190" s="360"/>
      <c r="K190" s="247"/>
      <c r="L190" s="360"/>
      <c r="M190" s="360"/>
      <c r="N190" s="360"/>
      <c r="O190" s="360"/>
      <c r="P190" s="360"/>
      <c r="Q190" s="360"/>
      <c r="R190" s="360"/>
      <c r="S190" s="360"/>
      <c r="T190" s="360"/>
      <c r="U190" s="360"/>
      <c r="V190" s="259"/>
      <c r="W190" s="374"/>
    </row>
    <row r="191" spans="1:23" s="2" customFormat="1" x14ac:dyDescent="0.2">
      <c r="A191" s="360"/>
      <c r="B191" s="360"/>
      <c r="C191" s="360"/>
      <c r="D191" s="360"/>
      <c r="E191" s="360"/>
      <c r="F191" s="360"/>
      <c r="G191" s="247"/>
      <c r="H191" s="360"/>
      <c r="I191" s="360"/>
      <c r="J191" s="360"/>
      <c r="K191" s="247"/>
      <c r="L191" s="360"/>
      <c r="M191" s="360"/>
      <c r="N191" s="360"/>
      <c r="O191" s="360"/>
      <c r="P191" s="360"/>
      <c r="Q191" s="360"/>
      <c r="R191" s="360"/>
      <c r="S191" s="360"/>
      <c r="T191" s="360"/>
      <c r="U191" s="360"/>
      <c r="V191" s="259"/>
      <c r="W191" s="374"/>
    </row>
    <row r="192" spans="1:23" s="2" customFormat="1" x14ac:dyDescent="0.2">
      <c r="A192" s="360"/>
      <c r="B192" s="360"/>
      <c r="C192" s="360"/>
      <c r="D192" s="360"/>
      <c r="E192" s="360"/>
      <c r="F192" s="360"/>
      <c r="G192" s="247"/>
      <c r="H192" s="360"/>
      <c r="I192" s="360"/>
      <c r="J192" s="360"/>
      <c r="K192" s="247"/>
      <c r="L192" s="360"/>
      <c r="M192" s="360"/>
      <c r="N192" s="360"/>
      <c r="O192" s="360"/>
      <c r="P192" s="360"/>
      <c r="Q192" s="360"/>
      <c r="R192" s="360"/>
      <c r="S192" s="360"/>
      <c r="T192" s="360"/>
      <c r="U192" s="360"/>
      <c r="V192" s="259"/>
      <c r="W192" s="374"/>
    </row>
    <row r="193" spans="1:23" s="2" customFormat="1" x14ac:dyDescent="0.2">
      <c r="A193" s="360"/>
      <c r="B193" s="360"/>
      <c r="C193" s="360"/>
      <c r="D193" s="360"/>
      <c r="E193" s="360"/>
      <c r="F193" s="360"/>
      <c r="G193" s="247"/>
      <c r="H193" s="360"/>
      <c r="I193" s="360"/>
      <c r="J193" s="360"/>
      <c r="K193" s="247"/>
      <c r="L193" s="360"/>
      <c r="M193" s="360"/>
      <c r="N193" s="360"/>
      <c r="O193" s="360"/>
      <c r="P193" s="360"/>
      <c r="Q193" s="360"/>
      <c r="R193" s="360"/>
      <c r="S193" s="360"/>
      <c r="T193" s="360"/>
      <c r="U193" s="360"/>
      <c r="V193" s="259"/>
      <c r="W193" s="374"/>
    </row>
    <row r="194" spans="1:23" s="2" customFormat="1" x14ac:dyDescent="0.2">
      <c r="A194" s="360"/>
      <c r="B194" s="360"/>
      <c r="C194" s="360"/>
      <c r="D194" s="360"/>
      <c r="E194" s="360"/>
      <c r="F194" s="360"/>
      <c r="G194" s="247"/>
      <c r="H194" s="360"/>
      <c r="I194" s="360"/>
      <c r="J194" s="360"/>
      <c r="K194" s="247"/>
      <c r="L194" s="360"/>
      <c r="M194" s="360"/>
      <c r="N194" s="360"/>
      <c r="O194" s="360"/>
      <c r="P194" s="360"/>
      <c r="Q194" s="360"/>
      <c r="R194" s="360"/>
      <c r="S194" s="360"/>
      <c r="T194" s="360"/>
      <c r="U194" s="360"/>
      <c r="V194" s="259"/>
      <c r="W194" s="374"/>
    </row>
    <row r="195" spans="1:23" s="2" customFormat="1" x14ac:dyDescent="0.2">
      <c r="A195" s="360"/>
      <c r="B195" s="360"/>
      <c r="C195" s="360"/>
      <c r="D195" s="360"/>
      <c r="E195" s="360"/>
      <c r="F195" s="360"/>
      <c r="G195" s="247"/>
      <c r="H195" s="360"/>
      <c r="I195" s="360"/>
      <c r="J195" s="360"/>
      <c r="K195" s="247"/>
      <c r="L195" s="360"/>
      <c r="M195" s="360"/>
      <c r="N195" s="360"/>
      <c r="O195" s="360"/>
      <c r="P195" s="360"/>
      <c r="Q195" s="360"/>
      <c r="R195" s="360"/>
      <c r="S195" s="360"/>
      <c r="T195" s="360"/>
      <c r="U195" s="360"/>
      <c r="V195" s="259"/>
      <c r="W195" s="374"/>
    </row>
    <row r="196" spans="1:23" s="2" customFormat="1" x14ac:dyDescent="0.2">
      <c r="A196" s="360"/>
      <c r="B196" s="360"/>
      <c r="C196" s="360"/>
      <c r="D196" s="360"/>
      <c r="E196" s="360"/>
      <c r="F196" s="360"/>
      <c r="G196" s="247"/>
      <c r="H196" s="360"/>
      <c r="I196" s="360"/>
      <c r="J196" s="360"/>
      <c r="K196" s="247"/>
      <c r="L196" s="360"/>
      <c r="M196" s="360"/>
      <c r="N196" s="360"/>
      <c r="O196" s="360"/>
      <c r="P196" s="360"/>
      <c r="Q196" s="360"/>
      <c r="R196" s="360"/>
      <c r="S196" s="360"/>
      <c r="T196" s="360"/>
      <c r="U196" s="360"/>
      <c r="V196" s="259"/>
      <c r="W196" s="374"/>
    </row>
    <row r="197" spans="1:23" x14ac:dyDescent="0.2">
      <c r="A197" s="84"/>
      <c r="B197" s="84"/>
      <c r="C197" s="84"/>
      <c r="D197" s="84"/>
      <c r="E197" s="360"/>
      <c r="F197" s="360"/>
      <c r="G197" s="365"/>
      <c r="H197" s="84"/>
      <c r="I197" s="84"/>
      <c r="J197" s="360"/>
      <c r="K197" s="247"/>
      <c r="L197" s="360"/>
      <c r="M197" s="360"/>
      <c r="N197" s="360"/>
      <c r="O197" s="360"/>
      <c r="P197" s="360"/>
      <c r="Q197" s="360"/>
      <c r="R197" s="360"/>
      <c r="S197" s="360"/>
      <c r="T197" s="360"/>
      <c r="U197" s="360"/>
      <c r="V197" s="366"/>
      <c r="W197" s="84"/>
    </row>
    <row r="198" spans="1:23" x14ac:dyDescent="0.2">
      <c r="A198" s="84"/>
      <c r="B198" s="84"/>
      <c r="C198" s="84"/>
      <c r="D198" s="84"/>
      <c r="E198" s="360"/>
      <c r="F198" s="360"/>
      <c r="G198" s="365"/>
      <c r="H198" s="84"/>
      <c r="I198" s="84"/>
      <c r="J198" s="360"/>
      <c r="K198" s="247"/>
      <c r="L198" s="360"/>
      <c r="M198" s="360"/>
      <c r="N198" s="360"/>
      <c r="O198" s="360"/>
      <c r="P198" s="360"/>
      <c r="Q198" s="360"/>
      <c r="R198" s="360"/>
      <c r="S198" s="360"/>
      <c r="T198" s="360"/>
      <c r="U198" s="360"/>
      <c r="V198" s="366"/>
      <c r="W198" s="84"/>
    </row>
    <row r="199" spans="1:23" x14ac:dyDescent="0.2">
      <c r="A199" s="84"/>
      <c r="B199" s="84"/>
      <c r="C199" s="84"/>
      <c r="D199" s="84"/>
      <c r="E199" s="360"/>
      <c r="F199" s="360"/>
      <c r="G199" s="365"/>
      <c r="H199" s="84"/>
      <c r="I199" s="84"/>
      <c r="J199" s="360"/>
      <c r="K199" s="247"/>
      <c r="L199" s="360"/>
      <c r="M199" s="360"/>
      <c r="N199" s="360"/>
      <c r="O199" s="360"/>
      <c r="P199" s="360"/>
      <c r="Q199" s="360"/>
      <c r="R199" s="360"/>
      <c r="S199" s="360"/>
      <c r="T199" s="360"/>
      <c r="U199" s="360"/>
      <c r="V199" s="366"/>
      <c r="W199" s="84"/>
    </row>
    <row r="200" spans="1:23" x14ac:dyDescent="0.2">
      <c r="A200" s="84"/>
      <c r="B200" s="84"/>
      <c r="C200" s="84"/>
      <c r="D200" s="84"/>
      <c r="E200" s="360"/>
      <c r="F200" s="360"/>
      <c r="G200" s="365"/>
      <c r="H200" s="84"/>
      <c r="I200" s="84"/>
      <c r="J200" s="360"/>
      <c r="K200" s="247"/>
      <c r="L200" s="360"/>
      <c r="M200" s="360"/>
      <c r="N200" s="360"/>
      <c r="O200" s="360"/>
      <c r="P200" s="360"/>
      <c r="Q200" s="360"/>
      <c r="R200" s="360"/>
      <c r="S200" s="360"/>
      <c r="T200" s="360"/>
      <c r="U200" s="360"/>
      <c r="V200" s="366"/>
      <c r="W200" s="84"/>
    </row>
    <row r="201" spans="1:23" x14ac:dyDescent="0.2">
      <c r="A201" s="84"/>
      <c r="B201" s="84"/>
      <c r="C201" s="84"/>
      <c r="D201" s="84"/>
      <c r="E201" s="360"/>
      <c r="F201" s="360"/>
      <c r="G201" s="365"/>
      <c r="H201" s="84"/>
      <c r="I201" s="84"/>
      <c r="J201" s="360"/>
      <c r="K201" s="247"/>
      <c r="L201" s="360"/>
      <c r="M201" s="360"/>
      <c r="N201" s="360"/>
      <c r="O201" s="360"/>
      <c r="P201" s="360"/>
      <c r="Q201" s="360"/>
      <c r="R201" s="360"/>
      <c r="S201" s="360"/>
      <c r="T201" s="360"/>
      <c r="U201" s="360"/>
      <c r="V201" s="366"/>
      <c r="W201" s="84"/>
    </row>
    <row r="202" spans="1:23" x14ac:dyDescent="0.2">
      <c r="A202" s="84"/>
      <c r="B202" s="84"/>
      <c r="C202" s="84"/>
      <c r="D202" s="84"/>
      <c r="E202" s="360"/>
      <c r="F202" s="360"/>
      <c r="G202" s="365"/>
      <c r="H202" s="84"/>
      <c r="I202" s="84"/>
      <c r="J202" s="360"/>
      <c r="K202" s="247"/>
      <c r="L202" s="360"/>
      <c r="M202" s="360"/>
      <c r="N202" s="360"/>
      <c r="O202" s="360"/>
      <c r="P202" s="360"/>
      <c r="Q202" s="360"/>
      <c r="R202" s="360"/>
      <c r="S202" s="360"/>
      <c r="T202" s="360"/>
      <c r="U202" s="360"/>
      <c r="V202" s="366"/>
      <c r="W202" s="84"/>
    </row>
    <row r="203" spans="1:23" x14ac:dyDescent="0.2">
      <c r="A203" s="84"/>
      <c r="B203" s="84"/>
      <c r="C203" s="84"/>
      <c r="D203" s="84"/>
      <c r="E203" s="360"/>
      <c r="F203" s="360"/>
      <c r="G203" s="365"/>
      <c r="H203" s="84"/>
      <c r="I203" s="84"/>
      <c r="J203" s="360"/>
      <c r="K203" s="247"/>
      <c r="L203" s="360"/>
      <c r="M203" s="360"/>
      <c r="N203" s="360"/>
      <c r="O203" s="360"/>
      <c r="P203" s="360"/>
      <c r="Q203" s="360"/>
      <c r="R203" s="360"/>
      <c r="S203" s="360"/>
      <c r="T203" s="360"/>
      <c r="U203" s="360"/>
      <c r="V203" s="366"/>
      <c r="W203" s="84"/>
    </row>
    <row r="204" spans="1:23" x14ac:dyDescent="0.2">
      <c r="A204" s="84"/>
      <c r="B204" s="84"/>
      <c r="C204" s="84"/>
      <c r="D204" s="84"/>
      <c r="E204" s="360"/>
      <c r="F204" s="360"/>
      <c r="G204" s="365"/>
      <c r="H204" s="84"/>
      <c r="I204" s="84"/>
      <c r="J204" s="360"/>
      <c r="K204" s="247"/>
      <c r="L204" s="360"/>
      <c r="M204" s="360"/>
      <c r="N204" s="360"/>
      <c r="O204" s="360"/>
      <c r="P204" s="360"/>
      <c r="Q204" s="360"/>
      <c r="R204" s="360"/>
      <c r="S204" s="360"/>
      <c r="T204" s="360"/>
      <c r="U204" s="360"/>
      <c r="V204" s="366"/>
      <c r="W204" s="84"/>
    </row>
    <row r="205" spans="1:23" x14ac:dyDescent="0.2">
      <c r="A205" s="84"/>
      <c r="B205" s="84"/>
      <c r="C205" s="84"/>
      <c r="D205" s="84"/>
      <c r="E205" s="360"/>
      <c r="F205" s="360"/>
      <c r="G205" s="365"/>
      <c r="H205" s="84"/>
      <c r="I205" s="84"/>
      <c r="J205" s="360"/>
      <c r="K205" s="247"/>
      <c r="L205" s="360"/>
      <c r="M205" s="360"/>
      <c r="N205" s="360"/>
      <c r="O205" s="360"/>
      <c r="P205" s="360"/>
      <c r="Q205" s="360"/>
      <c r="R205" s="360"/>
      <c r="S205" s="360"/>
      <c r="T205" s="360"/>
      <c r="U205" s="360"/>
      <c r="V205" s="366"/>
      <c r="W205" s="84"/>
    </row>
    <row r="206" spans="1:23" x14ac:dyDescent="0.2">
      <c r="A206" s="84"/>
      <c r="B206" s="84"/>
      <c r="C206" s="84"/>
      <c r="D206" s="84"/>
      <c r="E206" s="360"/>
      <c r="F206" s="360"/>
      <c r="G206" s="365"/>
      <c r="H206" s="84"/>
      <c r="I206" s="84"/>
      <c r="J206" s="360"/>
      <c r="K206" s="247"/>
      <c r="L206" s="360"/>
      <c r="M206" s="360"/>
      <c r="N206" s="360"/>
      <c r="O206" s="360"/>
      <c r="P206" s="360"/>
      <c r="Q206" s="360"/>
      <c r="R206" s="360"/>
      <c r="S206" s="360"/>
      <c r="T206" s="360"/>
      <c r="U206" s="360"/>
      <c r="V206" s="366"/>
      <c r="W206" s="84"/>
    </row>
    <row r="207" spans="1:23" x14ac:dyDescent="0.2">
      <c r="A207" s="84"/>
      <c r="B207" s="84"/>
      <c r="C207" s="84"/>
      <c r="D207" s="84"/>
      <c r="E207" s="360"/>
      <c r="F207" s="360"/>
      <c r="G207" s="365"/>
      <c r="H207" s="84"/>
      <c r="I207" s="84"/>
      <c r="J207" s="360"/>
      <c r="K207" s="247"/>
      <c r="L207" s="360"/>
      <c r="M207" s="360"/>
      <c r="N207" s="360"/>
      <c r="O207" s="360"/>
      <c r="P207" s="360"/>
      <c r="Q207" s="360"/>
      <c r="R207" s="360"/>
      <c r="S207" s="360"/>
      <c r="T207" s="360"/>
      <c r="U207" s="360"/>
      <c r="V207" s="366"/>
      <c r="W207" s="84"/>
    </row>
    <row r="208" spans="1:23" x14ac:dyDescent="0.2">
      <c r="A208" s="84"/>
      <c r="B208" s="84"/>
      <c r="C208" s="84"/>
      <c r="D208" s="84"/>
      <c r="E208" s="360"/>
      <c r="F208" s="360"/>
      <c r="G208" s="365"/>
      <c r="H208" s="84"/>
      <c r="I208" s="84"/>
      <c r="J208" s="360"/>
      <c r="K208" s="247"/>
      <c r="L208" s="360"/>
      <c r="M208" s="360"/>
      <c r="N208" s="360"/>
      <c r="O208" s="360"/>
      <c r="P208" s="360"/>
      <c r="Q208" s="360"/>
      <c r="R208" s="360"/>
      <c r="S208" s="360"/>
      <c r="T208" s="360"/>
      <c r="U208" s="360"/>
      <c r="V208" s="366"/>
      <c r="W208" s="84"/>
    </row>
    <row r="209" spans="1:23" x14ac:dyDescent="0.2">
      <c r="A209" s="84"/>
      <c r="B209" s="84"/>
      <c r="C209" s="84"/>
      <c r="D209" s="84"/>
      <c r="E209" s="360"/>
      <c r="F209" s="360"/>
      <c r="G209" s="365"/>
      <c r="H209" s="84"/>
      <c r="I209" s="84"/>
      <c r="J209" s="360"/>
      <c r="K209" s="247"/>
      <c r="L209" s="360"/>
      <c r="M209" s="360"/>
      <c r="N209" s="360"/>
      <c r="O209" s="360"/>
      <c r="P209" s="360"/>
      <c r="Q209" s="360"/>
      <c r="R209" s="360"/>
      <c r="S209" s="360"/>
      <c r="T209" s="360"/>
      <c r="U209" s="360"/>
      <c r="V209" s="366"/>
      <c r="W209" s="84"/>
    </row>
    <row r="210" spans="1:23" x14ac:dyDescent="0.2">
      <c r="A210" s="84"/>
      <c r="B210" s="84"/>
      <c r="C210" s="84"/>
      <c r="D210" s="84"/>
      <c r="E210" s="360"/>
      <c r="F210" s="360"/>
      <c r="G210" s="365"/>
      <c r="H210" s="84"/>
      <c r="I210" s="84"/>
      <c r="J210" s="360"/>
      <c r="K210" s="247"/>
      <c r="L210" s="360"/>
      <c r="M210" s="360"/>
      <c r="N210" s="360"/>
      <c r="O210" s="360"/>
      <c r="P210" s="360"/>
      <c r="Q210" s="360"/>
      <c r="R210" s="360"/>
      <c r="S210" s="360"/>
      <c r="T210" s="360"/>
      <c r="U210" s="360"/>
      <c r="V210" s="366"/>
      <c r="W210" s="84"/>
    </row>
    <row r="211" spans="1:23" x14ac:dyDescent="0.2">
      <c r="A211" s="84"/>
      <c r="B211" s="84"/>
      <c r="C211" s="84"/>
      <c r="D211" s="84"/>
      <c r="E211" s="360"/>
      <c r="F211" s="360"/>
      <c r="G211" s="365"/>
      <c r="H211" s="84"/>
      <c r="I211" s="84"/>
      <c r="J211" s="360"/>
      <c r="K211" s="247"/>
      <c r="L211" s="360"/>
      <c r="M211" s="360"/>
      <c r="N211" s="360"/>
      <c r="O211" s="360"/>
      <c r="P211" s="360"/>
      <c r="Q211" s="360"/>
      <c r="R211" s="360"/>
      <c r="S211" s="360"/>
      <c r="T211" s="360"/>
      <c r="U211" s="360"/>
      <c r="V211" s="366"/>
      <c r="W211" s="84"/>
    </row>
    <row r="212" spans="1:23" x14ac:dyDescent="0.2">
      <c r="A212" s="84"/>
      <c r="B212" s="84"/>
      <c r="C212" s="84"/>
      <c r="D212" s="84"/>
      <c r="E212" s="360"/>
      <c r="F212" s="360"/>
      <c r="G212" s="365"/>
      <c r="H212" s="84"/>
      <c r="I212" s="84"/>
      <c r="J212" s="360"/>
      <c r="K212" s="247"/>
      <c r="L212" s="360"/>
      <c r="M212" s="360"/>
      <c r="N212" s="360"/>
      <c r="O212" s="360"/>
      <c r="P212" s="360"/>
      <c r="Q212" s="360"/>
      <c r="R212" s="360"/>
      <c r="S212" s="360"/>
      <c r="T212" s="360"/>
      <c r="U212" s="360"/>
      <c r="V212" s="366"/>
      <c r="W212" s="84"/>
    </row>
    <row r="213" spans="1:23" x14ac:dyDescent="0.2">
      <c r="A213" s="84"/>
      <c r="B213" s="84"/>
      <c r="C213" s="84"/>
      <c r="D213" s="84"/>
      <c r="E213" s="360"/>
      <c r="F213" s="360"/>
      <c r="G213" s="365"/>
      <c r="H213" s="84"/>
      <c r="I213" s="84"/>
      <c r="J213" s="360"/>
      <c r="K213" s="247"/>
      <c r="L213" s="360"/>
      <c r="M213" s="360"/>
      <c r="N213" s="360"/>
      <c r="O213" s="360"/>
      <c r="P213" s="360"/>
      <c r="Q213" s="360"/>
      <c r="R213" s="360"/>
      <c r="S213" s="360"/>
      <c r="T213" s="360"/>
      <c r="U213" s="360"/>
      <c r="V213" s="366"/>
      <c r="W213" s="84"/>
    </row>
    <row r="214" spans="1:23" x14ac:dyDescent="0.2">
      <c r="A214" s="84"/>
      <c r="B214" s="84"/>
      <c r="C214" s="84"/>
      <c r="D214" s="84"/>
      <c r="E214" s="360"/>
      <c r="F214" s="360"/>
      <c r="G214" s="365"/>
      <c r="H214" s="84"/>
      <c r="I214" s="84"/>
      <c r="J214" s="360"/>
      <c r="K214" s="247"/>
      <c r="L214" s="360"/>
      <c r="M214" s="360"/>
      <c r="N214" s="360"/>
      <c r="O214" s="360"/>
      <c r="P214" s="360"/>
      <c r="Q214" s="360"/>
      <c r="R214" s="360"/>
      <c r="S214" s="360"/>
      <c r="T214" s="360"/>
      <c r="U214" s="360"/>
      <c r="V214" s="366"/>
      <c r="W214" s="84"/>
    </row>
    <row r="215" spans="1:23" x14ac:dyDescent="0.2">
      <c r="A215" s="84"/>
      <c r="B215" s="84"/>
      <c r="C215" s="84"/>
      <c r="D215" s="84"/>
      <c r="E215" s="360"/>
      <c r="F215" s="360"/>
      <c r="G215" s="365"/>
      <c r="H215" s="84"/>
      <c r="I215" s="84"/>
      <c r="J215" s="360"/>
      <c r="K215" s="247"/>
      <c r="L215" s="360"/>
      <c r="M215" s="360"/>
      <c r="N215" s="360"/>
      <c r="O215" s="360"/>
      <c r="P215" s="360"/>
      <c r="Q215" s="360"/>
      <c r="R215" s="360"/>
      <c r="S215" s="360"/>
      <c r="T215" s="360"/>
      <c r="U215" s="360"/>
      <c r="V215" s="366"/>
      <c r="W215" s="84"/>
    </row>
    <row r="216" spans="1:23" x14ac:dyDescent="0.2">
      <c r="A216" s="84"/>
      <c r="B216" s="84"/>
      <c r="C216" s="84"/>
      <c r="D216" s="84"/>
      <c r="E216" s="360"/>
      <c r="F216" s="360"/>
      <c r="G216" s="365"/>
      <c r="H216" s="84"/>
      <c r="I216" s="84"/>
      <c r="J216" s="360"/>
      <c r="K216" s="247"/>
      <c r="L216" s="360"/>
      <c r="M216" s="360"/>
      <c r="N216" s="360"/>
      <c r="O216" s="360"/>
      <c r="P216" s="360"/>
      <c r="Q216" s="360"/>
      <c r="R216" s="360"/>
      <c r="S216" s="360"/>
      <c r="T216" s="360"/>
      <c r="U216" s="360"/>
      <c r="V216" s="366"/>
      <c r="W216" s="84"/>
    </row>
    <row r="217" spans="1:23" x14ac:dyDescent="0.2">
      <c r="A217" s="84"/>
      <c r="B217" s="84"/>
      <c r="C217" s="84"/>
      <c r="D217" s="84"/>
      <c r="E217" s="360"/>
      <c r="F217" s="360"/>
      <c r="G217" s="365"/>
      <c r="H217" s="84"/>
      <c r="I217" s="84"/>
      <c r="J217" s="360"/>
      <c r="K217" s="247"/>
      <c r="L217" s="360"/>
      <c r="M217" s="360"/>
      <c r="N217" s="360"/>
      <c r="O217" s="360"/>
      <c r="P217" s="360"/>
      <c r="Q217" s="360"/>
      <c r="R217" s="360"/>
      <c r="S217" s="360"/>
      <c r="T217" s="360"/>
      <c r="U217" s="360"/>
      <c r="V217" s="366"/>
      <c r="W217" s="84"/>
    </row>
    <row r="218" spans="1:23" x14ac:dyDescent="0.2">
      <c r="A218" s="84"/>
      <c r="B218" s="84"/>
      <c r="C218" s="84"/>
      <c r="D218" s="84"/>
      <c r="E218" s="360"/>
      <c r="F218" s="360"/>
      <c r="G218" s="365"/>
      <c r="H218" s="84"/>
      <c r="I218" s="84"/>
      <c r="J218" s="360"/>
      <c r="K218" s="247"/>
      <c r="L218" s="360"/>
      <c r="M218" s="360"/>
      <c r="N218" s="360"/>
      <c r="O218" s="360"/>
      <c r="P218" s="360"/>
      <c r="Q218" s="360"/>
      <c r="R218" s="360"/>
      <c r="S218" s="360"/>
      <c r="T218" s="360"/>
      <c r="U218" s="360"/>
      <c r="V218" s="366"/>
      <c r="W218" s="84"/>
    </row>
    <row r="219" spans="1:23" x14ac:dyDescent="0.2">
      <c r="A219" s="84"/>
      <c r="B219" s="84"/>
      <c r="C219" s="84"/>
      <c r="D219" s="84"/>
      <c r="E219" s="360"/>
      <c r="F219" s="360"/>
      <c r="G219" s="365"/>
      <c r="H219" s="84"/>
      <c r="I219" s="84"/>
      <c r="J219" s="360"/>
      <c r="K219" s="247"/>
      <c r="L219" s="360"/>
      <c r="M219" s="360"/>
      <c r="N219" s="360"/>
      <c r="O219" s="360"/>
      <c r="P219" s="360"/>
      <c r="Q219" s="360"/>
      <c r="R219" s="360"/>
      <c r="S219" s="360"/>
      <c r="T219" s="360"/>
      <c r="U219" s="360"/>
      <c r="V219" s="366"/>
      <c r="W219" s="84"/>
    </row>
    <row r="220" spans="1:23" x14ac:dyDescent="0.2">
      <c r="A220" s="84"/>
      <c r="B220" s="84"/>
      <c r="C220" s="84"/>
      <c r="D220" s="84"/>
      <c r="E220" s="360"/>
      <c r="F220" s="360"/>
      <c r="G220" s="365"/>
      <c r="H220" s="84"/>
      <c r="I220" s="84"/>
      <c r="J220" s="360"/>
      <c r="K220" s="247"/>
      <c r="L220" s="360"/>
      <c r="M220" s="360"/>
      <c r="N220" s="360"/>
      <c r="O220" s="360"/>
      <c r="P220" s="360"/>
      <c r="Q220" s="360"/>
      <c r="R220" s="360"/>
      <c r="S220" s="360"/>
      <c r="T220" s="360"/>
      <c r="U220" s="360"/>
      <c r="V220" s="366"/>
      <c r="W220" s="84"/>
    </row>
    <row r="221" spans="1:23" x14ac:dyDescent="0.2">
      <c r="A221" s="84"/>
      <c r="B221" s="84"/>
      <c r="C221" s="84"/>
      <c r="D221" s="84"/>
      <c r="E221" s="360"/>
      <c r="F221" s="360"/>
      <c r="G221" s="365"/>
      <c r="H221" s="84"/>
      <c r="I221" s="84"/>
      <c r="J221" s="360"/>
      <c r="K221" s="247"/>
      <c r="L221" s="360"/>
      <c r="M221" s="360"/>
      <c r="N221" s="360"/>
      <c r="O221" s="360"/>
      <c r="P221" s="360"/>
      <c r="Q221" s="360"/>
      <c r="R221" s="360"/>
      <c r="S221" s="360"/>
      <c r="T221" s="360"/>
      <c r="U221" s="360"/>
      <c r="V221" s="366"/>
      <c r="W221" s="84"/>
    </row>
    <row r="222" spans="1:23" x14ac:dyDescent="0.2">
      <c r="A222" s="84"/>
      <c r="B222" s="84"/>
      <c r="C222" s="84"/>
      <c r="D222" s="84"/>
      <c r="E222" s="360"/>
      <c r="F222" s="360"/>
      <c r="G222" s="365"/>
      <c r="H222" s="84"/>
      <c r="I222" s="84"/>
      <c r="J222" s="360"/>
      <c r="K222" s="247"/>
      <c r="L222" s="360"/>
      <c r="M222" s="360"/>
      <c r="N222" s="360"/>
      <c r="O222" s="360"/>
      <c r="P222" s="360"/>
      <c r="Q222" s="360"/>
      <c r="R222" s="360"/>
      <c r="S222" s="360"/>
      <c r="T222" s="360"/>
      <c r="U222" s="360"/>
      <c r="V222" s="366"/>
      <c r="W222" s="84"/>
    </row>
    <row r="223" spans="1:23" x14ac:dyDescent="0.2">
      <c r="A223" s="84"/>
      <c r="B223" s="84"/>
      <c r="C223" s="84"/>
      <c r="D223" s="84"/>
      <c r="E223" s="360"/>
      <c r="F223" s="360"/>
      <c r="G223" s="365"/>
      <c r="H223" s="84"/>
      <c r="I223" s="84"/>
      <c r="J223" s="360"/>
      <c r="K223" s="247"/>
      <c r="L223" s="360"/>
      <c r="M223" s="360"/>
      <c r="N223" s="360"/>
      <c r="O223" s="360"/>
      <c r="P223" s="360"/>
      <c r="Q223" s="360"/>
      <c r="R223" s="360"/>
      <c r="S223" s="360"/>
      <c r="T223" s="360"/>
      <c r="U223" s="360"/>
      <c r="V223" s="366"/>
      <c r="W223" s="84"/>
    </row>
    <row r="224" spans="1:23" x14ac:dyDescent="0.2">
      <c r="A224" s="84"/>
      <c r="B224" s="84"/>
      <c r="C224" s="84"/>
      <c r="D224" s="84"/>
      <c r="E224" s="360"/>
      <c r="F224" s="360"/>
      <c r="G224" s="365"/>
      <c r="H224" s="84"/>
      <c r="I224" s="84"/>
      <c r="J224" s="360"/>
      <c r="K224" s="247"/>
      <c r="L224" s="360"/>
      <c r="M224" s="360"/>
      <c r="N224" s="360"/>
      <c r="O224" s="360"/>
      <c r="P224" s="360"/>
      <c r="Q224" s="360"/>
      <c r="R224" s="360"/>
      <c r="S224" s="360"/>
      <c r="T224" s="360"/>
      <c r="U224" s="360"/>
      <c r="V224" s="366"/>
      <c r="W224" s="84"/>
    </row>
    <row r="225" spans="1:23" x14ac:dyDescent="0.2">
      <c r="A225" s="84"/>
      <c r="B225" s="84"/>
      <c r="C225" s="84"/>
      <c r="D225" s="84"/>
      <c r="E225" s="360"/>
      <c r="F225" s="360"/>
      <c r="G225" s="365"/>
      <c r="H225" s="84"/>
      <c r="I225" s="84"/>
      <c r="J225" s="360"/>
      <c r="K225" s="247"/>
      <c r="L225" s="360"/>
      <c r="M225" s="360"/>
      <c r="N225" s="360"/>
      <c r="O225" s="360"/>
      <c r="P225" s="360"/>
      <c r="Q225" s="360"/>
      <c r="R225" s="360"/>
      <c r="S225" s="360"/>
      <c r="T225" s="360"/>
      <c r="U225" s="360"/>
      <c r="V225" s="366"/>
      <c r="W225" s="84"/>
    </row>
    <row r="226" spans="1:23" x14ac:dyDescent="0.2">
      <c r="A226" s="84"/>
      <c r="B226" s="84"/>
      <c r="C226" s="84"/>
      <c r="D226" s="84"/>
      <c r="E226" s="360"/>
      <c r="F226" s="360"/>
      <c r="G226" s="365"/>
      <c r="H226" s="84"/>
      <c r="I226" s="84"/>
      <c r="J226" s="360"/>
      <c r="K226" s="247"/>
      <c r="L226" s="360"/>
      <c r="M226" s="360"/>
      <c r="N226" s="360"/>
      <c r="O226" s="360"/>
      <c r="P226" s="360"/>
      <c r="Q226" s="360"/>
      <c r="R226" s="360"/>
      <c r="S226" s="360"/>
      <c r="T226" s="360"/>
      <c r="U226" s="360"/>
      <c r="V226" s="366"/>
      <c r="W226" s="84"/>
    </row>
    <row r="227" spans="1:23" x14ac:dyDescent="0.2">
      <c r="A227" s="84"/>
      <c r="B227" s="84"/>
      <c r="C227" s="84"/>
      <c r="D227" s="84"/>
      <c r="E227" s="360"/>
      <c r="F227" s="360"/>
      <c r="G227" s="365"/>
      <c r="H227" s="84"/>
      <c r="I227" s="84"/>
      <c r="J227" s="360"/>
      <c r="K227" s="247"/>
      <c r="L227" s="360"/>
      <c r="M227" s="360"/>
      <c r="N227" s="360"/>
      <c r="O227" s="360"/>
      <c r="P227" s="360"/>
      <c r="Q227" s="360"/>
      <c r="R227" s="360"/>
      <c r="S227" s="360"/>
      <c r="T227" s="360"/>
      <c r="U227" s="360"/>
      <c r="V227" s="366"/>
      <c r="W227" s="84"/>
    </row>
    <row r="228" spans="1:23" x14ac:dyDescent="0.2">
      <c r="A228" s="84"/>
      <c r="B228" s="84"/>
      <c r="C228" s="84"/>
      <c r="D228" s="84"/>
      <c r="E228" s="360"/>
      <c r="F228" s="360"/>
      <c r="G228" s="365"/>
      <c r="H228" s="84"/>
      <c r="I228" s="84"/>
      <c r="J228" s="360"/>
      <c r="K228" s="247"/>
      <c r="L228" s="360"/>
      <c r="M228" s="360"/>
      <c r="N228" s="360"/>
      <c r="O228" s="360"/>
      <c r="P228" s="360"/>
      <c r="Q228" s="360"/>
      <c r="R228" s="360"/>
      <c r="S228" s="360"/>
      <c r="T228" s="360"/>
      <c r="U228" s="360"/>
      <c r="V228" s="366"/>
      <c r="W228" s="84"/>
    </row>
    <row r="229" spans="1:23" x14ac:dyDescent="0.2">
      <c r="A229" s="84"/>
      <c r="B229" s="84"/>
      <c r="C229" s="84"/>
      <c r="D229" s="84"/>
      <c r="E229" s="360"/>
      <c r="F229" s="360"/>
      <c r="G229" s="365"/>
      <c r="H229" s="84"/>
      <c r="I229" s="84"/>
      <c r="J229" s="360"/>
      <c r="K229" s="247"/>
      <c r="L229" s="360"/>
      <c r="M229" s="360"/>
      <c r="N229" s="360"/>
      <c r="O229" s="360"/>
      <c r="P229" s="360"/>
      <c r="Q229" s="360"/>
      <c r="R229" s="360"/>
      <c r="S229" s="360"/>
      <c r="T229" s="360"/>
      <c r="U229" s="360"/>
      <c r="V229" s="366"/>
      <c r="W229" s="84"/>
    </row>
    <row r="230" spans="1:23" x14ac:dyDescent="0.2">
      <c r="A230" s="84"/>
      <c r="B230" s="84"/>
      <c r="C230" s="84"/>
      <c r="D230" s="84"/>
      <c r="E230" s="360"/>
      <c r="F230" s="360"/>
      <c r="G230" s="365"/>
      <c r="H230" s="84"/>
      <c r="I230" s="84"/>
      <c r="J230" s="360"/>
      <c r="K230" s="247"/>
      <c r="L230" s="360"/>
      <c r="M230" s="360"/>
      <c r="N230" s="360"/>
      <c r="O230" s="360"/>
      <c r="P230" s="360"/>
      <c r="Q230" s="360"/>
      <c r="R230" s="360"/>
      <c r="S230" s="360"/>
      <c r="T230" s="360"/>
      <c r="U230" s="360"/>
      <c r="V230" s="366"/>
      <c r="W230" s="84"/>
    </row>
    <row r="231" spans="1:23" x14ac:dyDescent="0.2">
      <c r="A231" s="84"/>
      <c r="B231" s="84"/>
      <c r="C231" s="84"/>
      <c r="D231" s="84"/>
      <c r="E231" s="360"/>
      <c r="F231" s="360"/>
      <c r="G231" s="365"/>
      <c r="H231" s="84"/>
      <c r="I231" s="84"/>
      <c r="J231" s="360"/>
      <c r="K231" s="247"/>
      <c r="L231" s="360"/>
      <c r="M231" s="360"/>
      <c r="N231" s="360"/>
      <c r="O231" s="360"/>
      <c r="P231" s="360"/>
      <c r="Q231" s="360"/>
      <c r="R231" s="360"/>
      <c r="S231" s="360"/>
      <c r="T231" s="360"/>
      <c r="U231" s="360"/>
      <c r="V231" s="366"/>
      <c r="W231" s="84"/>
    </row>
    <row r="232" spans="1:23" x14ac:dyDescent="0.2">
      <c r="A232" s="84"/>
      <c r="B232" s="84"/>
      <c r="C232" s="84"/>
      <c r="D232" s="84"/>
      <c r="E232" s="360"/>
      <c r="F232" s="360"/>
      <c r="G232" s="365"/>
      <c r="H232" s="84"/>
      <c r="I232" s="84"/>
      <c r="J232" s="360"/>
      <c r="K232" s="247"/>
      <c r="L232" s="360"/>
      <c r="M232" s="360"/>
      <c r="N232" s="360"/>
      <c r="O232" s="360"/>
      <c r="P232" s="360"/>
      <c r="Q232" s="360"/>
      <c r="R232" s="360"/>
      <c r="S232" s="360"/>
      <c r="T232" s="360"/>
      <c r="U232" s="360"/>
      <c r="V232" s="366"/>
      <c r="W232" s="84"/>
    </row>
    <row r="233" spans="1:23" x14ac:dyDescent="0.2">
      <c r="A233" s="84"/>
      <c r="B233" s="84"/>
      <c r="C233" s="84"/>
      <c r="D233" s="84"/>
      <c r="E233" s="360"/>
      <c r="F233" s="360"/>
      <c r="G233" s="365"/>
      <c r="H233" s="84"/>
      <c r="I233" s="84"/>
      <c r="J233" s="360"/>
      <c r="K233" s="247"/>
      <c r="L233" s="360"/>
      <c r="M233" s="360"/>
      <c r="N233" s="360"/>
      <c r="O233" s="360"/>
      <c r="P233" s="360"/>
      <c r="Q233" s="360"/>
      <c r="R233" s="360"/>
      <c r="S233" s="360"/>
      <c r="T233" s="360"/>
      <c r="U233" s="360"/>
      <c r="V233" s="366"/>
      <c r="W233" s="84"/>
    </row>
    <row r="234" spans="1:23" x14ac:dyDescent="0.2">
      <c r="A234" s="84"/>
      <c r="B234" s="84"/>
      <c r="C234" s="84"/>
      <c r="D234" s="84"/>
      <c r="E234" s="360"/>
      <c r="F234" s="360"/>
      <c r="G234" s="365"/>
      <c r="H234" s="84"/>
      <c r="I234" s="84"/>
      <c r="J234" s="360"/>
      <c r="K234" s="247"/>
      <c r="L234" s="360"/>
      <c r="M234" s="360"/>
      <c r="N234" s="360"/>
      <c r="O234" s="360"/>
      <c r="P234" s="360"/>
      <c r="Q234" s="360"/>
      <c r="R234" s="360"/>
      <c r="S234" s="360"/>
      <c r="T234" s="360"/>
      <c r="U234" s="360"/>
      <c r="V234" s="366"/>
      <c r="W234" s="84"/>
    </row>
    <row r="235" spans="1:23" x14ac:dyDescent="0.2">
      <c r="A235" s="84"/>
      <c r="B235" s="84"/>
      <c r="C235" s="84"/>
      <c r="D235" s="84"/>
      <c r="E235" s="360"/>
      <c r="F235" s="360"/>
      <c r="G235" s="365"/>
      <c r="H235" s="84"/>
      <c r="I235" s="84"/>
      <c r="J235" s="360"/>
      <c r="K235" s="247"/>
      <c r="L235" s="360"/>
      <c r="M235" s="360"/>
      <c r="N235" s="360"/>
      <c r="O235" s="360"/>
      <c r="P235" s="360"/>
      <c r="Q235" s="360"/>
      <c r="R235" s="360"/>
      <c r="S235" s="360"/>
      <c r="T235" s="360"/>
      <c r="U235" s="360"/>
      <c r="V235" s="366"/>
      <c r="W235" s="84"/>
    </row>
    <row r="236" spans="1:23" x14ac:dyDescent="0.2">
      <c r="A236" s="84"/>
      <c r="B236" s="84"/>
      <c r="C236" s="84"/>
      <c r="D236" s="84"/>
      <c r="E236" s="360"/>
      <c r="F236" s="360"/>
      <c r="G236" s="365"/>
      <c r="H236" s="84"/>
      <c r="I236" s="84"/>
      <c r="J236" s="360"/>
      <c r="K236" s="247"/>
      <c r="L236" s="360"/>
      <c r="M236" s="360"/>
      <c r="N236" s="360"/>
      <c r="O236" s="360"/>
      <c r="P236" s="360"/>
      <c r="Q236" s="360"/>
      <c r="R236" s="360"/>
      <c r="S236" s="360"/>
      <c r="T236" s="360"/>
      <c r="U236" s="360"/>
      <c r="V236" s="366"/>
      <c r="W236" s="84"/>
    </row>
    <row r="237" spans="1:23" x14ac:dyDescent="0.2">
      <c r="A237" s="84"/>
      <c r="B237" s="84"/>
      <c r="C237" s="84"/>
      <c r="D237" s="84"/>
      <c r="E237" s="360"/>
      <c r="F237" s="360"/>
      <c r="G237" s="365"/>
      <c r="H237" s="84"/>
      <c r="I237" s="84"/>
      <c r="J237" s="360"/>
      <c r="K237" s="247"/>
      <c r="L237" s="360"/>
      <c r="M237" s="360"/>
      <c r="N237" s="360"/>
      <c r="O237" s="360"/>
      <c r="P237" s="360"/>
      <c r="Q237" s="360"/>
      <c r="R237" s="360"/>
      <c r="S237" s="360"/>
      <c r="T237" s="360"/>
      <c r="U237" s="360"/>
      <c r="V237" s="366"/>
      <c r="W237" s="84"/>
    </row>
    <row r="238" spans="1:23" x14ac:dyDescent="0.2">
      <c r="A238" s="84"/>
      <c r="B238" s="84"/>
      <c r="C238" s="84"/>
      <c r="D238" s="84"/>
      <c r="E238" s="360"/>
      <c r="F238" s="360"/>
      <c r="G238" s="365"/>
      <c r="H238" s="84"/>
      <c r="I238" s="84"/>
      <c r="J238" s="360"/>
      <c r="K238" s="247"/>
      <c r="L238" s="360"/>
      <c r="M238" s="360"/>
      <c r="N238" s="360"/>
      <c r="O238" s="360"/>
      <c r="P238" s="360"/>
      <c r="Q238" s="360"/>
      <c r="R238" s="360"/>
      <c r="S238" s="360"/>
      <c r="T238" s="360"/>
      <c r="U238" s="360"/>
      <c r="V238" s="366"/>
      <c r="W238" s="84"/>
    </row>
    <row r="239" spans="1:23" x14ac:dyDescent="0.2">
      <c r="A239" s="84"/>
      <c r="B239" s="84"/>
      <c r="C239" s="84"/>
      <c r="D239" s="84"/>
      <c r="E239" s="360"/>
      <c r="F239" s="360"/>
      <c r="G239" s="365"/>
      <c r="H239" s="84"/>
      <c r="I239" s="84"/>
      <c r="J239" s="360"/>
      <c r="K239" s="247"/>
      <c r="L239" s="360"/>
      <c r="M239" s="360"/>
      <c r="N239" s="360"/>
      <c r="O239" s="360"/>
      <c r="P239" s="360"/>
      <c r="Q239" s="360"/>
      <c r="R239" s="360"/>
      <c r="S239" s="360"/>
      <c r="T239" s="360"/>
      <c r="U239" s="360"/>
      <c r="V239" s="366"/>
      <c r="W239" s="84"/>
    </row>
    <row r="240" spans="1:23" x14ac:dyDescent="0.2">
      <c r="A240" s="84"/>
      <c r="B240" s="84"/>
      <c r="C240" s="84"/>
      <c r="D240" s="84"/>
      <c r="E240" s="360"/>
      <c r="F240" s="360"/>
      <c r="G240" s="365"/>
      <c r="H240" s="84"/>
      <c r="I240" s="84"/>
      <c r="J240" s="360"/>
      <c r="K240" s="247"/>
      <c r="L240" s="360"/>
      <c r="M240" s="360"/>
      <c r="N240" s="360"/>
      <c r="O240" s="360"/>
      <c r="P240" s="360"/>
      <c r="Q240" s="360"/>
      <c r="R240" s="360"/>
      <c r="S240" s="360"/>
      <c r="T240" s="360"/>
      <c r="U240" s="360"/>
      <c r="V240" s="366"/>
      <c r="W240" s="84"/>
    </row>
    <row r="241" spans="1:23" x14ac:dyDescent="0.2">
      <c r="A241" s="84"/>
      <c r="B241" s="84"/>
      <c r="C241" s="84"/>
      <c r="D241" s="84"/>
      <c r="E241" s="360"/>
      <c r="F241" s="360"/>
      <c r="G241" s="365"/>
      <c r="H241" s="84"/>
      <c r="I241" s="84"/>
      <c r="J241" s="360"/>
      <c r="K241" s="247"/>
      <c r="L241" s="360"/>
      <c r="M241" s="360"/>
      <c r="N241" s="360"/>
      <c r="O241" s="360"/>
      <c r="P241" s="360"/>
      <c r="Q241" s="360"/>
      <c r="R241" s="360"/>
      <c r="S241" s="360"/>
      <c r="T241" s="360"/>
      <c r="U241" s="360"/>
      <c r="V241" s="366"/>
      <c r="W241" s="84"/>
    </row>
    <row r="242" spans="1:23" x14ac:dyDescent="0.2">
      <c r="A242" s="84"/>
      <c r="B242" s="84"/>
      <c r="C242" s="84"/>
      <c r="D242" s="84"/>
      <c r="E242" s="360"/>
      <c r="F242" s="360"/>
      <c r="G242" s="365"/>
      <c r="H242" s="84"/>
      <c r="I242" s="84"/>
      <c r="J242" s="360"/>
      <c r="K242" s="247"/>
      <c r="L242" s="360"/>
      <c r="M242" s="360"/>
      <c r="N242" s="360"/>
      <c r="O242" s="360"/>
      <c r="P242" s="360"/>
      <c r="Q242" s="360"/>
      <c r="R242" s="360"/>
      <c r="S242" s="360"/>
      <c r="T242" s="360"/>
      <c r="U242" s="360"/>
      <c r="V242" s="366"/>
      <c r="W242" s="84"/>
    </row>
    <row r="243" spans="1:23" x14ac:dyDescent="0.2">
      <c r="A243" s="84"/>
      <c r="B243" s="84"/>
      <c r="C243" s="84"/>
      <c r="D243" s="84"/>
      <c r="E243" s="360"/>
      <c r="F243" s="360"/>
      <c r="G243" s="365"/>
      <c r="H243" s="84"/>
      <c r="I243" s="84"/>
      <c r="J243" s="360"/>
      <c r="K243" s="247"/>
      <c r="L243" s="360"/>
      <c r="M243" s="360"/>
      <c r="N243" s="360"/>
      <c r="O243" s="360"/>
      <c r="P243" s="360"/>
      <c r="Q243" s="360"/>
      <c r="R243" s="360"/>
      <c r="S243" s="360"/>
      <c r="T243" s="360"/>
      <c r="U243" s="360"/>
      <c r="V243" s="366"/>
      <c r="W243" s="84"/>
    </row>
    <row r="244" spans="1:23" x14ac:dyDescent="0.2">
      <c r="A244" s="84"/>
      <c r="B244" s="84"/>
      <c r="C244" s="84"/>
      <c r="D244" s="84"/>
      <c r="E244" s="360"/>
      <c r="F244" s="360"/>
      <c r="G244" s="365"/>
      <c r="H244" s="84"/>
      <c r="I244" s="84"/>
      <c r="J244" s="360"/>
      <c r="K244" s="247"/>
      <c r="L244" s="360"/>
      <c r="M244" s="360"/>
      <c r="N244" s="360"/>
      <c r="O244" s="360"/>
      <c r="P244" s="360"/>
      <c r="Q244" s="360"/>
      <c r="R244" s="360"/>
      <c r="S244" s="360"/>
      <c r="T244" s="360"/>
      <c r="U244" s="360"/>
      <c r="V244" s="366"/>
      <c r="W244" s="84"/>
    </row>
    <row r="245" spans="1:23" x14ac:dyDescent="0.2">
      <c r="A245" s="84"/>
      <c r="B245" s="84"/>
      <c r="C245" s="84"/>
      <c r="D245" s="84"/>
      <c r="E245" s="360"/>
      <c r="F245" s="360"/>
      <c r="G245" s="365"/>
      <c r="H245" s="84"/>
      <c r="I245" s="84"/>
      <c r="J245" s="360"/>
      <c r="K245" s="247"/>
      <c r="L245" s="360"/>
      <c r="M245" s="360"/>
      <c r="N245" s="360"/>
      <c r="O245" s="360"/>
      <c r="P245" s="360"/>
      <c r="Q245" s="360"/>
      <c r="R245" s="360"/>
      <c r="S245" s="360"/>
      <c r="T245" s="360"/>
      <c r="U245" s="360"/>
      <c r="V245" s="366"/>
      <c r="W245" s="84"/>
    </row>
    <row r="246" spans="1:23" x14ac:dyDescent="0.2">
      <c r="A246" s="84"/>
      <c r="B246" s="84"/>
      <c r="C246" s="84"/>
      <c r="D246" s="84"/>
      <c r="E246" s="360"/>
      <c r="F246" s="360"/>
      <c r="G246" s="365"/>
      <c r="H246" s="84"/>
      <c r="I246" s="84"/>
      <c r="J246" s="360"/>
      <c r="K246" s="247"/>
      <c r="L246" s="360"/>
      <c r="M246" s="360"/>
      <c r="N246" s="360"/>
      <c r="O246" s="360"/>
      <c r="P246" s="360"/>
      <c r="Q246" s="360"/>
      <c r="R246" s="360"/>
      <c r="S246" s="360"/>
      <c r="T246" s="360"/>
      <c r="U246" s="360"/>
      <c r="V246" s="366"/>
      <c r="W246" s="84"/>
    </row>
    <row r="247" spans="1:23" x14ac:dyDescent="0.2">
      <c r="A247" s="84"/>
      <c r="B247" s="84"/>
      <c r="C247" s="84"/>
      <c r="D247" s="84"/>
      <c r="E247" s="360"/>
      <c r="F247" s="360"/>
      <c r="G247" s="365"/>
      <c r="H247" s="84"/>
      <c r="I247" s="84"/>
      <c r="J247" s="360"/>
      <c r="K247" s="247"/>
      <c r="L247" s="360"/>
      <c r="M247" s="360"/>
      <c r="N247" s="360"/>
      <c r="O247" s="360"/>
      <c r="P247" s="360"/>
      <c r="Q247" s="360"/>
      <c r="R247" s="360"/>
      <c r="S247" s="360"/>
      <c r="T247" s="360"/>
      <c r="U247" s="360"/>
      <c r="V247" s="366"/>
      <c r="W247" s="84"/>
    </row>
    <row r="248" spans="1:23" x14ac:dyDescent="0.2">
      <c r="A248" s="84"/>
      <c r="B248" s="84"/>
      <c r="C248" s="84"/>
      <c r="D248" s="84"/>
      <c r="E248" s="360"/>
      <c r="F248" s="360"/>
      <c r="G248" s="365"/>
      <c r="H248" s="84"/>
      <c r="I248" s="84"/>
      <c r="J248" s="360"/>
      <c r="K248" s="247"/>
      <c r="L248" s="360"/>
      <c r="M248" s="360"/>
      <c r="N248" s="360"/>
      <c r="O248" s="360"/>
      <c r="P248" s="360"/>
      <c r="Q248" s="360"/>
      <c r="R248" s="360"/>
      <c r="S248" s="360"/>
      <c r="T248" s="360"/>
      <c r="U248" s="360"/>
      <c r="V248" s="366"/>
      <c r="W248" s="84"/>
    </row>
    <row r="249" spans="1:23" x14ac:dyDescent="0.2">
      <c r="A249" s="84"/>
      <c r="B249" s="84"/>
      <c r="C249" s="84"/>
      <c r="D249" s="84"/>
      <c r="E249" s="360"/>
      <c r="F249" s="360"/>
      <c r="G249" s="365"/>
      <c r="H249" s="84"/>
      <c r="I249" s="84"/>
      <c r="J249" s="360"/>
      <c r="K249" s="247"/>
      <c r="L249" s="360"/>
      <c r="M249" s="360"/>
      <c r="N249" s="360"/>
      <c r="O249" s="360"/>
      <c r="P249" s="360"/>
      <c r="Q249" s="360"/>
      <c r="R249" s="360"/>
      <c r="S249" s="360"/>
      <c r="T249" s="360"/>
      <c r="U249" s="360"/>
      <c r="V249" s="366"/>
      <c r="W249" s="84"/>
    </row>
    <row r="250" spans="1:23" x14ac:dyDescent="0.2">
      <c r="A250" s="84"/>
      <c r="B250" s="84"/>
      <c r="C250" s="84"/>
      <c r="D250" s="84"/>
      <c r="E250" s="360"/>
      <c r="F250" s="360"/>
      <c r="G250" s="365"/>
      <c r="H250" s="84"/>
      <c r="I250" s="84"/>
      <c r="J250" s="360"/>
      <c r="K250" s="247"/>
      <c r="L250" s="360"/>
      <c r="M250" s="360"/>
      <c r="N250" s="360"/>
      <c r="O250" s="360"/>
      <c r="P250" s="360"/>
      <c r="Q250" s="360"/>
      <c r="R250" s="360"/>
      <c r="S250" s="360"/>
      <c r="T250" s="360"/>
      <c r="U250" s="360"/>
      <c r="V250" s="366"/>
      <c r="W250" s="84"/>
    </row>
    <row r="251" spans="1:23" x14ac:dyDescent="0.2">
      <c r="A251" s="84"/>
      <c r="B251" s="84"/>
      <c r="C251" s="84"/>
      <c r="D251" s="84"/>
      <c r="E251" s="360"/>
      <c r="F251" s="360"/>
      <c r="G251" s="365"/>
      <c r="H251" s="84"/>
      <c r="I251" s="84"/>
      <c r="J251" s="360"/>
      <c r="K251" s="247"/>
      <c r="L251" s="360"/>
      <c r="M251" s="360"/>
      <c r="N251" s="360"/>
      <c r="O251" s="360"/>
      <c r="P251" s="360"/>
      <c r="Q251" s="360"/>
      <c r="R251" s="360"/>
      <c r="S251" s="360"/>
      <c r="T251" s="360"/>
      <c r="U251" s="360"/>
      <c r="V251" s="366"/>
      <c r="W251" s="84"/>
    </row>
    <row r="252" spans="1:23" x14ac:dyDescent="0.2">
      <c r="A252" s="84"/>
      <c r="B252" s="84"/>
      <c r="C252" s="84"/>
      <c r="D252" s="84"/>
      <c r="E252" s="360"/>
      <c r="F252" s="360"/>
      <c r="G252" s="365"/>
      <c r="H252" s="84"/>
      <c r="I252" s="84"/>
      <c r="J252" s="360"/>
      <c r="K252" s="247"/>
      <c r="L252" s="360"/>
      <c r="M252" s="360"/>
      <c r="N252" s="360"/>
      <c r="O252" s="360"/>
      <c r="P252" s="360"/>
      <c r="Q252" s="360"/>
      <c r="R252" s="360"/>
      <c r="S252" s="360"/>
      <c r="T252" s="360"/>
      <c r="U252" s="360"/>
      <c r="V252" s="366"/>
      <c r="W252" s="84"/>
    </row>
    <row r="253" spans="1:23" x14ac:dyDescent="0.2">
      <c r="A253" s="84"/>
      <c r="B253" s="84"/>
      <c r="C253" s="84"/>
      <c r="D253" s="84"/>
      <c r="E253" s="360"/>
      <c r="F253" s="360"/>
      <c r="G253" s="365"/>
      <c r="H253" s="84"/>
      <c r="I253" s="84"/>
      <c r="J253" s="360"/>
      <c r="K253" s="247"/>
      <c r="L253" s="360"/>
      <c r="M253" s="360"/>
      <c r="N253" s="360"/>
      <c r="O253" s="360"/>
      <c r="P253" s="360"/>
      <c r="Q253" s="360"/>
      <c r="R253" s="360"/>
      <c r="S253" s="360"/>
      <c r="T253" s="360"/>
      <c r="U253" s="360"/>
      <c r="V253" s="366"/>
      <c r="W253" s="84"/>
    </row>
    <row r="254" spans="1:23" x14ac:dyDescent="0.2">
      <c r="A254" s="84"/>
      <c r="B254" s="84"/>
      <c r="C254" s="84"/>
      <c r="D254" s="84"/>
      <c r="E254" s="360"/>
      <c r="F254" s="360"/>
      <c r="G254" s="365"/>
      <c r="H254" s="84"/>
      <c r="I254" s="84"/>
      <c r="J254" s="360"/>
      <c r="K254" s="247"/>
      <c r="L254" s="360"/>
      <c r="M254" s="360"/>
      <c r="N254" s="360"/>
      <c r="O254" s="360"/>
      <c r="P254" s="360"/>
      <c r="Q254" s="360"/>
      <c r="R254" s="360"/>
      <c r="S254" s="360"/>
      <c r="T254" s="360"/>
      <c r="U254" s="360"/>
      <c r="V254" s="366"/>
      <c r="W254" s="84"/>
    </row>
    <row r="255" spans="1:23" x14ac:dyDescent="0.2">
      <c r="A255" s="84"/>
      <c r="B255" s="84"/>
      <c r="C255" s="84"/>
      <c r="D255" s="84"/>
      <c r="E255" s="360"/>
      <c r="F255" s="360"/>
      <c r="G255" s="365"/>
      <c r="H255" s="84"/>
      <c r="I255" s="84"/>
      <c r="J255" s="360"/>
      <c r="K255" s="247"/>
      <c r="L255" s="360"/>
      <c r="M255" s="360"/>
      <c r="N255" s="360"/>
      <c r="O255" s="360"/>
      <c r="P255" s="360"/>
      <c r="Q255" s="360"/>
      <c r="R255" s="360"/>
      <c r="S255" s="360"/>
      <c r="T255" s="360"/>
      <c r="U255" s="360"/>
      <c r="V255" s="366"/>
      <c r="W255" s="84"/>
    </row>
    <row r="256" spans="1:23" x14ac:dyDescent="0.2">
      <c r="A256" s="84"/>
      <c r="B256" s="84"/>
      <c r="C256" s="84"/>
      <c r="D256" s="84"/>
      <c r="E256" s="360"/>
      <c r="F256" s="360"/>
      <c r="G256" s="365"/>
      <c r="H256" s="84"/>
      <c r="I256" s="84"/>
      <c r="J256" s="360"/>
      <c r="K256" s="247"/>
      <c r="L256" s="360"/>
      <c r="M256" s="360"/>
      <c r="N256" s="360"/>
      <c r="O256" s="360"/>
      <c r="P256" s="360"/>
      <c r="Q256" s="360"/>
      <c r="R256" s="360"/>
      <c r="S256" s="360"/>
      <c r="T256" s="360"/>
      <c r="U256" s="360"/>
      <c r="V256" s="366"/>
      <c r="W256" s="84"/>
    </row>
    <row r="257" spans="1:23" x14ac:dyDescent="0.2">
      <c r="A257" s="84"/>
      <c r="B257" s="84"/>
      <c r="C257" s="84"/>
      <c r="D257" s="84"/>
      <c r="E257" s="360"/>
      <c r="F257" s="360"/>
      <c r="G257" s="365"/>
      <c r="H257" s="84"/>
      <c r="I257" s="84"/>
      <c r="J257" s="360"/>
      <c r="K257" s="247"/>
      <c r="L257" s="360"/>
      <c r="M257" s="360"/>
      <c r="N257" s="360"/>
      <c r="O257" s="360"/>
      <c r="P257" s="360"/>
      <c r="Q257" s="360"/>
      <c r="R257" s="360"/>
      <c r="S257" s="360"/>
      <c r="T257" s="360"/>
      <c r="U257" s="360"/>
      <c r="V257" s="366"/>
      <c r="W257" s="84"/>
    </row>
    <row r="258" spans="1:23" x14ac:dyDescent="0.2">
      <c r="A258" s="84"/>
      <c r="B258" s="84"/>
      <c r="C258" s="84"/>
      <c r="D258" s="84"/>
      <c r="E258" s="360"/>
      <c r="F258" s="360"/>
      <c r="G258" s="365"/>
      <c r="H258" s="84"/>
      <c r="I258" s="84"/>
      <c r="J258" s="360"/>
      <c r="K258" s="247"/>
      <c r="L258" s="360"/>
      <c r="M258" s="360"/>
      <c r="N258" s="360"/>
      <c r="O258" s="360"/>
      <c r="P258" s="360"/>
      <c r="Q258" s="360"/>
      <c r="R258" s="360"/>
      <c r="S258" s="360"/>
      <c r="T258" s="360"/>
      <c r="U258" s="360"/>
      <c r="V258" s="366"/>
      <c r="W258" s="84"/>
    </row>
    <row r="259" spans="1:23" x14ac:dyDescent="0.2">
      <c r="A259" s="84"/>
      <c r="B259" s="84"/>
      <c r="C259" s="84"/>
      <c r="D259" s="84"/>
      <c r="E259" s="360"/>
      <c r="F259" s="360"/>
      <c r="G259" s="365"/>
      <c r="H259" s="84"/>
      <c r="I259" s="84"/>
      <c r="J259" s="360"/>
      <c r="K259" s="247"/>
      <c r="L259" s="360"/>
      <c r="M259" s="360"/>
      <c r="N259" s="360"/>
      <c r="O259" s="360"/>
      <c r="P259" s="360"/>
      <c r="Q259" s="360"/>
      <c r="R259" s="360"/>
      <c r="S259" s="360"/>
      <c r="T259" s="360"/>
      <c r="U259" s="360"/>
      <c r="V259" s="366"/>
      <c r="W259" s="84"/>
    </row>
    <row r="260" spans="1:23" x14ac:dyDescent="0.2">
      <c r="A260" s="84"/>
      <c r="B260" s="84"/>
      <c r="C260" s="84"/>
      <c r="D260" s="84"/>
      <c r="E260" s="360"/>
      <c r="F260" s="360"/>
      <c r="G260" s="365"/>
      <c r="H260" s="84"/>
      <c r="I260" s="84"/>
      <c r="J260" s="360"/>
      <c r="K260" s="247"/>
      <c r="L260" s="360"/>
      <c r="M260" s="360"/>
      <c r="N260" s="360"/>
      <c r="O260" s="360"/>
      <c r="P260" s="360"/>
      <c r="Q260" s="360"/>
      <c r="R260" s="360"/>
      <c r="S260" s="360"/>
      <c r="T260" s="360"/>
      <c r="U260" s="360"/>
      <c r="V260" s="366"/>
      <c r="W260" s="84"/>
    </row>
    <row r="261" spans="1:23" x14ac:dyDescent="0.2">
      <c r="A261" s="84"/>
      <c r="B261" s="84"/>
      <c r="C261" s="84"/>
      <c r="D261" s="84"/>
      <c r="E261" s="360"/>
      <c r="F261" s="360"/>
      <c r="G261" s="365"/>
      <c r="H261" s="84"/>
      <c r="I261" s="84"/>
      <c r="J261" s="360"/>
      <c r="K261" s="247"/>
      <c r="L261" s="360"/>
      <c r="M261" s="360"/>
      <c r="N261" s="360"/>
      <c r="O261" s="360"/>
      <c r="P261" s="360"/>
      <c r="Q261" s="360"/>
      <c r="R261" s="360"/>
      <c r="S261" s="360"/>
      <c r="T261" s="360"/>
      <c r="U261" s="360"/>
      <c r="V261" s="366"/>
      <c r="W261" s="84"/>
    </row>
    <row r="262" spans="1:23" x14ac:dyDescent="0.2">
      <c r="A262" s="84"/>
      <c r="B262" s="84"/>
      <c r="C262" s="84"/>
      <c r="D262" s="84"/>
      <c r="E262" s="360"/>
      <c r="F262" s="360"/>
      <c r="G262" s="365"/>
      <c r="H262" s="84"/>
      <c r="I262" s="84"/>
      <c r="J262" s="360"/>
      <c r="K262" s="247"/>
      <c r="L262" s="360"/>
      <c r="M262" s="360"/>
      <c r="N262" s="360"/>
      <c r="O262" s="360"/>
      <c r="P262" s="360"/>
      <c r="Q262" s="360"/>
      <c r="R262" s="360"/>
      <c r="S262" s="360"/>
      <c r="T262" s="360"/>
      <c r="U262" s="360"/>
      <c r="V262" s="366"/>
      <c r="W262" s="84"/>
    </row>
    <row r="263" spans="1:23" x14ac:dyDescent="0.2">
      <c r="A263" s="84"/>
      <c r="B263" s="84"/>
      <c r="C263" s="84"/>
      <c r="D263" s="84"/>
      <c r="E263" s="360"/>
      <c r="F263" s="360"/>
      <c r="G263" s="365"/>
      <c r="H263" s="84"/>
      <c r="I263" s="84"/>
      <c r="J263" s="360"/>
      <c r="K263" s="247"/>
      <c r="L263" s="360"/>
      <c r="M263" s="360"/>
      <c r="N263" s="360"/>
      <c r="O263" s="360"/>
      <c r="P263" s="360"/>
      <c r="Q263" s="360"/>
      <c r="R263" s="360"/>
      <c r="S263" s="360"/>
      <c r="T263" s="360"/>
      <c r="U263" s="360"/>
      <c r="V263" s="366"/>
      <c r="W263" s="84"/>
    </row>
    <row r="264" spans="1:23" x14ac:dyDescent="0.2">
      <c r="A264" s="84"/>
      <c r="B264" s="84"/>
      <c r="C264" s="84"/>
      <c r="D264" s="84"/>
      <c r="E264" s="360"/>
      <c r="F264" s="360"/>
      <c r="G264" s="365"/>
      <c r="H264" s="84"/>
      <c r="I264" s="84"/>
      <c r="J264" s="360"/>
      <c r="K264" s="247"/>
      <c r="L264" s="360"/>
      <c r="M264" s="360"/>
      <c r="N264" s="360"/>
      <c r="O264" s="360"/>
      <c r="P264" s="360"/>
      <c r="Q264" s="360"/>
      <c r="R264" s="360"/>
      <c r="S264" s="360"/>
      <c r="T264" s="360"/>
      <c r="U264" s="360"/>
      <c r="V264" s="366"/>
      <c r="W264" s="84"/>
    </row>
    <row r="265" spans="1:23" x14ac:dyDescent="0.2">
      <c r="A265" s="84"/>
      <c r="B265" s="84"/>
      <c r="C265" s="84"/>
      <c r="D265" s="84"/>
      <c r="E265" s="360"/>
      <c r="F265" s="360"/>
      <c r="G265" s="365"/>
      <c r="H265" s="84"/>
      <c r="I265" s="84"/>
      <c r="J265" s="360"/>
      <c r="K265" s="247"/>
      <c r="L265" s="360"/>
      <c r="M265" s="360"/>
      <c r="N265" s="360"/>
      <c r="O265" s="360"/>
      <c r="P265" s="360"/>
      <c r="Q265" s="360"/>
      <c r="R265" s="360"/>
      <c r="S265" s="360"/>
      <c r="T265" s="360"/>
      <c r="U265" s="360"/>
      <c r="V265" s="366"/>
      <c r="W265" s="84"/>
    </row>
    <row r="266" spans="1:23" x14ac:dyDescent="0.2">
      <c r="A266" s="84"/>
      <c r="B266" s="84"/>
      <c r="C266" s="84"/>
      <c r="D266" s="84"/>
      <c r="E266" s="360"/>
      <c r="F266" s="360"/>
      <c r="G266" s="365"/>
      <c r="H266" s="84"/>
      <c r="I266" s="84"/>
      <c r="J266" s="360"/>
      <c r="K266" s="247"/>
      <c r="L266" s="360"/>
      <c r="M266" s="360"/>
      <c r="N266" s="360"/>
      <c r="O266" s="360"/>
      <c r="P266" s="360"/>
      <c r="Q266" s="360"/>
      <c r="R266" s="360"/>
      <c r="S266" s="360"/>
      <c r="T266" s="360"/>
      <c r="U266" s="360"/>
      <c r="V266" s="366"/>
      <c r="W266" s="84"/>
    </row>
    <row r="267" spans="1:23" x14ac:dyDescent="0.2">
      <c r="A267" s="84"/>
      <c r="B267" s="84"/>
      <c r="C267" s="84"/>
      <c r="D267" s="84"/>
      <c r="E267" s="360"/>
      <c r="F267" s="360"/>
      <c r="G267" s="365"/>
      <c r="H267" s="84"/>
      <c r="I267" s="84"/>
      <c r="J267" s="360"/>
      <c r="K267" s="247"/>
      <c r="L267" s="360"/>
      <c r="M267" s="360"/>
      <c r="N267" s="360"/>
      <c r="O267" s="360"/>
      <c r="P267" s="360"/>
      <c r="Q267" s="360"/>
      <c r="R267" s="360"/>
      <c r="S267" s="360"/>
      <c r="T267" s="360"/>
      <c r="U267" s="360"/>
      <c r="V267" s="366"/>
      <c r="W267" s="84"/>
    </row>
    <row r="268" spans="1:23" x14ac:dyDescent="0.2">
      <c r="A268" s="84"/>
      <c r="B268" s="84"/>
      <c r="C268" s="84"/>
      <c r="D268" s="84"/>
      <c r="E268" s="360"/>
      <c r="F268" s="360"/>
      <c r="G268" s="365"/>
      <c r="H268" s="84"/>
      <c r="I268" s="84"/>
      <c r="J268" s="360"/>
      <c r="K268" s="247"/>
      <c r="L268" s="360"/>
      <c r="M268" s="360"/>
      <c r="N268" s="360"/>
      <c r="O268" s="360"/>
      <c r="P268" s="360"/>
      <c r="Q268" s="360"/>
      <c r="R268" s="360"/>
      <c r="S268" s="360"/>
      <c r="T268" s="360"/>
      <c r="U268" s="360"/>
      <c r="V268" s="366"/>
      <c r="W268" s="84"/>
    </row>
    <row r="269" spans="1:23" x14ac:dyDescent="0.2">
      <c r="A269" s="84"/>
      <c r="B269" s="84"/>
      <c r="C269" s="84"/>
      <c r="D269" s="84"/>
      <c r="E269" s="360"/>
      <c r="F269" s="360"/>
      <c r="G269" s="365"/>
      <c r="H269" s="84"/>
      <c r="I269" s="84"/>
      <c r="J269" s="360"/>
      <c r="K269" s="247"/>
      <c r="L269" s="360"/>
      <c r="M269" s="360"/>
      <c r="N269" s="360"/>
      <c r="O269" s="360"/>
      <c r="P269" s="360"/>
      <c r="Q269" s="360"/>
      <c r="R269" s="360"/>
      <c r="S269" s="360"/>
      <c r="T269" s="360"/>
      <c r="U269" s="360"/>
      <c r="V269" s="366"/>
      <c r="W269" s="84"/>
    </row>
    <row r="270" spans="1:23" x14ac:dyDescent="0.2">
      <c r="A270" s="84"/>
      <c r="B270" s="84"/>
      <c r="C270" s="84"/>
      <c r="D270" s="84"/>
      <c r="E270" s="360"/>
      <c r="F270" s="360"/>
      <c r="G270" s="365"/>
      <c r="H270" s="84"/>
      <c r="I270" s="84"/>
      <c r="J270" s="360"/>
      <c r="K270" s="247"/>
      <c r="L270" s="360"/>
      <c r="M270" s="360"/>
      <c r="N270" s="360"/>
      <c r="O270" s="360"/>
      <c r="P270" s="360"/>
      <c r="Q270" s="360"/>
      <c r="R270" s="360"/>
      <c r="S270" s="360"/>
      <c r="T270" s="360"/>
      <c r="U270" s="360"/>
      <c r="V270" s="366"/>
      <c r="W270" s="84"/>
    </row>
    <row r="271" spans="1:23" x14ac:dyDescent="0.2">
      <c r="A271" s="84"/>
      <c r="B271" s="84"/>
      <c r="C271" s="84"/>
      <c r="D271" s="84"/>
      <c r="E271" s="360"/>
      <c r="F271" s="360"/>
      <c r="G271" s="365"/>
      <c r="H271" s="84"/>
      <c r="I271" s="84"/>
      <c r="J271" s="360"/>
      <c r="K271" s="247"/>
      <c r="L271" s="360"/>
      <c r="M271" s="360"/>
      <c r="N271" s="360"/>
      <c r="O271" s="360"/>
      <c r="P271" s="360"/>
      <c r="Q271" s="360"/>
      <c r="R271" s="360"/>
      <c r="S271" s="360"/>
      <c r="T271" s="360"/>
      <c r="U271" s="360"/>
      <c r="V271" s="366"/>
      <c r="W271" s="84"/>
    </row>
    <row r="272" spans="1:23" x14ac:dyDescent="0.2">
      <c r="A272" s="84"/>
      <c r="B272" s="84"/>
      <c r="C272" s="84"/>
      <c r="D272" s="84"/>
      <c r="E272" s="360"/>
      <c r="F272" s="360"/>
      <c r="G272" s="365"/>
      <c r="H272" s="84"/>
      <c r="I272" s="84"/>
      <c r="J272" s="360"/>
      <c r="K272" s="247"/>
      <c r="L272" s="360"/>
      <c r="M272" s="360"/>
      <c r="N272" s="360"/>
      <c r="O272" s="360"/>
      <c r="P272" s="360"/>
      <c r="Q272" s="360"/>
      <c r="R272" s="360"/>
      <c r="S272" s="360"/>
      <c r="T272" s="360"/>
      <c r="U272" s="360"/>
      <c r="V272" s="366"/>
      <c r="W272" s="84"/>
    </row>
    <row r="273" spans="1:23" x14ac:dyDescent="0.2">
      <c r="A273" s="84"/>
      <c r="B273" s="84"/>
      <c r="C273" s="84"/>
      <c r="D273" s="84"/>
      <c r="E273" s="360"/>
      <c r="F273" s="360"/>
      <c r="G273" s="365"/>
      <c r="H273" s="84"/>
      <c r="I273" s="84"/>
      <c r="J273" s="360"/>
      <c r="K273" s="247"/>
      <c r="L273" s="360"/>
      <c r="M273" s="360"/>
      <c r="N273" s="360"/>
      <c r="O273" s="360"/>
      <c r="P273" s="360"/>
      <c r="Q273" s="360"/>
      <c r="R273" s="360"/>
      <c r="S273" s="360"/>
      <c r="T273" s="360"/>
      <c r="U273" s="360"/>
      <c r="V273" s="366"/>
      <c r="W273" s="84"/>
    </row>
    <row r="274" spans="1:23" x14ac:dyDescent="0.2">
      <c r="A274" s="84"/>
      <c r="B274" s="84"/>
      <c r="C274" s="84"/>
      <c r="D274" s="84"/>
      <c r="E274" s="360"/>
      <c r="F274" s="360"/>
      <c r="G274" s="365"/>
      <c r="H274" s="84"/>
      <c r="I274" s="84"/>
      <c r="J274" s="360"/>
      <c r="K274" s="247"/>
      <c r="L274" s="360"/>
      <c r="M274" s="360"/>
      <c r="N274" s="360"/>
      <c r="O274" s="360"/>
      <c r="P274" s="360"/>
      <c r="Q274" s="360"/>
      <c r="R274" s="360"/>
      <c r="S274" s="360"/>
      <c r="T274" s="360"/>
      <c r="U274" s="360"/>
      <c r="V274" s="366"/>
      <c r="W274" s="84"/>
    </row>
    <row r="275" spans="1:23" x14ac:dyDescent="0.2">
      <c r="A275" s="84"/>
      <c r="B275" s="84"/>
      <c r="C275" s="84"/>
      <c r="D275" s="84"/>
      <c r="E275" s="360"/>
      <c r="F275" s="360"/>
      <c r="G275" s="365"/>
      <c r="H275" s="84"/>
      <c r="I275" s="84"/>
      <c r="J275" s="360"/>
      <c r="K275" s="247"/>
      <c r="L275" s="360"/>
      <c r="M275" s="360"/>
      <c r="N275" s="360"/>
      <c r="O275" s="360"/>
      <c r="P275" s="360"/>
      <c r="Q275" s="360"/>
      <c r="R275" s="360"/>
      <c r="S275" s="360"/>
      <c r="T275" s="360"/>
      <c r="U275" s="360"/>
      <c r="V275" s="366"/>
      <c r="W275" s="84"/>
    </row>
    <row r="276" spans="1:23" x14ac:dyDescent="0.2">
      <c r="A276" s="84"/>
      <c r="B276" s="84"/>
      <c r="C276" s="84"/>
      <c r="D276" s="84"/>
      <c r="E276" s="360"/>
      <c r="F276" s="360"/>
      <c r="G276" s="365"/>
      <c r="H276" s="84"/>
      <c r="I276" s="84"/>
      <c r="J276" s="360"/>
      <c r="K276" s="247"/>
      <c r="L276" s="360"/>
      <c r="M276" s="360"/>
      <c r="N276" s="360"/>
      <c r="O276" s="360"/>
      <c r="P276" s="360"/>
      <c r="Q276" s="360"/>
      <c r="R276" s="360"/>
      <c r="S276" s="360"/>
      <c r="T276" s="360"/>
      <c r="U276" s="360"/>
      <c r="V276" s="366"/>
      <c r="W276" s="84"/>
    </row>
    <row r="277" spans="1:23" x14ac:dyDescent="0.2">
      <c r="A277" s="84"/>
      <c r="B277" s="84"/>
      <c r="C277" s="84"/>
      <c r="D277" s="84"/>
      <c r="E277" s="360"/>
      <c r="F277" s="360"/>
      <c r="G277" s="365"/>
      <c r="H277" s="84"/>
      <c r="I277" s="84"/>
      <c r="J277" s="360"/>
      <c r="K277" s="247"/>
      <c r="L277" s="360"/>
      <c r="M277" s="360"/>
      <c r="N277" s="360"/>
      <c r="O277" s="360"/>
      <c r="P277" s="360"/>
      <c r="Q277" s="360"/>
      <c r="R277" s="360"/>
      <c r="S277" s="360"/>
      <c r="T277" s="360"/>
      <c r="U277" s="360"/>
      <c r="V277" s="366"/>
      <c r="W277" s="84"/>
    </row>
    <row r="278" spans="1:23" x14ac:dyDescent="0.2">
      <c r="A278" s="84"/>
      <c r="B278" s="84"/>
      <c r="C278" s="84"/>
      <c r="D278" s="84"/>
      <c r="E278" s="360"/>
      <c r="F278" s="360"/>
      <c r="G278" s="365"/>
      <c r="H278" s="84"/>
      <c r="I278" s="84"/>
      <c r="J278" s="360"/>
      <c r="K278" s="247"/>
      <c r="L278" s="360"/>
      <c r="M278" s="360"/>
      <c r="N278" s="360"/>
      <c r="O278" s="360"/>
      <c r="P278" s="360"/>
      <c r="Q278" s="360"/>
      <c r="R278" s="360"/>
      <c r="S278" s="360"/>
      <c r="T278" s="360"/>
      <c r="U278" s="360"/>
      <c r="V278" s="366"/>
      <c r="W278" s="84"/>
    </row>
    <row r="279" spans="1:23" x14ac:dyDescent="0.2">
      <c r="A279" s="84"/>
      <c r="B279" s="84"/>
      <c r="C279" s="84"/>
      <c r="D279" s="84"/>
      <c r="E279" s="360"/>
      <c r="F279" s="360"/>
      <c r="G279" s="365"/>
      <c r="H279" s="84"/>
      <c r="I279" s="84"/>
      <c r="J279" s="360"/>
      <c r="K279" s="247"/>
      <c r="L279" s="360"/>
      <c r="M279" s="360"/>
      <c r="N279" s="360"/>
      <c r="O279" s="360"/>
      <c r="P279" s="360"/>
      <c r="Q279" s="360"/>
      <c r="R279" s="360"/>
      <c r="S279" s="360"/>
      <c r="T279" s="360"/>
      <c r="U279" s="360"/>
      <c r="V279" s="366"/>
      <c r="W279" s="84"/>
    </row>
    <row r="280" spans="1:23" x14ac:dyDescent="0.2">
      <c r="A280" s="84"/>
      <c r="B280" s="84"/>
      <c r="C280" s="84"/>
      <c r="D280" s="84"/>
      <c r="E280" s="360"/>
      <c r="F280" s="360"/>
      <c r="G280" s="365"/>
      <c r="H280" s="84"/>
      <c r="I280" s="84"/>
      <c r="J280" s="360"/>
      <c r="K280" s="247"/>
      <c r="L280" s="360"/>
      <c r="M280" s="360"/>
      <c r="N280" s="360"/>
      <c r="O280" s="360"/>
      <c r="P280" s="360"/>
      <c r="Q280" s="360"/>
      <c r="R280" s="360"/>
      <c r="S280" s="360"/>
      <c r="T280" s="360"/>
      <c r="U280" s="360"/>
      <c r="V280" s="366"/>
      <c r="W280" s="84"/>
    </row>
    <row r="281" spans="1:23" x14ac:dyDescent="0.2">
      <c r="A281" s="84"/>
      <c r="B281" s="84"/>
      <c r="C281" s="84"/>
      <c r="D281" s="84"/>
      <c r="E281" s="360"/>
      <c r="F281" s="360"/>
      <c r="G281" s="365"/>
      <c r="H281" s="84"/>
      <c r="I281" s="84"/>
      <c r="J281" s="360"/>
      <c r="K281" s="247"/>
      <c r="L281" s="360"/>
      <c r="M281" s="360"/>
      <c r="N281" s="360"/>
      <c r="O281" s="360"/>
      <c r="P281" s="360"/>
      <c r="Q281" s="360"/>
      <c r="R281" s="360"/>
      <c r="S281" s="360"/>
      <c r="T281" s="360"/>
      <c r="U281" s="360"/>
      <c r="V281" s="366"/>
      <c r="W281" s="84"/>
    </row>
    <row r="282" spans="1:23" x14ac:dyDescent="0.2">
      <c r="A282" s="84"/>
      <c r="B282" s="84"/>
      <c r="C282" s="84"/>
      <c r="D282" s="84"/>
      <c r="E282" s="360"/>
      <c r="F282" s="360"/>
      <c r="G282" s="365"/>
      <c r="H282" s="84"/>
      <c r="I282" s="84"/>
      <c r="J282" s="360"/>
      <c r="K282" s="247"/>
      <c r="L282" s="360"/>
      <c r="M282" s="360"/>
      <c r="N282" s="360"/>
      <c r="O282" s="360"/>
      <c r="P282" s="360"/>
      <c r="Q282" s="360"/>
      <c r="R282" s="360"/>
      <c r="S282" s="360"/>
      <c r="T282" s="360"/>
      <c r="U282" s="360"/>
      <c r="V282" s="366"/>
      <c r="W282" s="84"/>
    </row>
    <row r="283" spans="1:23" x14ac:dyDescent="0.2">
      <c r="A283" s="84"/>
      <c r="B283" s="84"/>
      <c r="C283" s="84"/>
      <c r="D283" s="84"/>
      <c r="E283" s="360"/>
      <c r="F283" s="360"/>
      <c r="G283" s="365"/>
      <c r="H283" s="84"/>
      <c r="I283" s="84"/>
      <c r="J283" s="360"/>
      <c r="K283" s="247"/>
      <c r="L283" s="360"/>
      <c r="M283" s="360"/>
      <c r="N283" s="360"/>
      <c r="O283" s="360"/>
      <c r="P283" s="360"/>
      <c r="Q283" s="360"/>
      <c r="R283" s="360"/>
      <c r="S283" s="360"/>
      <c r="T283" s="360"/>
      <c r="U283" s="360"/>
      <c r="V283" s="366"/>
      <c r="W283" s="84"/>
    </row>
    <row r="284" spans="1:23" x14ac:dyDescent="0.2">
      <c r="A284" s="84"/>
      <c r="B284" s="84"/>
      <c r="C284" s="84"/>
      <c r="D284" s="84"/>
      <c r="E284" s="360"/>
      <c r="F284" s="360"/>
      <c r="G284" s="365"/>
      <c r="H284" s="84"/>
      <c r="I284" s="84"/>
      <c r="J284" s="360"/>
      <c r="K284" s="247"/>
      <c r="L284" s="360"/>
      <c r="M284" s="360"/>
      <c r="N284" s="360"/>
      <c r="O284" s="360"/>
      <c r="P284" s="360"/>
      <c r="Q284" s="360"/>
      <c r="R284" s="360"/>
      <c r="S284" s="360"/>
      <c r="T284" s="360"/>
      <c r="U284" s="360"/>
      <c r="V284" s="366"/>
      <c r="W284" s="84"/>
    </row>
    <row r="285" spans="1:23" x14ac:dyDescent="0.2">
      <c r="A285" s="84"/>
      <c r="B285" s="84"/>
      <c r="C285" s="84"/>
      <c r="D285" s="84"/>
      <c r="E285" s="360"/>
      <c r="F285" s="360"/>
      <c r="G285" s="365"/>
      <c r="H285" s="84"/>
      <c r="I285" s="84"/>
      <c r="J285" s="360"/>
      <c r="K285" s="247"/>
      <c r="L285" s="360"/>
      <c r="M285" s="360"/>
      <c r="N285" s="360"/>
      <c r="O285" s="360"/>
      <c r="P285" s="360"/>
      <c r="Q285" s="360"/>
      <c r="R285" s="360"/>
      <c r="S285" s="360"/>
      <c r="T285" s="360"/>
      <c r="U285" s="360"/>
      <c r="V285" s="366"/>
      <c r="W285" s="84"/>
    </row>
    <row r="286" spans="1:23" x14ac:dyDescent="0.2">
      <c r="A286" s="84"/>
      <c r="B286" s="84"/>
      <c r="C286" s="84"/>
      <c r="D286" s="84"/>
      <c r="E286" s="360"/>
      <c r="F286" s="360"/>
      <c r="G286" s="365"/>
      <c r="H286" s="84"/>
      <c r="I286" s="84"/>
      <c r="J286" s="360"/>
      <c r="K286" s="247"/>
      <c r="L286" s="360"/>
      <c r="M286" s="360"/>
      <c r="N286" s="360"/>
      <c r="O286" s="360"/>
      <c r="P286" s="360"/>
      <c r="Q286" s="360"/>
      <c r="R286" s="360"/>
      <c r="S286" s="360"/>
      <c r="T286" s="360"/>
      <c r="U286" s="360"/>
      <c r="V286" s="366"/>
      <c r="W286" s="84"/>
    </row>
    <row r="287" spans="1:23" x14ac:dyDescent="0.2">
      <c r="A287" s="84"/>
      <c r="B287" s="84"/>
      <c r="C287" s="84"/>
      <c r="D287" s="84"/>
      <c r="E287" s="360"/>
      <c r="F287" s="360"/>
      <c r="G287" s="365"/>
      <c r="H287" s="84"/>
      <c r="I287" s="84"/>
      <c r="J287" s="360"/>
      <c r="K287" s="247"/>
      <c r="L287" s="360"/>
      <c r="M287" s="360"/>
      <c r="N287" s="360"/>
      <c r="O287" s="360"/>
      <c r="P287" s="360"/>
      <c r="Q287" s="360"/>
      <c r="R287" s="360"/>
      <c r="S287" s="360"/>
      <c r="T287" s="360"/>
      <c r="U287" s="360"/>
      <c r="V287" s="366"/>
      <c r="W287" s="84"/>
    </row>
    <row r="288" spans="1:23" x14ac:dyDescent="0.2">
      <c r="A288" s="84"/>
      <c r="B288" s="84"/>
      <c r="C288" s="84"/>
      <c r="D288" s="84"/>
      <c r="E288" s="360"/>
      <c r="F288" s="360"/>
      <c r="G288" s="365"/>
      <c r="H288" s="84"/>
      <c r="I288" s="84"/>
      <c r="J288" s="360"/>
      <c r="K288" s="247"/>
      <c r="L288" s="360"/>
      <c r="M288" s="360"/>
      <c r="N288" s="360"/>
      <c r="O288" s="360"/>
      <c r="P288" s="360"/>
      <c r="Q288" s="360"/>
      <c r="R288" s="360"/>
      <c r="S288" s="360"/>
      <c r="T288" s="360"/>
      <c r="U288" s="360"/>
      <c r="V288" s="366"/>
      <c r="W288" s="84"/>
    </row>
    <row r="289" spans="1:23" x14ac:dyDescent="0.2">
      <c r="A289" s="84"/>
      <c r="B289" s="84"/>
      <c r="C289" s="84"/>
      <c r="D289" s="84"/>
      <c r="E289" s="360"/>
      <c r="F289" s="360"/>
      <c r="G289" s="365"/>
      <c r="H289" s="84"/>
      <c r="I289" s="84"/>
      <c r="J289" s="360"/>
      <c r="K289" s="247"/>
      <c r="L289" s="360"/>
      <c r="M289" s="360"/>
      <c r="N289" s="360"/>
      <c r="O289" s="360"/>
      <c r="P289" s="360"/>
      <c r="Q289" s="360"/>
      <c r="R289" s="360"/>
      <c r="S289" s="360"/>
      <c r="T289" s="360"/>
      <c r="U289" s="360"/>
      <c r="V289" s="366"/>
      <c r="W289" s="84"/>
    </row>
    <row r="290" spans="1:23" x14ac:dyDescent="0.2">
      <c r="A290" s="84"/>
      <c r="B290" s="84"/>
      <c r="C290" s="84"/>
      <c r="D290" s="84"/>
      <c r="E290" s="360"/>
      <c r="F290" s="360"/>
      <c r="G290" s="365"/>
      <c r="H290" s="84"/>
      <c r="I290" s="84"/>
      <c r="J290" s="360"/>
      <c r="K290" s="247"/>
      <c r="L290" s="360"/>
      <c r="M290" s="360"/>
      <c r="N290" s="360"/>
      <c r="O290" s="360"/>
      <c r="P290" s="360"/>
      <c r="Q290" s="360"/>
      <c r="R290" s="360"/>
      <c r="S290" s="360"/>
      <c r="T290" s="360"/>
      <c r="U290" s="360"/>
      <c r="V290" s="366"/>
      <c r="W290" s="84"/>
    </row>
    <row r="291" spans="1:23" x14ac:dyDescent="0.2">
      <c r="A291" s="84"/>
      <c r="B291" s="84"/>
      <c r="C291" s="84"/>
      <c r="D291" s="84"/>
      <c r="E291" s="360"/>
      <c r="F291" s="360"/>
      <c r="G291" s="365"/>
      <c r="H291" s="84"/>
      <c r="I291" s="84"/>
      <c r="J291" s="360"/>
      <c r="K291" s="247"/>
      <c r="L291" s="360"/>
      <c r="M291" s="360"/>
      <c r="N291" s="360"/>
      <c r="O291" s="360"/>
      <c r="P291" s="360"/>
      <c r="Q291" s="360"/>
      <c r="R291" s="360"/>
      <c r="S291" s="360"/>
      <c r="T291" s="360"/>
      <c r="U291" s="360"/>
      <c r="V291" s="366"/>
      <c r="W291" s="84"/>
    </row>
    <row r="292" spans="1:23" x14ac:dyDescent="0.2">
      <c r="A292" s="84"/>
      <c r="B292" s="84"/>
      <c r="C292" s="84"/>
      <c r="D292" s="84"/>
      <c r="E292" s="360"/>
      <c r="F292" s="360"/>
      <c r="G292" s="365"/>
      <c r="H292" s="84"/>
      <c r="I292" s="84"/>
      <c r="J292" s="360"/>
      <c r="K292" s="247"/>
      <c r="L292" s="360"/>
      <c r="M292" s="360"/>
      <c r="N292" s="360"/>
      <c r="O292" s="360"/>
      <c r="P292" s="360"/>
      <c r="Q292" s="360"/>
      <c r="R292" s="360"/>
      <c r="S292" s="360"/>
      <c r="T292" s="360"/>
      <c r="U292" s="360"/>
      <c r="V292" s="366"/>
      <c r="W292" s="84"/>
    </row>
    <row r="293" spans="1:23" x14ac:dyDescent="0.2">
      <c r="A293" s="84"/>
      <c r="B293" s="84"/>
      <c r="C293" s="84"/>
      <c r="D293" s="84"/>
      <c r="E293" s="360"/>
      <c r="F293" s="360"/>
      <c r="G293" s="365"/>
      <c r="H293" s="84"/>
      <c r="I293" s="84"/>
      <c r="J293" s="360"/>
      <c r="K293" s="247"/>
      <c r="L293" s="360"/>
      <c r="M293" s="360"/>
      <c r="N293" s="360"/>
      <c r="O293" s="360"/>
      <c r="P293" s="360"/>
      <c r="Q293" s="360"/>
      <c r="R293" s="360"/>
      <c r="S293" s="360"/>
      <c r="T293" s="360"/>
      <c r="U293" s="360"/>
      <c r="V293" s="366"/>
      <c r="W293" s="84"/>
    </row>
    <row r="294" spans="1:23" x14ac:dyDescent="0.2">
      <c r="A294" s="84"/>
      <c r="B294" s="84"/>
      <c r="C294" s="84"/>
      <c r="D294" s="84"/>
      <c r="E294" s="360"/>
      <c r="F294" s="360"/>
      <c r="G294" s="365"/>
      <c r="H294" s="84"/>
      <c r="I294" s="84"/>
      <c r="J294" s="360"/>
      <c r="K294" s="247"/>
      <c r="L294" s="360"/>
      <c r="M294" s="360"/>
      <c r="N294" s="360"/>
      <c r="O294" s="360"/>
      <c r="P294" s="360"/>
      <c r="Q294" s="360"/>
      <c r="R294" s="360"/>
      <c r="S294" s="360"/>
      <c r="T294" s="360"/>
      <c r="U294" s="360"/>
      <c r="V294" s="366"/>
      <c r="W294" s="84"/>
    </row>
    <row r="295" spans="1:23" x14ac:dyDescent="0.2">
      <c r="A295" s="84"/>
      <c r="B295" s="84"/>
      <c r="C295" s="84"/>
      <c r="D295" s="84"/>
      <c r="E295" s="360"/>
      <c r="F295" s="360"/>
      <c r="G295" s="365"/>
      <c r="H295" s="84"/>
      <c r="I295" s="84"/>
      <c r="J295" s="360"/>
      <c r="K295" s="247"/>
      <c r="L295" s="360"/>
      <c r="M295" s="360"/>
      <c r="N295" s="360"/>
      <c r="O295" s="360"/>
      <c r="P295" s="360"/>
      <c r="Q295" s="360"/>
      <c r="R295" s="360"/>
      <c r="S295" s="360"/>
      <c r="T295" s="360"/>
      <c r="U295" s="360"/>
      <c r="V295" s="366"/>
      <c r="W295" s="84"/>
    </row>
    <row r="296" spans="1:23" x14ac:dyDescent="0.2">
      <c r="A296" s="84"/>
      <c r="B296" s="84"/>
      <c r="C296" s="84"/>
      <c r="D296" s="84"/>
      <c r="E296" s="360"/>
      <c r="F296" s="360"/>
      <c r="G296" s="365"/>
      <c r="H296" s="84"/>
      <c r="I296" s="84"/>
      <c r="J296" s="360"/>
      <c r="K296" s="247"/>
      <c r="L296" s="360"/>
      <c r="M296" s="360"/>
      <c r="N296" s="360"/>
      <c r="O296" s="360"/>
      <c r="P296" s="360"/>
      <c r="Q296" s="360"/>
      <c r="R296" s="360"/>
      <c r="S296" s="360"/>
      <c r="T296" s="360"/>
      <c r="U296" s="360"/>
      <c r="V296" s="366"/>
      <c r="W296" s="84"/>
    </row>
    <row r="297" spans="1:23" x14ac:dyDescent="0.2">
      <c r="A297" s="84"/>
      <c r="B297" s="84"/>
      <c r="C297" s="84"/>
      <c r="D297" s="84"/>
      <c r="E297" s="360"/>
      <c r="F297" s="360"/>
      <c r="G297" s="365"/>
      <c r="H297" s="84"/>
      <c r="I297" s="84"/>
      <c r="J297" s="360"/>
      <c r="K297" s="247"/>
      <c r="L297" s="360"/>
      <c r="M297" s="360"/>
      <c r="N297" s="360"/>
      <c r="O297" s="360"/>
      <c r="P297" s="360"/>
      <c r="Q297" s="360"/>
      <c r="R297" s="360"/>
      <c r="S297" s="360"/>
      <c r="T297" s="360"/>
      <c r="U297" s="360"/>
      <c r="V297" s="366"/>
      <c r="W297" s="84"/>
    </row>
    <row r="298" spans="1:23" x14ac:dyDescent="0.2">
      <c r="A298" s="84"/>
      <c r="B298" s="84"/>
      <c r="C298" s="84"/>
      <c r="D298" s="84"/>
      <c r="E298" s="360"/>
      <c r="F298" s="360"/>
      <c r="G298" s="365"/>
      <c r="H298" s="84"/>
      <c r="I298" s="84"/>
      <c r="J298" s="360"/>
      <c r="K298" s="247"/>
      <c r="L298" s="360"/>
      <c r="M298" s="360"/>
      <c r="N298" s="360"/>
      <c r="O298" s="360"/>
      <c r="P298" s="360"/>
      <c r="Q298" s="360"/>
      <c r="R298" s="360"/>
      <c r="S298" s="360"/>
      <c r="T298" s="360"/>
      <c r="U298" s="360"/>
      <c r="V298" s="366"/>
      <c r="W298" s="84"/>
    </row>
    <row r="299" spans="1:23" x14ac:dyDescent="0.2">
      <c r="A299" s="84"/>
      <c r="B299" s="84"/>
      <c r="C299" s="84"/>
      <c r="D299" s="84"/>
      <c r="E299" s="360"/>
      <c r="F299" s="360"/>
      <c r="G299" s="365"/>
      <c r="H299" s="84"/>
      <c r="I299" s="84"/>
      <c r="J299" s="360"/>
      <c r="K299" s="247"/>
      <c r="L299" s="360"/>
      <c r="M299" s="360"/>
      <c r="N299" s="360"/>
      <c r="O299" s="360"/>
      <c r="P299" s="360"/>
      <c r="Q299" s="360"/>
      <c r="R299" s="360"/>
      <c r="S299" s="360"/>
      <c r="T299" s="360"/>
      <c r="U299" s="360"/>
      <c r="V299" s="366"/>
      <c r="W299" s="84"/>
    </row>
    <row r="300" spans="1:23" x14ac:dyDescent="0.2">
      <c r="A300" s="84"/>
      <c r="B300" s="84"/>
      <c r="C300" s="84"/>
      <c r="D300" s="84"/>
      <c r="E300" s="360"/>
      <c r="F300" s="360"/>
      <c r="G300" s="365"/>
      <c r="H300" s="84"/>
      <c r="I300" s="84"/>
      <c r="J300" s="360"/>
      <c r="K300" s="247"/>
      <c r="L300" s="360"/>
      <c r="M300" s="360"/>
      <c r="N300" s="360"/>
      <c r="O300" s="360"/>
      <c r="P300" s="360"/>
      <c r="Q300" s="360"/>
      <c r="R300" s="360"/>
      <c r="S300" s="360"/>
      <c r="T300" s="360"/>
      <c r="U300" s="360"/>
      <c r="V300" s="366"/>
      <c r="W300" s="84"/>
    </row>
    <row r="301" spans="1:23" x14ac:dyDescent="0.2">
      <c r="A301" s="84"/>
      <c r="B301" s="84"/>
      <c r="C301" s="84"/>
      <c r="D301" s="84"/>
      <c r="E301" s="360"/>
      <c r="F301" s="360"/>
      <c r="G301" s="365"/>
      <c r="H301" s="84"/>
      <c r="I301" s="84"/>
      <c r="J301" s="360"/>
      <c r="K301" s="247"/>
      <c r="L301" s="360"/>
      <c r="M301" s="360"/>
      <c r="N301" s="360"/>
      <c r="O301" s="360"/>
      <c r="P301" s="360"/>
      <c r="Q301" s="360"/>
      <c r="R301" s="360"/>
      <c r="S301" s="360"/>
      <c r="T301" s="360"/>
      <c r="U301" s="360"/>
      <c r="V301" s="366"/>
      <c r="W301" s="84"/>
    </row>
    <row r="302" spans="1:23" x14ac:dyDescent="0.2">
      <c r="A302" s="84"/>
      <c r="B302" s="84"/>
      <c r="C302" s="84"/>
      <c r="D302" s="84"/>
      <c r="E302" s="360"/>
      <c r="F302" s="360"/>
      <c r="G302" s="365"/>
      <c r="H302" s="84"/>
      <c r="I302" s="84"/>
      <c r="J302" s="360"/>
      <c r="K302" s="247"/>
      <c r="L302" s="360"/>
      <c r="M302" s="360"/>
      <c r="N302" s="360"/>
      <c r="O302" s="360"/>
      <c r="P302" s="360"/>
      <c r="Q302" s="360"/>
      <c r="R302" s="360"/>
      <c r="S302" s="360"/>
      <c r="T302" s="360"/>
      <c r="U302" s="360"/>
      <c r="V302" s="366"/>
      <c r="W302" s="84"/>
    </row>
    <row r="303" spans="1:23" x14ac:dyDescent="0.2">
      <c r="A303" s="84"/>
      <c r="B303" s="84"/>
      <c r="C303" s="84"/>
      <c r="D303" s="84"/>
      <c r="E303" s="360"/>
      <c r="F303" s="360"/>
      <c r="G303" s="365"/>
      <c r="H303" s="84"/>
      <c r="I303" s="84"/>
      <c r="J303" s="360"/>
      <c r="K303" s="247"/>
      <c r="L303" s="360"/>
      <c r="M303" s="360"/>
      <c r="N303" s="360"/>
      <c r="O303" s="360"/>
      <c r="P303" s="360"/>
      <c r="Q303" s="360"/>
      <c r="R303" s="360"/>
      <c r="S303" s="360"/>
      <c r="T303" s="360"/>
      <c r="U303" s="360"/>
      <c r="V303" s="366"/>
      <c r="W303" s="84"/>
    </row>
    <row r="304" spans="1:23" x14ac:dyDescent="0.2">
      <c r="A304" s="84"/>
      <c r="B304" s="84"/>
      <c r="C304" s="84"/>
      <c r="D304" s="84"/>
      <c r="E304" s="360"/>
      <c r="F304" s="360"/>
      <c r="G304" s="365"/>
      <c r="H304" s="84"/>
      <c r="I304" s="84"/>
      <c r="J304" s="360"/>
      <c r="K304" s="247"/>
      <c r="L304" s="360"/>
      <c r="M304" s="360"/>
      <c r="N304" s="360"/>
      <c r="O304" s="360"/>
      <c r="P304" s="360"/>
      <c r="Q304" s="360"/>
      <c r="R304" s="360"/>
      <c r="S304" s="360"/>
      <c r="T304" s="360"/>
      <c r="U304" s="360"/>
      <c r="V304" s="366"/>
      <c r="W304" s="84"/>
    </row>
    <row r="305" spans="1:23" x14ac:dyDescent="0.2">
      <c r="A305" s="84"/>
      <c r="B305" s="84"/>
      <c r="C305" s="84"/>
      <c r="D305" s="84"/>
      <c r="E305" s="360"/>
      <c r="F305" s="360"/>
      <c r="G305" s="365"/>
      <c r="H305" s="84"/>
      <c r="I305" s="84"/>
      <c r="J305" s="360"/>
      <c r="K305" s="247"/>
      <c r="L305" s="360"/>
      <c r="M305" s="360"/>
      <c r="N305" s="360"/>
      <c r="O305" s="360"/>
      <c r="P305" s="360"/>
      <c r="Q305" s="360"/>
      <c r="R305" s="360"/>
      <c r="S305" s="360"/>
      <c r="T305" s="360"/>
      <c r="U305" s="360"/>
      <c r="V305" s="366"/>
      <c r="W305" s="84"/>
    </row>
    <row r="306" spans="1:23" x14ac:dyDescent="0.2">
      <c r="A306" s="84"/>
      <c r="B306" s="84"/>
      <c r="C306" s="84"/>
      <c r="D306" s="84"/>
      <c r="E306" s="360"/>
      <c r="F306" s="360"/>
      <c r="G306" s="365"/>
      <c r="H306" s="84"/>
      <c r="I306" s="84"/>
      <c r="J306" s="360"/>
      <c r="K306" s="247"/>
      <c r="L306" s="360"/>
      <c r="M306" s="360"/>
      <c r="N306" s="360"/>
      <c r="O306" s="360"/>
      <c r="P306" s="360"/>
      <c r="Q306" s="360"/>
      <c r="R306" s="360"/>
      <c r="S306" s="360"/>
      <c r="T306" s="360"/>
      <c r="U306" s="360"/>
      <c r="V306" s="366"/>
      <c r="W306" s="84"/>
    </row>
    <row r="307" spans="1:23" x14ac:dyDescent="0.2">
      <c r="A307" s="84"/>
      <c r="B307" s="84"/>
      <c r="C307" s="84"/>
      <c r="D307" s="84"/>
      <c r="E307" s="360"/>
      <c r="F307" s="360"/>
      <c r="G307" s="365"/>
      <c r="H307" s="84"/>
      <c r="I307" s="84"/>
      <c r="J307" s="360"/>
      <c r="K307" s="247"/>
      <c r="L307" s="360"/>
      <c r="M307" s="360"/>
      <c r="N307" s="360"/>
      <c r="O307" s="360"/>
      <c r="P307" s="360"/>
      <c r="Q307" s="360"/>
      <c r="R307" s="360"/>
      <c r="S307" s="360"/>
      <c r="T307" s="360"/>
      <c r="U307" s="360"/>
      <c r="V307" s="366"/>
      <c r="W307" s="84"/>
    </row>
    <row r="308" spans="1:23" x14ac:dyDescent="0.2">
      <c r="A308" s="84"/>
      <c r="B308" s="84"/>
      <c r="C308" s="84"/>
      <c r="D308" s="84"/>
      <c r="E308" s="360"/>
      <c r="F308" s="360"/>
      <c r="G308" s="365"/>
      <c r="H308" s="84"/>
      <c r="I308" s="84"/>
      <c r="J308" s="360"/>
      <c r="K308" s="247"/>
      <c r="L308" s="360"/>
      <c r="M308" s="360"/>
      <c r="N308" s="360"/>
      <c r="O308" s="360"/>
      <c r="P308" s="360"/>
      <c r="Q308" s="360"/>
      <c r="R308" s="360"/>
      <c r="S308" s="360"/>
      <c r="T308" s="360"/>
      <c r="U308" s="360"/>
      <c r="V308" s="366"/>
      <c r="W308" s="84"/>
    </row>
    <row r="309" spans="1:23" x14ac:dyDescent="0.2">
      <c r="A309" s="84"/>
      <c r="B309" s="84"/>
      <c r="C309" s="84"/>
      <c r="D309" s="84"/>
      <c r="E309" s="360"/>
      <c r="F309" s="360"/>
      <c r="G309" s="365"/>
      <c r="H309" s="84"/>
      <c r="I309" s="84"/>
      <c r="J309" s="360"/>
      <c r="K309" s="247"/>
      <c r="L309" s="360"/>
      <c r="M309" s="360"/>
      <c r="N309" s="360"/>
      <c r="O309" s="360"/>
      <c r="P309" s="360"/>
      <c r="Q309" s="360"/>
      <c r="R309" s="360"/>
      <c r="S309" s="360"/>
      <c r="T309" s="360"/>
      <c r="U309" s="360"/>
      <c r="V309" s="366"/>
      <c r="W309" s="84"/>
    </row>
    <row r="310" spans="1:23" x14ac:dyDescent="0.2">
      <c r="A310" s="84"/>
      <c r="B310" s="84"/>
      <c r="C310" s="84"/>
      <c r="D310" s="84"/>
      <c r="E310" s="360"/>
      <c r="F310" s="360"/>
      <c r="G310" s="365"/>
      <c r="H310" s="84"/>
      <c r="I310" s="84"/>
      <c r="J310" s="360"/>
      <c r="K310" s="247"/>
      <c r="L310" s="360"/>
      <c r="M310" s="360"/>
      <c r="N310" s="360"/>
      <c r="O310" s="360"/>
      <c r="P310" s="360"/>
      <c r="Q310" s="360"/>
      <c r="R310" s="360"/>
      <c r="S310" s="360"/>
      <c r="T310" s="360"/>
      <c r="U310" s="360"/>
      <c r="V310" s="366"/>
      <c r="W310" s="84"/>
    </row>
    <row r="311" spans="1:23" x14ac:dyDescent="0.2">
      <c r="A311" s="84"/>
      <c r="B311" s="84"/>
      <c r="C311" s="84"/>
      <c r="D311" s="84"/>
      <c r="E311" s="360"/>
      <c r="F311" s="360"/>
      <c r="G311" s="365"/>
      <c r="H311" s="84"/>
      <c r="I311" s="84"/>
      <c r="J311" s="360"/>
      <c r="K311" s="247"/>
      <c r="L311" s="360"/>
      <c r="M311" s="360"/>
      <c r="N311" s="360"/>
      <c r="O311" s="360"/>
      <c r="P311" s="360"/>
      <c r="Q311" s="360"/>
      <c r="R311" s="360"/>
      <c r="S311" s="360"/>
      <c r="T311" s="360"/>
      <c r="U311" s="360"/>
      <c r="V311" s="366"/>
      <c r="W311" s="84"/>
    </row>
    <row r="312" spans="1:23" x14ac:dyDescent="0.2">
      <c r="A312" s="84"/>
      <c r="B312" s="84"/>
      <c r="C312" s="84"/>
      <c r="D312" s="84"/>
      <c r="E312" s="360"/>
      <c r="F312" s="360"/>
      <c r="G312" s="365"/>
      <c r="H312" s="84"/>
      <c r="I312" s="84"/>
      <c r="J312" s="360"/>
      <c r="K312" s="247"/>
      <c r="L312" s="360"/>
      <c r="M312" s="360"/>
      <c r="N312" s="360"/>
      <c r="O312" s="360"/>
      <c r="P312" s="360"/>
      <c r="Q312" s="360"/>
      <c r="R312" s="360"/>
      <c r="S312" s="360"/>
      <c r="T312" s="360"/>
      <c r="U312" s="360"/>
      <c r="V312" s="366"/>
      <c r="W312" s="84"/>
    </row>
    <row r="313" spans="1:23" x14ac:dyDescent="0.2">
      <c r="A313" s="84"/>
      <c r="B313" s="84"/>
      <c r="C313" s="84"/>
      <c r="D313" s="84"/>
      <c r="E313" s="360"/>
      <c r="F313" s="360"/>
      <c r="G313" s="365"/>
      <c r="H313" s="84"/>
      <c r="I313" s="84"/>
      <c r="J313" s="360"/>
      <c r="K313" s="247"/>
      <c r="L313" s="360"/>
      <c r="M313" s="360"/>
      <c r="N313" s="360"/>
      <c r="O313" s="360"/>
      <c r="P313" s="360"/>
      <c r="Q313" s="360"/>
      <c r="R313" s="360"/>
      <c r="S313" s="360"/>
      <c r="T313" s="360"/>
      <c r="U313" s="360"/>
      <c r="V313" s="366"/>
      <c r="W313" s="84"/>
    </row>
    <row r="314" spans="1:23" x14ac:dyDescent="0.2">
      <c r="A314" s="84"/>
      <c r="B314" s="84"/>
      <c r="C314" s="84"/>
      <c r="D314" s="84"/>
      <c r="E314" s="360"/>
      <c r="F314" s="360"/>
      <c r="G314" s="365"/>
      <c r="H314" s="84"/>
      <c r="I314" s="84"/>
      <c r="J314" s="360"/>
      <c r="K314" s="247"/>
      <c r="L314" s="360"/>
      <c r="M314" s="360"/>
      <c r="N314" s="360"/>
      <c r="O314" s="360"/>
      <c r="P314" s="360"/>
      <c r="Q314" s="360"/>
      <c r="R314" s="360"/>
      <c r="S314" s="360"/>
      <c r="T314" s="360"/>
      <c r="U314" s="360"/>
      <c r="V314" s="366"/>
      <c r="W314" s="84"/>
    </row>
    <row r="315" spans="1:23" x14ac:dyDescent="0.2">
      <c r="A315" s="84"/>
      <c r="B315" s="84"/>
      <c r="C315" s="84"/>
      <c r="D315" s="84"/>
      <c r="E315" s="360"/>
      <c r="F315" s="360"/>
      <c r="G315" s="365"/>
      <c r="H315" s="84"/>
      <c r="I315" s="84"/>
      <c r="J315" s="360"/>
      <c r="K315" s="247"/>
      <c r="L315" s="360"/>
      <c r="M315" s="360"/>
      <c r="N315" s="360"/>
      <c r="O315" s="360"/>
      <c r="P315" s="360"/>
      <c r="Q315" s="360"/>
      <c r="R315" s="360"/>
      <c r="S315" s="360"/>
      <c r="T315" s="360"/>
      <c r="U315" s="360"/>
      <c r="V315" s="366"/>
      <c r="W315" s="84"/>
    </row>
    <row r="316" spans="1:23" x14ac:dyDescent="0.2">
      <c r="A316" s="84"/>
      <c r="B316" s="84"/>
      <c r="C316" s="84"/>
      <c r="D316" s="84"/>
      <c r="E316" s="360"/>
      <c r="F316" s="360"/>
      <c r="G316" s="365"/>
      <c r="H316" s="84"/>
      <c r="I316" s="84"/>
      <c r="J316" s="360"/>
      <c r="K316" s="247"/>
      <c r="L316" s="360"/>
      <c r="M316" s="360"/>
      <c r="N316" s="360"/>
      <c r="O316" s="360"/>
      <c r="P316" s="360"/>
      <c r="Q316" s="360"/>
      <c r="R316" s="360"/>
      <c r="S316" s="360"/>
      <c r="T316" s="360"/>
      <c r="U316" s="360"/>
      <c r="V316" s="366"/>
      <c r="W316" s="84"/>
    </row>
    <row r="317" spans="1:23" x14ac:dyDescent="0.2">
      <c r="A317" s="84"/>
      <c r="B317" s="84"/>
      <c r="C317" s="84"/>
      <c r="D317" s="84"/>
      <c r="E317" s="360"/>
      <c r="F317" s="360"/>
      <c r="G317" s="365"/>
      <c r="H317" s="84"/>
      <c r="I317" s="84"/>
      <c r="J317" s="360"/>
      <c r="K317" s="247"/>
      <c r="L317" s="360"/>
      <c r="M317" s="360"/>
      <c r="N317" s="360"/>
      <c r="O317" s="360"/>
      <c r="P317" s="360"/>
      <c r="Q317" s="360"/>
      <c r="R317" s="360"/>
      <c r="S317" s="360"/>
      <c r="T317" s="360"/>
      <c r="U317" s="360"/>
      <c r="V317" s="366"/>
      <c r="W317" s="84"/>
    </row>
    <row r="318" spans="1:23" x14ac:dyDescent="0.2">
      <c r="A318" s="84"/>
      <c r="B318" s="84"/>
      <c r="C318" s="84"/>
      <c r="D318" s="84"/>
      <c r="E318" s="360"/>
      <c r="F318" s="360"/>
      <c r="G318" s="365"/>
      <c r="H318" s="84"/>
      <c r="I318" s="84"/>
      <c r="J318" s="360"/>
      <c r="K318" s="247"/>
      <c r="L318" s="360"/>
      <c r="M318" s="360"/>
      <c r="N318" s="360"/>
      <c r="O318" s="360"/>
      <c r="P318" s="360"/>
      <c r="Q318" s="360"/>
      <c r="R318" s="360"/>
      <c r="S318" s="360"/>
      <c r="T318" s="360"/>
      <c r="U318" s="360"/>
      <c r="V318" s="366"/>
      <c r="W318" s="84"/>
    </row>
    <row r="319" spans="1:23" x14ac:dyDescent="0.2">
      <c r="A319" s="84"/>
      <c r="B319" s="84"/>
      <c r="C319" s="84"/>
      <c r="D319" s="84"/>
      <c r="E319" s="360"/>
      <c r="F319" s="360"/>
      <c r="G319" s="365"/>
      <c r="H319" s="84"/>
      <c r="I319" s="84"/>
      <c r="J319" s="360"/>
      <c r="K319" s="247"/>
      <c r="L319" s="360"/>
      <c r="M319" s="360"/>
      <c r="N319" s="360"/>
      <c r="O319" s="360"/>
      <c r="P319" s="360"/>
      <c r="Q319" s="360"/>
      <c r="R319" s="360"/>
      <c r="S319" s="360"/>
      <c r="T319" s="360"/>
      <c r="U319" s="360"/>
      <c r="V319" s="366"/>
      <c r="W319" s="84"/>
    </row>
    <row r="320" spans="1:23" x14ac:dyDescent="0.2">
      <c r="A320" s="84"/>
      <c r="B320" s="84"/>
      <c r="C320" s="84"/>
      <c r="D320" s="84"/>
      <c r="E320" s="360"/>
      <c r="F320" s="360"/>
      <c r="G320" s="365"/>
      <c r="H320" s="84"/>
      <c r="I320" s="84"/>
      <c r="J320" s="360"/>
      <c r="K320" s="247"/>
      <c r="L320" s="360"/>
      <c r="M320" s="360"/>
      <c r="N320" s="360"/>
      <c r="O320" s="360"/>
      <c r="P320" s="360"/>
      <c r="Q320" s="360"/>
      <c r="R320" s="360"/>
      <c r="S320" s="360"/>
      <c r="T320" s="360"/>
      <c r="U320" s="360"/>
      <c r="V320" s="366"/>
      <c r="W320" s="84"/>
    </row>
    <row r="321" spans="1:23" x14ac:dyDescent="0.2">
      <c r="A321" s="84"/>
      <c r="B321" s="84"/>
      <c r="C321" s="84"/>
      <c r="D321" s="84"/>
      <c r="E321" s="360"/>
      <c r="F321" s="360"/>
      <c r="G321" s="365"/>
      <c r="H321" s="84"/>
      <c r="I321" s="84"/>
      <c r="J321" s="360"/>
      <c r="K321" s="247"/>
      <c r="L321" s="360"/>
      <c r="M321" s="360"/>
      <c r="N321" s="360"/>
      <c r="O321" s="360"/>
      <c r="P321" s="360"/>
      <c r="Q321" s="360"/>
      <c r="R321" s="360"/>
      <c r="S321" s="360"/>
      <c r="T321" s="360"/>
      <c r="U321" s="360"/>
      <c r="V321" s="366"/>
      <c r="W321" s="84"/>
    </row>
    <row r="322" spans="1:23" x14ac:dyDescent="0.2">
      <c r="A322" s="84"/>
      <c r="B322" s="84"/>
      <c r="C322" s="84"/>
      <c r="D322" s="84"/>
      <c r="E322" s="360"/>
      <c r="F322" s="360"/>
      <c r="G322" s="365"/>
      <c r="H322" s="84"/>
      <c r="I322" s="84"/>
      <c r="J322" s="360"/>
      <c r="K322" s="247"/>
      <c r="L322" s="360"/>
      <c r="M322" s="360"/>
      <c r="N322" s="360"/>
      <c r="O322" s="360"/>
      <c r="P322" s="360"/>
      <c r="Q322" s="360"/>
      <c r="R322" s="360"/>
      <c r="S322" s="360"/>
      <c r="T322" s="360"/>
      <c r="U322" s="360"/>
      <c r="V322" s="366"/>
      <c r="W322" s="84"/>
    </row>
    <row r="323" spans="1:23" x14ac:dyDescent="0.2">
      <c r="A323" s="84"/>
      <c r="B323" s="84"/>
      <c r="C323" s="84"/>
      <c r="D323" s="84"/>
      <c r="E323" s="360"/>
      <c r="F323" s="360"/>
      <c r="G323" s="365"/>
      <c r="H323" s="84"/>
      <c r="I323" s="84"/>
      <c r="J323" s="360"/>
      <c r="K323" s="247"/>
      <c r="L323" s="360"/>
      <c r="M323" s="360"/>
      <c r="N323" s="360"/>
      <c r="O323" s="360"/>
      <c r="P323" s="360"/>
      <c r="Q323" s="360"/>
      <c r="R323" s="360"/>
      <c r="S323" s="360"/>
      <c r="T323" s="360"/>
      <c r="U323" s="360"/>
      <c r="V323" s="366"/>
      <c r="W323" s="84"/>
    </row>
    <row r="324" spans="1:23" x14ac:dyDescent="0.2">
      <c r="A324" s="84"/>
      <c r="B324" s="84"/>
      <c r="C324" s="84"/>
      <c r="D324" s="84"/>
      <c r="E324" s="360"/>
      <c r="F324" s="360"/>
      <c r="G324" s="365"/>
      <c r="H324" s="84"/>
      <c r="I324" s="84"/>
      <c r="J324" s="360"/>
      <c r="K324" s="247"/>
      <c r="L324" s="360"/>
      <c r="M324" s="360"/>
      <c r="N324" s="360"/>
      <c r="O324" s="360"/>
      <c r="P324" s="360"/>
      <c r="Q324" s="360"/>
      <c r="R324" s="360"/>
      <c r="S324" s="360"/>
      <c r="T324" s="360"/>
      <c r="U324" s="360"/>
      <c r="V324" s="366"/>
      <c r="W324" s="84"/>
    </row>
    <row r="325" spans="1:23" x14ac:dyDescent="0.2">
      <c r="A325" s="84"/>
      <c r="B325" s="84"/>
      <c r="C325" s="84"/>
      <c r="D325" s="84"/>
      <c r="E325" s="360"/>
      <c r="F325" s="360"/>
      <c r="G325" s="365"/>
      <c r="H325" s="84"/>
      <c r="I325" s="84"/>
      <c r="J325" s="360"/>
      <c r="K325" s="247"/>
      <c r="L325" s="360"/>
      <c r="M325" s="360"/>
      <c r="N325" s="360"/>
      <c r="O325" s="360"/>
      <c r="P325" s="360"/>
      <c r="Q325" s="360"/>
      <c r="R325" s="360"/>
      <c r="S325" s="360"/>
      <c r="T325" s="360"/>
      <c r="U325" s="360"/>
      <c r="V325" s="366"/>
      <c r="W325" s="84"/>
    </row>
    <row r="326" spans="1:23" x14ac:dyDescent="0.2">
      <c r="A326" s="84"/>
      <c r="B326" s="84"/>
      <c r="C326" s="84"/>
      <c r="D326" s="84"/>
      <c r="E326" s="360"/>
      <c r="F326" s="360"/>
      <c r="G326" s="365"/>
      <c r="H326" s="84"/>
      <c r="I326" s="84"/>
      <c r="J326" s="360"/>
      <c r="K326" s="247"/>
      <c r="L326" s="360"/>
      <c r="M326" s="360"/>
      <c r="N326" s="360"/>
      <c r="O326" s="360"/>
      <c r="P326" s="360"/>
      <c r="Q326" s="360"/>
      <c r="R326" s="360"/>
      <c r="S326" s="360"/>
      <c r="T326" s="360"/>
      <c r="U326" s="360"/>
      <c r="V326" s="366"/>
      <c r="W326" s="84"/>
    </row>
    <row r="327" spans="1:23" x14ac:dyDescent="0.2">
      <c r="A327" s="84"/>
      <c r="B327" s="84"/>
      <c r="C327" s="84"/>
      <c r="D327" s="84"/>
      <c r="E327" s="360"/>
      <c r="F327" s="360"/>
      <c r="G327" s="365"/>
      <c r="H327" s="84"/>
      <c r="I327" s="84"/>
      <c r="J327" s="360"/>
      <c r="K327" s="247"/>
      <c r="L327" s="360"/>
      <c r="M327" s="360"/>
      <c r="N327" s="360"/>
      <c r="O327" s="360"/>
      <c r="P327" s="360"/>
      <c r="Q327" s="360"/>
      <c r="R327" s="360"/>
      <c r="S327" s="360"/>
      <c r="T327" s="360"/>
      <c r="U327" s="360"/>
      <c r="V327" s="366"/>
      <c r="W327" s="84"/>
    </row>
    <row r="328" spans="1:23" x14ac:dyDescent="0.2">
      <c r="A328" s="84"/>
      <c r="B328" s="84"/>
      <c r="C328" s="84"/>
      <c r="D328" s="84"/>
      <c r="E328" s="360"/>
      <c r="F328" s="360"/>
      <c r="G328" s="365"/>
      <c r="H328" s="84"/>
      <c r="I328" s="84"/>
      <c r="J328" s="360"/>
      <c r="K328" s="247"/>
      <c r="L328" s="360"/>
      <c r="M328" s="360"/>
      <c r="N328" s="360"/>
      <c r="O328" s="360"/>
      <c r="P328" s="360"/>
      <c r="Q328" s="360"/>
      <c r="R328" s="360"/>
      <c r="S328" s="360"/>
      <c r="T328" s="360"/>
      <c r="U328" s="360"/>
      <c r="V328" s="366"/>
      <c r="W328" s="84"/>
    </row>
    <row r="329" spans="1:23" x14ac:dyDescent="0.2">
      <c r="A329" s="84"/>
      <c r="B329" s="84"/>
      <c r="C329" s="84"/>
      <c r="D329" s="84"/>
      <c r="E329" s="360"/>
      <c r="F329" s="360"/>
      <c r="G329" s="365"/>
      <c r="H329" s="84"/>
      <c r="I329" s="84"/>
      <c r="J329" s="360"/>
      <c r="K329" s="247"/>
      <c r="L329" s="360"/>
      <c r="M329" s="360"/>
      <c r="N329" s="360"/>
      <c r="O329" s="360"/>
      <c r="P329" s="360"/>
      <c r="Q329" s="360"/>
      <c r="R329" s="360"/>
      <c r="S329" s="360"/>
      <c r="T329" s="360"/>
      <c r="U329" s="360"/>
      <c r="V329" s="366"/>
      <c r="W329" s="84"/>
    </row>
    <row r="330" spans="1:23" x14ac:dyDescent="0.2">
      <c r="A330" s="84"/>
      <c r="B330" s="84"/>
      <c r="C330" s="84"/>
      <c r="D330" s="84"/>
      <c r="E330" s="360"/>
      <c r="F330" s="360"/>
      <c r="G330" s="365"/>
      <c r="H330" s="84"/>
      <c r="I330" s="84"/>
      <c r="J330" s="360"/>
      <c r="K330" s="247"/>
      <c r="L330" s="360"/>
      <c r="M330" s="360"/>
      <c r="N330" s="360"/>
      <c r="O330" s="360"/>
      <c r="P330" s="360"/>
      <c r="Q330" s="360"/>
      <c r="R330" s="360"/>
      <c r="S330" s="360"/>
      <c r="T330" s="360"/>
      <c r="U330" s="360"/>
      <c r="V330" s="366"/>
      <c r="W330" s="84"/>
    </row>
    <row r="331" spans="1:23" x14ac:dyDescent="0.2">
      <c r="A331" s="84"/>
      <c r="B331" s="84"/>
      <c r="C331" s="84"/>
      <c r="D331" s="84"/>
      <c r="E331" s="360"/>
      <c r="F331" s="360"/>
      <c r="G331" s="365"/>
      <c r="H331" s="84"/>
      <c r="I331" s="84"/>
      <c r="J331" s="360"/>
      <c r="K331" s="247"/>
      <c r="L331" s="360"/>
      <c r="M331" s="360"/>
      <c r="N331" s="360"/>
      <c r="O331" s="360"/>
      <c r="P331" s="360"/>
      <c r="Q331" s="360"/>
      <c r="R331" s="360"/>
      <c r="S331" s="360"/>
      <c r="T331" s="360"/>
      <c r="U331" s="360"/>
      <c r="V331" s="366"/>
      <c r="W331" s="84"/>
    </row>
    <row r="332" spans="1:23" x14ac:dyDescent="0.2">
      <c r="A332" s="84"/>
      <c r="B332" s="84"/>
      <c r="C332" s="84"/>
      <c r="D332" s="84"/>
      <c r="E332" s="360"/>
      <c r="F332" s="360"/>
      <c r="G332" s="365"/>
      <c r="H332" s="84"/>
      <c r="I332" s="84"/>
      <c r="J332" s="360"/>
      <c r="K332" s="247"/>
      <c r="L332" s="360"/>
      <c r="M332" s="360"/>
      <c r="N332" s="360"/>
      <c r="O332" s="360"/>
      <c r="P332" s="360"/>
      <c r="Q332" s="360"/>
      <c r="R332" s="360"/>
      <c r="S332" s="360"/>
      <c r="T332" s="360"/>
      <c r="U332" s="360"/>
      <c r="V332" s="366"/>
      <c r="W332" s="84"/>
    </row>
    <row r="333" spans="1:23" x14ac:dyDescent="0.2">
      <c r="A333" s="84"/>
      <c r="B333" s="84"/>
      <c r="C333" s="84"/>
      <c r="D333" s="84"/>
      <c r="E333" s="360"/>
      <c r="F333" s="360"/>
      <c r="G333" s="365"/>
      <c r="H333" s="84"/>
      <c r="I333" s="84"/>
      <c r="J333" s="360"/>
      <c r="K333" s="247"/>
      <c r="L333" s="360"/>
      <c r="M333" s="360"/>
      <c r="N333" s="360"/>
      <c r="O333" s="360"/>
      <c r="P333" s="360"/>
      <c r="Q333" s="360"/>
      <c r="R333" s="360"/>
      <c r="S333" s="360"/>
      <c r="T333" s="360"/>
      <c r="U333" s="360"/>
      <c r="V333" s="366"/>
      <c r="W333" s="84"/>
    </row>
    <row r="334" spans="1:23" x14ac:dyDescent="0.2">
      <c r="A334" s="84"/>
      <c r="B334" s="84"/>
      <c r="C334" s="84"/>
      <c r="D334" s="84"/>
      <c r="E334" s="360"/>
      <c r="F334" s="360"/>
      <c r="G334" s="365"/>
      <c r="H334" s="84"/>
      <c r="I334" s="84"/>
      <c r="J334" s="360"/>
      <c r="K334" s="247"/>
      <c r="L334" s="360"/>
      <c r="M334" s="360"/>
      <c r="N334" s="360"/>
      <c r="O334" s="360"/>
      <c r="P334" s="360"/>
      <c r="Q334" s="360"/>
      <c r="R334" s="360"/>
      <c r="S334" s="360"/>
      <c r="T334" s="360"/>
      <c r="U334" s="360"/>
      <c r="V334" s="366"/>
      <c r="W334" s="84"/>
    </row>
    <row r="335" spans="1:23" x14ac:dyDescent="0.2">
      <c r="A335" s="84"/>
      <c r="B335" s="84"/>
      <c r="C335" s="84"/>
      <c r="D335" s="84"/>
      <c r="E335" s="360"/>
      <c r="F335" s="360"/>
      <c r="G335" s="365"/>
      <c r="H335" s="84"/>
      <c r="I335" s="84"/>
      <c r="J335" s="360"/>
      <c r="K335" s="247"/>
      <c r="L335" s="360"/>
      <c r="M335" s="360"/>
      <c r="N335" s="360"/>
      <c r="O335" s="360"/>
      <c r="P335" s="360"/>
      <c r="Q335" s="360"/>
      <c r="R335" s="360"/>
      <c r="S335" s="360"/>
      <c r="T335" s="360"/>
      <c r="U335" s="360"/>
      <c r="V335" s="366"/>
      <c r="W335" s="84"/>
    </row>
    <row r="336" spans="1:23" x14ac:dyDescent="0.2">
      <c r="A336" s="84"/>
      <c r="B336" s="84"/>
      <c r="C336" s="84"/>
      <c r="D336" s="84"/>
      <c r="E336" s="360"/>
      <c r="F336" s="360"/>
      <c r="G336" s="365"/>
      <c r="H336" s="84"/>
      <c r="I336" s="84"/>
      <c r="J336" s="360"/>
      <c r="K336" s="247"/>
      <c r="L336" s="360"/>
      <c r="M336" s="360"/>
      <c r="N336" s="360"/>
      <c r="O336" s="360"/>
      <c r="P336" s="360"/>
      <c r="Q336" s="360"/>
      <c r="R336" s="360"/>
      <c r="S336" s="360"/>
      <c r="T336" s="360"/>
      <c r="U336" s="360"/>
      <c r="V336" s="366"/>
      <c r="W336" s="84"/>
    </row>
    <row r="337" spans="1:23" x14ac:dyDescent="0.2">
      <c r="A337" s="84"/>
      <c r="B337" s="84"/>
      <c r="C337" s="84"/>
      <c r="D337" s="84"/>
      <c r="E337" s="360"/>
      <c r="F337" s="360"/>
      <c r="G337" s="365"/>
      <c r="H337" s="84"/>
      <c r="I337" s="84"/>
      <c r="J337" s="360"/>
      <c r="K337" s="247"/>
      <c r="L337" s="360"/>
      <c r="M337" s="360"/>
      <c r="N337" s="360"/>
      <c r="O337" s="360"/>
      <c r="P337" s="360"/>
      <c r="Q337" s="360"/>
      <c r="R337" s="360"/>
      <c r="S337" s="360"/>
      <c r="T337" s="360"/>
      <c r="U337" s="360"/>
      <c r="V337" s="366"/>
      <c r="W337" s="84"/>
    </row>
    <row r="338" spans="1:23" x14ac:dyDescent="0.2">
      <c r="A338" s="84"/>
      <c r="B338" s="84"/>
      <c r="C338" s="84"/>
      <c r="D338" s="84"/>
      <c r="E338" s="360"/>
      <c r="F338" s="360"/>
      <c r="G338" s="365"/>
      <c r="H338" s="84"/>
      <c r="I338" s="84"/>
      <c r="J338" s="360"/>
      <c r="K338" s="247"/>
      <c r="L338" s="360"/>
      <c r="M338" s="360"/>
      <c r="N338" s="360"/>
      <c r="O338" s="360"/>
      <c r="P338" s="360"/>
      <c r="Q338" s="360"/>
      <c r="R338" s="360"/>
      <c r="S338" s="360"/>
      <c r="T338" s="360"/>
      <c r="U338" s="360"/>
      <c r="V338" s="366"/>
      <c r="W338" s="84"/>
    </row>
    <row r="339" spans="1:23" x14ac:dyDescent="0.2">
      <c r="A339" s="84"/>
      <c r="B339" s="84"/>
      <c r="C339" s="84"/>
      <c r="D339" s="84"/>
      <c r="E339" s="360"/>
      <c r="F339" s="360"/>
      <c r="G339" s="365"/>
      <c r="H339" s="84"/>
      <c r="I339" s="84"/>
      <c r="J339" s="360"/>
      <c r="K339" s="247"/>
      <c r="L339" s="360"/>
      <c r="M339" s="360"/>
      <c r="N339" s="360"/>
      <c r="O339" s="360"/>
      <c r="P339" s="360"/>
      <c r="Q339" s="360"/>
      <c r="R339" s="360"/>
      <c r="S339" s="360"/>
      <c r="T339" s="360"/>
      <c r="U339" s="360"/>
      <c r="V339" s="366"/>
      <c r="W339" s="84"/>
    </row>
    <row r="340" spans="1:23" x14ac:dyDescent="0.2">
      <c r="A340" s="84"/>
      <c r="B340" s="84"/>
      <c r="C340" s="84"/>
      <c r="D340" s="84"/>
      <c r="E340" s="360"/>
      <c r="F340" s="360"/>
      <c r="G340" s="365"/>
      <c r="H340" s="84"/>
      <c r="I340" s="84"/>
      <c r="J340" s="360"/>
      <c r="K340" s="247"/>
      <c r="L340" s="360"/>
      <c r="M340" s="360"/>
      <c r="N340" s="360"/>
      <c r="O340" s="360"/>
      <c r="P340" s="360"/>
      <c r="Q340" s="360"/>
      <c r="R340" s="360"/>
      <c r="S340" s="360"/>
      <c r="T340" s="360"/>
      <c r="U340" s="360"/>
      <c r="V340" s="366"/>
      <c r="W340" s="84"/>
    </row>
    <row r="341" spans="1:23" x14ac:dyDescent="0.2">
      <c r="A341" s="84"/>
      <c r="B341" s="84"/>
      <c r="C341" s="84"/>
      <c r="D341" s="84"/>
      <c r="E341" s="360"/>
      <c r="F341" s="360"/>
      <c r="G341" s="365"/>
      <c r="H341" s="84"/>
      <c r="I341" s="84"/>
      <c r="J341" s="360"/>
      <c r="K341" s="247"/>
      <c r="L341" s="360"/>
      <c r="M341" s="360"/>
      <c r="N341" s="360"/>
      <c r="O341" s="360"/>
      <c r="P341" s="360"/>
      <c r="Q341" s="360"/>
      <c r="R341" s="360"/>
      <c r="S341" s="360"/>
      <c r="T341" s="360"/>
      <c r="U341" s="360"/>
      <c r="V341" s="366"/>
      <c r="W341" s="84"/>
    </row>
    <row r="342" spans="1:23" x14ac:dyDescent="0.2">
      <c r="A342" s="84"/>
      <c r="B342" s="84"/>
      <c r="C342" s="84"/>
      <c r="D342" s="84"/>
      <c r="E342" s="360"/>
      <c r="F342" s="360"/>
      <c r="G342" s="365"/>
      <c r="H342" s="84"/>
      <c r="I342" s="84"/>
      <c r="J342" s="360"/>
      <c r="K342" s="247"/>
      <c r="L342" s="360"/>
      <c r="M342" s="360"/>
      <c r="N342" s="360"/>
      <c r="O342" s="360"/>
      <c r="P342" s="360"/>
      <c r="Q342" s="360"/>
      <c r="R342" s="360"/>
      <c r="S342" s="360"/>
      <c r="T342" s="360"/>
      <c r="U342" s="360"/>
      <c r="V342" s="366"/>
      <c r="W342" s="84"/>
    </row>
    <row r="343" spans="1:23" x14ac:dyDescent="0.2">
      <c r="A343" s="84"/>
      <c r="B343" s="84"/>
      <c r="C343" s="84"/>
      <c r="D343" s="84"/>
      <c r="E343" s="360"/>
      <c r="F343" s="360"/>
      <c r="G343" s="365"/>
      <c r="H343" s="84"/>
      <c r="I343" s="84"/>
      <c r="J343" s="360"/>
      <c r="K343" s="247"/>
      <c r="L343" s="360"/>
      <c r="M343" s="360"/>
      <c r="N343" s="360"/>
      <c r="O343" s="360"/>
      <c r="P343" s="360"/>
      <c r="Q343" s="360"/>
      <c r="R343" s="360"/>
      <c r="S343" s="360"/>
      <c r="T343" s="360"/>
      <c r="U343" s="360"/>
      <c r="V343" s="366"/>
      <c r="W343" s="84"/>
    </row>
    <row r="344" spans="1:23" x14ac:dyDescent="0.2">
      <c r="A344" s="84"/>
      <c r="B344" s="84"/>
      <c r="C344" s="84"/>
      <c r="D344" s="84"/>
      <c r="E344" s="360"/>
      <c r="F344" s="360"/>
      <c r="G344" s="365"/>
      <c r="H344" s="84"/>
      <c r="I344" s="84"/>
      <c r="J344" s="360"/>
      <c r="K344" s="247"/>
      <c r="L344" s="360"/>
      <c r="M344" s="360"/>
      <c r="N344" s="360"/>
      <c r="O344" s="360"/>
      <c r="P344" s="360"/>
      <c r="Q344" s="360"/>
      <c r="R344" s="360"/>
      <c r="S344" s="360"/>
      <c r="T344" s="360"/>
      <c r="U344" s="360"/>
      <c r="V344" s="366"/>
      <c r="W344" s="84"/>
    </row>
    <row r="345" spans="1:23" x14ac:dyDescent="0.2">
      <c r="A345" s="84"/>
      <c r="B345" s="84"/>
      <c r="C345" s="84"/>
      <c r="D345" s="84"/>
      <c r="E345" s="360"/>
      <c r="F345" s="360"/>
      <c r="G345" s="365"/>
      <c r="H345" s="84"/>
      <c r="I345" s="84"/>
      <c r="J345" s="360"/>
      <c r="K345" s="247"/>
      <c r="L345" s="360"/>
      <c r="M345" s="360"/>
      <c r="N345" s="360"/>
      <c r="O345" s="360"/>
      <c r="P345" s="360"/>
      <c r="Q345" s="360"/>
      <c r="R345" s="360"/>
      <c r="S345" s="360"/>
      <c r="T345" s="360"/>
      <c r="U345" s="360"/>
      <c r="V345" s="366"/>
      <c r="W345" s="84"/>
    </row>
    <row r="346" spans="1:23" x14ac:dyDescent="0.2">
      <c r="A346" s="84"/>
      <c r="B346" s="84"/>
      <c r="C346" s="84"/>
      <c r="D346" s="84"/>
      <c r="E346" s="360"/>
      <c r="F346" s="360"/>
      <c r="G346" s="365"/>
      <c r="H346" s="84"/>
      <c r="I346" s="84"/>
      <c r="J346" s="360"/>
      <c r="K346" s="247"/>
      <c r="L346" s="360"/>
      <c r="M346" s="360"/>
      <c r="N346" s="360"/>
      <c r="O346" s="360"/>
      <c r="P346" s="360"/>
      <c r="Q346" s="360"/>
      <c r="R346" s="360"/>
      <c r="S346" s="360"/>
      <c r="T346" s="360"/>
      <c r="U346" s="360"/>
      <c r="V346" s="366"/>
      <c r="W346" s="84"/>
    </row>
    <row r="347" spans="1:23" x14ac:dyDescent="0.2">
      <c r="A347" s="84"/>
      <c r="B347" s="84"/>
      <c r="C347" s="84"/>
      <c r="D347" s="84"/>
      <c r="E347" s="360"/>
      <c r="F347" s="360"/>
      <c r="G347" s="365"/>
      <c r="H347" s="84"/>
      <c r="I347" s="84"/>
      <c r="J347" s="360"/>
      <c r="K347" s="247"/>
      <c r="L347" s="360"/>
      <c r="M347" s="360"/>
      <c r="N347" s="360"/>
      <c r="O347" s="360"/>
      <c r="P347" s="360"/>
      <c r="Q347" s="360"/>
      <c r="R347" s="360"/>
      <c r="S347" s="360"/>
      <c r="T347" s="360"/>
      <c r="U347" s="360"/>
      <c r="V347" s="366"/>
      <c r="W347" s="84"/>
    </row>
    <row r="348" spans="1:23" x14ac:dyDescent="0.2">
      <c r="A348" s="84"/>
      <c r="B348" s="84"/>
      <c r="C348" s="84"/>
      <c r="D348" s="84"/>
      <c r="E348" s="360"/>
      <c r="F348" s="360"/>
      <c r="G348" s="365"/>
      <c r="H348" s="84"/>
      <c r="I348" s="84"/>
      <c r="J348" s="360"/>
      <c r="K348" s="247"/>
      <c r="L348" s="360"/>
      <c r="M348" s="360"/>
      <c r="N348" s="360"/>
      <c r="O348" s="360"/>
      <c r="P348" s="360"/>
      <c r="Q348" s="360"/>
      <c r="R348" s="360"/>
      <c r="S348" s="360"/>
      <c r="T348" s="360"/>
      <c r="U348" s="360"/>
      <c r="V348" s="366"/>
      <c r="W348" s="84"/>
    </row>
    <row r="349" spans="1:23" x14ac:dyDescent="0.2">
      <c r="A349" s="84"/>
      <c r="B349" s="84"/>
      <c r="C349" s="84"/>
      <c r="D349" s="84"/>
      <c r="E349" s="360"/>
      <c r="F349" s="360"/>
      <c r="G349" s="365"/>
      <c r="H349" s="84"/>
      <c r="I349" s="84"/>
      <c r="J349" s="360"/>
      <c r="K349" s="247"/>
      <c r="L349" s="360"/>
      <c r="M349" s="360"/>
      <c r="N349" s="360"/>
      <c r="O349" s="360"/>
      <c r="P349" s="360"/>
      <c r="Q349" s="360"/>
      <c r="R349" s="360"/>
      <c r="S349" s="360"/>
      <c r="T349" s="360"/>
      <c r="U349" s="360"/>
      <c r="V349" s="366"/>
      <c r="W349" s="84"/>
    </row>
    <row r="350" spans="1:23" x14ac:dyDescent="0.2">
      <c r="A350" s="84"/>
      <c r="B350" s="84"/>
      <c r="C350" s="84"/>
      <c r="D350" s="84"/>
      <c r="E350" s="360"/>
      <c r="F350" s="360"/>
      <c r="G350" s="365"/>
      <c r="H350" s="84"/>
      <c r="I350" s="84"/>
      <c r="J350" s="360"/>
      <c r="K350" s="247"/>
      <c r="L350" s="360"/>
      <c r="M350" s="360"/>
      <c r="N350" s="360"/>
      <c r="O350" s="360"/>
      <c r="P350" s="360"/>
      <c r="Q350" s="360"/>
      <c r="R350" s="360"/>
      <c r="S350" s="360"/>
      <c r="T350" s="360"/>
      <c r="U350" s="360"/>
      <c r="V350" s="366"/>
      <c r="W350" s="84"/>
    </row>
    <row r="351" spans="1:23" x14ac:dyDescent="0.2">
      <c r="A351" s="84"/>
      <c r="B351" s="84"/>
      <c r="C351" s="84"/>
      <c r="D351" s="84"/>
      <c r="E351" s="360"/>
      <c r="F351" s="360"/>
      <c r="G351" s="365"/>
      <c r="H351" s="84"/>
      <c r="I351" s="84"/>
      <c r="J351" s="360"/>
      <c r="K351" s="247"/>
      <c r="L351" s="360"/>
      <c r="M351" s="360"/>
      <c r="N351" s="360"/>
      <c r="O351" s="360"/>
      <c r="P351" s="360"/>
      <c r="Q351" s="360"/>
      <c r="R351" s="360"/>
      <c r="S351" s="360"/>
      <c r="T351" s="360"/>
      <c r="U351" s="360"/>
      <c r="V351" s="366"/>
      <c r="W351" s="84"/>
    </row>
    <row r="352" spans="1:23" x14ac:dyDescent="0.2">
      <c r="A352" s="84"/>
      <c r="B352" s="84"/>
      <c r="C352" s="84"/>
      <c r="D352" s="84"/>
      <c r="E352" s="360"/>
      <c r="F352" s="360"/>
      <c r="G352" s="365"/>
      <c r="H352" s="84"/>
      <c r="I352" s="84"/>
      <c r="J352" s="360"/>
      <c r="K352" s="247"/>
      <c r="L352" s="360"/>
      <c r="M352" s="360"/>
      <c r="N352" s="360"/>
      <c r="O352" s="360"/>
      <c r="P352" s="360"/>
      <c r="Q352" s="360"/>
      <c r="R352" s="360"/>
      <c r="S352" s="360"/>
      <c r="T352" s="360"/>
      <c r="U352" s="360"/>
      <c r="V352" s="366"/>
      <c r="W352" s="84"/>
    </row>
    <row r="353" spans="1:23" x14ac:dyDescent="0.2">
      <c r="A353" s="84"/>
      <c r="B353" s="84"/>
      <c r="C353" s="84"/>
      <c r="D353" s="84"/>
      <c r="E353" s="360"/>
      <c r="F353" s="360"/>
      <c r="G353" s="365"/>
      <c r="H353" s="84"/>
      <c r="I353" s="84"/>
      <c r="J353" s="360"/>
      <c r="K353" s="247"/>
      <c r="L353" s="360"/>
      <c r="M353" s="360"/>
      <c r="N353" s="360"/>
      <c r="O353" s="360"/>
      <c r="P353" s="360"/>
      <c r="Q353" s="360"/>
      <c r="R353" s="360"/>
      <c r="S353" s="360"/>
      <c r="T353" s="360"/>
      <c r="U353" s="360"/>
      <c r="V353" s="366"/>
      <c r="W353" s="84"/>
    </row>
    <row r="354" spans="1:23" x14ac:dyDescent="0.2">
      <c r="A354" s="84"/>
      <c r="B354" s="84"/>
      <c r="C354" s="84"/>
      <c r="D354" s="84"/>
      <c r="E354" s="360"/>
      <c r="F354" s="360"/>
      <c r="G354" s="365"/>
      <c r="H354" s="84"/>
      <c r="I354" s="84"/>
      <c r="J354" s="360"/>
      <c r="K354" s="247"/>
      <c r="L354" s="360"/>
      <c r="M354" s="360"/>
      <c r="N354" s="360"/>
      <c r="O354" s="360"/>
      <c r="P354" s="360"/>
      <c r="Q354" s="360"/>
      <c r="R354" s="360"/>
      <c r="S354" s="360"/>
      <c r="T354" s="360"/>
      <c r="U354" s="360"/>
      <c r="V354" s="366"/>
      <c r="W354" s="84"/>
    </row>
    <row r="355" spans="1:23" x14ac:dyDescent="0.2">
      <c r="A355" s="84"/>
      <c r="B355" s="84"/>
      <c r="C355" s="84"/>
      <c r="D355" s="84"/>
      <c r="E355" s="360"/>
      <c r="F355" s="360"/>
      <c r="G355" s="365"/>
      <c r="H355" s="84"/>
      <c r="I355" s="84"/>
      <c r="J355" s="360"/>
      <c r="K355" s="247"/>
      <c r="L355" s="360"/>
      <c r="M355" s="360"/>
      <c r="N355" s="360"/>
      <c r="O355" s="360"/>
      <c r="P355" s="360"/>
      <c r="Q355" s="360"/>
      <c r="R355" s="360"/>
      <c r="S355" s="360"/>
      <c r="T355" s="360"/>
      <c r="U355" s="360"/>
      <c r="V355" s="366"/>
      <c r="W355" s="84"/>
    </row>
    <row r="356" spans="1:23" x14ac:dyDescent="0.2">
      <c r="A356" s="84"/>
      <c r="B356" s="84"/>
      <c r="C356" s="84"/>
      <c r="D356" s="84"/>
      <c r="E356" s="360"/>
      <c r="F356" s="360"/>
      <c r="G356" s="365"/>
      <c r="H356" s="84"/>
      <c r="I356" s="84"/>
      <c r="J356" s="360"/>
      <c r="K356" s="247"/>
      <c r="L356" s="360"/>
      <c r="M356" s="360"/>
      <c r="N356" s="360"/>
      <c r="O356" s="360"/>
      <c r="P356" s="360"/>
      <c r="Q356" s="360"/>
      <c r="R356" s="360"/>
      <c r="S356" s="360"/>
      <c r="T356" s="360"/>
      <c r="U356" s="360"/>
      <c r="V356" s="366"/>
      <c r="W356" s="84"/>
    </row>
    <row r="357" spans="1:23" x14ac:dyDescent="0.2">
      <c r="A357" s="84"/>
      <c r="B357" s="84"/>
      <c r="C357" s="84"/>
      <c r="D357" s="84"/>
      <c r="E357" s="360"/>
      <c r="F357" s="360"/>
      <c r="G357" s="365"/>
      <c r="H357" s="84"/>
      <c r="I357" s="84"/>
      <c r="J357" s="360"/>
      <c r="K357" s="247"/>
      <c r="L357" s="360"/>
      <c r="M357" s="360"/>
      <c r="N357" s="360"/>
      <c r="O357" s="360"/>
      <c r="P357" s="360"/>
      <c r="Q357" s="360"/>
      <c r="R357" s="360"/>
      <c r="S357" s="360"/>
      <c r="T357" s="360"/>
      <c r="U357" s="360"/>
      <c r="V357" s="366"/>
      <c r="W357" s="84"/>
    </row>
    <row r="358" spans="1:23" x14ac:dyDescent="0.2">
      <c r="A358" s="84"/>
      <c r="B358" s="84"/>
      <c r="C358" s="84"/>
      <c r="D358" s="84"/>
      <c r="E358" s="360"/>
      <c r="F358" s="360"/>
      <c r="G358" s="365"/>
      <c r="H358" s="84"/>
      <c r="I358" s="84"/>
      <c r="J358" s="360"/>
      <c r="K358" s="247"/>
      <c r="L358" s="360"/>
      <c r="M358" s="360"/>
      <c r="N358" s="360"/>
      <c r="O358" s="360"/>
      <c r="P358" s="360"/>
      <c r="Q358" s="360"/>
      <c r="R358" s="360"/>
      <c r="S358" s="360"/>
      <c r="T358" s="360"/>
      <c r="U358" s="360"/>
      <c r="V358" s="366"/>
      <c r="W358" s="84"/>
    </row>
    <row r="359" spans="1:23" x14ac:dyDescent="0.2">
      <c r="A359" s="84"/>
      <c r="B359" s="84"/>
      <c r="C359" s="84"/>
      <c r="D359" s="84"/>
      <c r="E359" s="360"/>
      <c r="F359" s="360"/>
      <c r="G359" s="365"/>
      <c r="H359" s="84"/>
      <c r="I359" s="84"/>
      <c r="J359" s="360"/>
      <c r="K359" s="247"/>
      <c r="L359" s="360"/>
      <c r="M359" s="360"/>
      <c r="N359" s="360"/>
      <c r="O359" s="360"/>
      <c r="P359" s="360"/>
      <c r="Q359" s="360"/>
      <c r="R359" s="360"/>
      <c r="S359" s="360"/>
      <c r="T359" s="360"/>
      <c r="U359" s="360"/>
      <c r="V359" s="366"/>
      <c r="W359" s="84"/>
    </row>
    <row r="360" spans="1:23" x14ac:dyDescent="0.2">
      <c r="A360" s="84"/>
      <c r="B360" s="84"/>
      <c r="C360" s="84"/>
      <c r="D360" s="84"/>
      <c r="E360" s="360"/>
      <c r="F360" s="360"/>
      <c r="G360" s="365"/>
      <c r="H360" s="84"/>
      <c r="I360" s="84"/>
      <c r="J360" s="360"/>
      <c r="K360" s="247"/>
      <c r="L360" s="360"/>
      <c r="M360" s="360"/>
      <c r="N360" s="360"/>
      <c r="O360" s="360"/>
      <c r="P360" s="360"/>
      <c r="Q360" s="360"/>
      <c r="R360" s="360"/>
      <c r="S360" s="360"/>
      <c r="T360" s="360"/>
      <c r="U360" s="360"/>
      <c r="V360" s="366"/>
      <c r="W360" s="84"/>
    </row>
    <row r="361" spans="1:23" x14ac:dyDescent="0.2">
      <c r="A361" s="84"/>
      <c r="B361" s="84"/>
      <c r="C361" s="84"/>
      <c r="D361" s="84"/>
      <c r="E361" s="360"/>
      <c r="F361" s="360"/>
      <c r="G361" s="365"/>
      <c r="H361" s="84"/>
      <c r="I361" s="84"/>
      <c r="J361" s="360"/>
      <c r="K361" s="247"/>
      <c r="L361" s="360"/>
      <c r="M361" s="360"/>
      <c r="N361" s="360"/>
      <c r="O361" s="360"/>
      <c r="P361" s="360"/>
      <c r="Q361" s="360"/>
      <c r="R361" s="360"/>
      <c r="S361" s="360"/>
      <c r="T361" s="360"/>
      <c r="U361" s="360"/>
      <c r="V361" s="366"/>
      <c r="W361" s="84"/>
    </row>
    <row r="362" spans="1:23" x14ac:dyDescent="0.2">
      <c r="A362" s="84"/>
      <c r="B362" s="84"/>
      <c r="C362" s="84"/>
      <c r="D362" s="84"/>
      <c r="E362" s="360"/>
      <c r="F362" s="360"/>
      <c r="G362" s="365"/>
      <c r="H362" s="84"/>
      <c r="I362" s="84"/>
      <c r="J362" s="360"/>
      <c r="K362" s="247"/>
      <c r="L362" s="360"/>
      <c r="M362" s="360"/>
      <c r="N362" s="360"/>
      <c r="O362" s="360"/>
      <c r="P362" s="360"/>
      <c r="Q362" s="360"/>
      <c r="R362" s="360"/>
      <c r="S362" s="360"/>
      <c r="T362" s="360"/>
      <c r="U362" s="360"/>
      <c r="V362" s="366"/>
      <c r="W362" s="84"/>
    </row>
    <row r="363" spans="1:23" x14ac:dyDescent="0.2">
      <c r="A363" s="84"/>
      <c r="B363" s="84"/>
      <c r="C363" s="84"/>
      <c r="D363" s="84"/>
      <c r="E363" s="360"/>
      <c r="F363" s="360"/>
      <c r="G363" s="365"/>
      <c r="H363" s="84"/>
      <c r="I363" s="84"/>
      <c r="J363" s="360"/>
      <c r="K363" s="247"/>
      <c r="L363" s="360"/>
      <c r="M363" s="360"/>
      <c r="N363" s="360"/>
      <c r="O363" s="360"/>
      <c r="P363" s="360"/>
      <c r="Q363" s="360"/>
      <c r="R363" s="360"/>
      <c r="S363" s="360"/>
      <c r="T363" s="360"/>
      <c r="U363" s="360"/>
      <c r="V363" s="366"/>
      <c r="W363" s="84"/>
    </row>
    <row r="364" spans="1:23" x14ac:dyDescent="0.2">
      <c r="A364" s="84"/>
      <c r="B364" s="84"/>
      <c r="C364" s="84"/>
      <c r="D364" s="84"/>
      <c r="E364" s="360"/>
      <c r="F364" s="360"/>
      <c r="G364" s="365"/>
      <c r="H364" s="84"/>
      <c r="I364" s="84"/>
      <c r="J364" s="360"/>
      <c r="K364" s="247"/>
      <c r="L364" s="360"/>
      <c r="M364" s="360"/>
      <c r="N364" s="360"/>
      <c r="O364" s="360"/>
      <c r="P364" s="360"/>
      <c r="Q364" s="360"/>
      <c r="R364" s="360"/>
      <c r="S364" s="360"/>
      <c r="T364" s="360"/>
      <c r="U364" s="360"/>
      <c r="V364" s="366"/>
      <c r="W364" s="84"/>
    </row>
    <row r="365" spans="1:23" x14ac:dyDescent="0.2">
      <c r="A365" s="84"/>
      <c r="B365" s="84"/>
      <c r="C365" s="84"/>
      <c r="D365" s="84"/>
      <c r="E365" s="360"/>
      <c r="F365" s="360"/>
      <c r="G365" s="365"/>
      <c r="H365" s="84"/>
      <c r="I365" s="84"/>
      <c r="J365" s="360"/>
      <c r="K365" s="247"/>
      <c r="L365" s="360"/>
      <c r="M365" s="360"/>
      <c r="N365" s="360"/>
      <c r="O365" s="360"/>
      <c r="P365" s="360"/>
      <c r="Q365" s="360"/>
      <c r="R365" s="360"/>
      <c r="S365" s="360"/>
      <c r="T365" s="360"/>
      <c r="U365" s="360"/>
      <c r="V365" s="366"/>
      <c r="W365" s="84"/>
    </row>
    <row r="366" spans="1:23" x14ac:dyDescent="0.2">
      <c r="A366" s="84"/>
      <c r="B366" s="84"/>
      <c r="C366" s="84"/>
      <c r="D366" s="84"/>
      <c r="E366" s="360"/>
      <c r="F366" s="360"/>
      <c r="G366" s="365"/>
      <c r="H366" s="84"/>
      <c r="I366" s="84"/>
      <c r="J366" s="360"/>
      <c r="K366" s="247"/>
      <c r="L366" s="360"/>
      <c r="M366" s="360"/>
      <c r="N366" s="360"/>
      <c r="O366" s="360"/>
      <c r="P366" s="360"/>
      <c r="Q366" s="360"/>
      <c r="R366" s="360"/>
      <c r="S366" s="360"/>
      <c r="T366" s="360"/>
      <c r="U366" s="360"/>
      <c r="V366" s="366"/>
      <c r="W366" s="84"/>
    </row>
    <row r="367" spans="1:23" x14ac:dyDescent="0.2">
      <c r="A367" s="84"/>
      <c r="B367" s="84"/>
      <c r="C367" s="84"/>
      <c r="D367" s="84"/>
      <c r="E367" s="360"/>
      <c r="F367" s="360"/>
      <c r="G367" s="365"/>
      <c r="H367" s="84"/>
      <c r="I367" s="84"/>
      <c r="J367" s="360"/>
      <c r="K367" s="247"/>
      <c r="L367" s="360"/>
      <c r="M367" s="360"/>
      <c r="N367" s="360"/>
      <c r="O367" s="360"/>
      <c r="P367" s="360"/>
      <c r="Q367" s="360"/>
      <c r="R367" s="360"/>
      <c r="S367" s="360"/>
      <c r="T367" s="360"/>
      <c r="U367" s="360"/>
      <c r="V367" s="366"/>
      <c r="W367" s="84"/>
    </row>
    <row r="368" spans="1:23" x14ac:dyDescent="0.2">
      <c r="A368" s="84"/>
      <c r="B368" s="84"/>
      <c r="C368" s="84"/>
      <c r="D368" s="84"/>
      <c r="E368" s="360"/>
      <c r="F368" s="360"/>
      <c r="G368" s="365"/>
      <c r="H368" s="84"/>
      <c r="I368" s="84"/>
      <c r="J368" s="360"/>
      <c r="K368" s="247"/>
      <c r="L368" s="360"/>
      <c r="M368" s="360"/>
      <c r="N368" s="360"/>
      <c r="O368" s="360"/>
      <c r="P368" s="360"/>
      <c r="Q368" s="360"/>
      <c r="R368" s="360"/>
      <c r="S368" s="360"/>
      <c r="T368" s="360"/>
      <c r="U368" s="360"/>
      <c r="V368" s="366"/>
      <c r="W368" s="84"/>
    </row>
    <row r="369" spans="1:23" x14ac:dyDescent="0.2">
      <c r="A369" s="84"/>
      <c r="B369" s="84"/>
      <c r="C369" s="84"/>
      <c r="D369" s="84"/>
      <c r="E369" s="360"/>
      <c r="F369" s="360"/>
      <c r="G369" s="365"/>
      <c r="H369" s="84"/>
      <c r="I369" s="84"/>
      <c r="J369" s="360"/>
      <c r="K369" s="247"/>
      <c r="L369" s="360"/>
      <c r="M369" s="360"/>
      <c r="N369" s="360"/>
      <c r="O369" s="360"/>
      <c r="P369" s="360"/>
      <c r="Q369" s="360"/>
      <c r="R369" s="360"/>
      <c r="S369" s="360"/>
      <c r="T369" s="360"/>
      <c r="U369" s="360"/>
      <c r="V369" s="366"/>
      <c r="W369" s="84"/>
    </row>
    <row r="370" spans="1:23" x14ac:dyDescent="0.2">
      <c r="A370" s="84"/>
      <c r="B370" s="84"/>
      <c r="C370" s="84"/>
      <c r="D370" s="84"/>
      <c r="E370" s="360"/>
      <c r="F370" s="360"/>
      <c r="G370" s="365"/>
      <c r="H370" s="84"/>
      <c r="I370" s="84"/>
      <c r="J370" s="360"/>
      <c r="K370" s="247"/>
      <c r="L370" s="360"/>
      <c r="M370" s="360"/>
      <c r="N370" s="360"/>
      <c r="O370" s="360"/>
      <c r="P370" s="360"/>
      <c r="Q370" s="360"/>
      <c r="R370" s="360"/>
      <c r="S370" s="360"/>
      <c r="T370" s="360"/>
      <c r="U370" s="360"/>
      <c r="V370" s="366"/>
      <c r="W370" s="84"/>
    </row>
    <row r="371" spans="1:23" x14ac:dyDescent="0.2">
      <c r="A371" s="84"/>
      <c r="B371" s="84"/>
      <c r="C371" s="84"/>
      <c r="D371" s="84"/>
      <c r="E371" s="360"/>
      <c r="F371" s="360"/>
      <c r="G371" s="365"/>
      <c r="H371" s="84"/>
      <c r="I371" s="84"/>
      <c r="J371" s="360"/>
      <c r="K371" s="247"/>
      <c r="L371" s="360"/>
      <c r="M371" s="360"/>
      <c r="N371" s="360"/>
      <c r="O371" s="360"/>
      <c r="P371" s="360"/>
      <c r="Q371" s="360"/>
      <c r="R371" s="360"/>
      <c r="S371" s="360"/>
      <c r="T371" s="360"/>
      <c r="U371" s="360"/>
      <c r="V371" s="366"/>
      <c r="W371" s="84"/>
    </row>
    <row r="372" spans="1:23" x14ac:dyDescent="0.2">
      <c r="A372" s="84"/>
      <c r="B372" s="84"/>
      <c r="C372" s="84"/>
      <c r="D372" s="84"/>
      <c r="E372" s="360"/>
      <c r="F372" s="360"/>
      <c r="G372" s="365"/>
      <c r="H372" s="84"/>
      <c r="I372" s="84"/>
      <c r="J372" s="360"/>
      <c r="K372" s="247"/>
      <c r="L372" s="360"/>
      <c r="M372" s="360"/>
      <c r="N372" s="360"/>
      <c r="O372" s="360"/>
      <c r="P372" s="360"/>
      <c r="Q372" s="360"/>
      <c r="R372" s="360"/>
      <c r="S372" s="360"/>
      <c r="T372" s="360"/>
      <c r="U372" s="360"/>
      <c r="V372" s="366"/>
      <c r="W372" s="84"/>
    </row>
    <row r="373" spans="1:23" x14ac:dyDescent="0.2">
      <c r="A373" s="84"/>
      <c r="B373" s="84"/>
      <c r="C373" s="84"/>
      <c r="D373" s="84"/>
      <c r="E373" s="360"/>
      <c r="F373" s="360"/>
      <c r="G373" s="365"/>
      <c r="H373" s="84"/>
      <c r="I373" s="84"/>
      <c r="J373" s="360"/>
      <c r="K373" s="247"/>
      <c r="L373" s="360"/>
      <c r="M373" s="360"/>
      <c r="N373" s="360"/>
      <c r="O373" s="360"/>
      <c r="P373" s="360"/>
      <c r="Q373" s="360"/>
      <c r="R373" s="360"/>
      <c r="S373" s="360"/>
      <c r="T373" s="360"/>
      <c r="U373" s="360"/>
      <c r="V373" s="366"/>
      <c r="W373" s="84"/>
    </row>
    <row r="374" spans="1:23" x14ac:dyDescent="0.2">
      <c r="A374" s="84"/>
      <c r="B374" s="84"/>
      <c r="C374" s="84"/>
      <c r="D374" s="84"/>
      <c r="E374" s="360"/>
      <c r="F374" s="360"/>
      <c r="G374" s="365"/>
      <c r="H374" s="84"/>
      <c r="I374" s="84"/>
      <c r="J374" s="360"/>
      <c r="K374" s="247"/>
      <c r="L374" s="360"/>
      <c r="M374" s="360"/>
      <c r="N374" s="360"/>
      <c r="O374" s="360"/>
      <c r="P374" s="360"/>
      <c r="Q374" s="360"/>
      <c r="R374" s="360"/>
      <c r="S374" s="360"/>
      <c r="T374" s="360"/>
      <c r="U374" s="360"/>
      <c r="V374" s="366"/>
      <c r="W374" s="84"/>
    </row>
    <row r="375" spans="1:23" x14ac:dyDescent="0.2">
      <c r="A375" s="84"/>
      <c r="B375" s="84"/>
      <c r="C375" s="84"/>
      <c r="D375" s="84"/>
      <c r="E375" s="360"/>
      <c r="F375" s="360"/>
      <c r="G375" s="365"/>
      <c r="H375" s="84"/>
      <c r="I375" s="84"/>
      <c r="J375" s="360"/>
      <c r="K375" s="247"/>
      <c r="L375" s="360"/>
      <c r="M375" s="360"/>
      <c r="N375" s="360"/>
      <c r="O375" s="360"/>
      <c r="P375" s="360"/>
      <c r="Q375" s="360"/>
      <c r="R375" s="360"/>
      <c r="S375" s="360"/>
      <c r="T375" s="360"/>
      <c r="U375" s="360"/>
      <c r="V375" s="366"/>
      <c r="W375" s="84"/>
    </row>
    <row r="376" spans="1:23" x14ac:dyDescent="0.2">
      <c r="A376" s="84"/>
      <c r="B376" s="84"/>
      <c r="C376" s="84"/>
      <c r="D376" s="84"/>
      <c r="E376" s="360"/>
      <c r="F376" s="360"/>
      <c r="G376" s="365"/>
      <c r="H376" s="84"/>
      <c r="I376" s="84"/>
      <c r="J376" s="360"/>
      <c r="K376" s="247"/>
      <c r="L376" s="360"/>
      <c r="M376" s="360"/>
      <c r="N376" s="360"/>
      <c r="O376" s="360"/>
      <c r="P376" s="360"/>
      <c r="Q376" s="360"/>
      <c r="R376" s="360"/>
      <c r="S376" s="360"/>
      <c r="T376" s="360"/>
      <c r="U376" s="360"/>
      <c r="V376" s="366"/>
      <c r="W376" s="84"/>
    </row>
    <row r="377" spans="1:23" x14ac:dyDescent="0.2">
      <c r="A377" s="84"/>
      <c r="B377" s="84"/>
      <c r="C377" s="84"/>
      <c r="D377" s="84"/>
      <c r="E377" s="360"/>
      <c r="F377" s="360"/>
      <c r="G377" s="365"/>
      <c r="H377" s="84"/>
      <c r="I377" s="84"/>
      <c r="J377" s="360"/>
      <c r="K377" s="247"/>
      <c r="L377" s="360"/>
      <c r="M377" s="360"/>
      <c r="N377" s="360"/>
      <c r="O377" s="360"/>
      <c r="P377" s="360"/>
      <c r="Q377" s="360"/>
      <c r="R377" s="360"/>
      <c r="S377" s="360"/>
      <c r="T377" s="360"/>
      <c r="U377" s="360"/>
      <c r="V377" s="366"/>
      <c r="W377" s="84"/>
    </row>
    <row r="378" spans="1:23" x14ac:dyDescent="0.2">
      <c r="A378" s="84"/>
      <c r="B378" s="84"/>
      <c r="C378" s="84"/>
      <c r="D378" s="84"/>
      <c r="E378" s="360"/>
      <c r="F378" s="360"/>
      <c r="G378" s="365"/>
      <c r="H378" s="84"/>
      <c r="I378" s="84"/>
      <c r="J378" s="360"/>
      <c r="K378" s="247"/>
      <c r="L378" s="360"/>
      <c r="M378" s="360"/>
      <c r="N378" s="360"/>
      <c r="O378" s="360"/>
      <c r="P378" s="360"/>
      <c r="Q378" s="360"/>
      <c r="R378" s="360"/>
      <c r="S378" s="360"/>
      <c r="T378" s="360"/>
      <c r="U378" s="360"/>
      <c r="V378" s="366"/>
      <c r="W378" s="84"/>
    </row>
    <row r="379" spans="1:23" x14ac:dyDescent="0.2">
      <c r="A379" s="84"/>
      <c r="B379" s="84"/>
      <c r="C379" s="84"/>
      <c r="D379" s="84"/>
      <c r="E379" s="360"/>
      <c r="F379" s="360"/>
      <c r="G379" s="365"/>
      <c r="H379" s="84"/>
      <c r="I379" s="84"/>
      <c r="J379" s="360"/>
      <c r="K379" s="247"/>
      <c r="L379" s="360"/>
      <c r="M379" s="360"/>
      <c r="N379" s="360"/>
      <c r="O379" s="360"/>
      <c r="P379" s="360"/>
      <c r="Q379" s="360"/>
      <c r="R379" s="360"/>
      <c r="S379" s="360"/>
      <c r="T379" s="360"/>
      <c r="U379" s="360"/>
      <c r="V379" s="366"/>
      <c r="W379" s="84"/>
    </row>
    <row r="380" spans="1:23" x14ac:dyDescent="0.2">
      <c r="A380" s="84"/>
      <c r="B380" s="84"/>
      <c r="C380" s="84"/>
      <c r="D380" s="84"/>
      <c r="E380" s="360"/>
      <c r="F380" s="360"/>
      <c r="G380" s="365"/>
      <c r="H380" s="84"/>
      <c r="I380" s="84"/>
      <c r="J380" s="360"/>
      <c r="K380" s="247"/>
      <c r="L380" s="360"/>
      <c r="M380" s="360"/>
      <c r="N380" s="360"/>
      <c r="O380" s="360"/>
      <c r="P380" s="360"/>
      <c r="Q380" s="360"/>
      <c r="R380" s="360"/>
      <c r="S380" s="360"/>
      <c r="T380" s="360"/>
      <c r="U380" s="360"/>
      <c r="V380" s="366"/>
      <c r="W380" s="84"/>
    </row>
    <row r="381" spans="1:23" x14ac:dyDescent="0.2">
      <c r="A381" s="84"/>
      <c r="B381" s="84"/>
      <c r="C381" s="84"/>
      <c r="D381" s="84"/>
      <c r="E381" s="360"/>
      <c r="F381" s="360"/>
      <c r="G381" s="365"/>
      <c r="H381" s="84"/>
      <c r="I381" s="84"/>
      <c r="J381" s="360"/>
      <c r="K381" s="247"/>
      <c r="L381" s="360"/>
      <c r="M381" s="360"/>
      <c r="N381" s="360"/>
      <c r="O381" s="360"/>
      <c r="P381" s="360"/>
      <c r="Q381" s="360"/>
      <c r="R381" s="360"/>
      <c r="S381" s="360"/>
      <c r="T381" s="360"/>
      <c r="U381" s="360"/>
      <c r="V381" s="366"/>
      <c r="W381" s="84"/>
    </row>
    <row r="382" spans="1:23" x14ac:dyDescent="0.2">
      <c r="A382" s="84"/>
      <c r="B382" s="84"/>
      <c r="C382" s="84"/>
      <c r="D382" s="84"/>
      <c r="E382" s="360"/>
      <c r="F382" s="360"/>
      <c r="G382" s="365"/>
      <c r="H382" s="84"/>
      <c r="I382" s="84"/>
      <c r="J382" s="360"/>
      <c r="K382" s="247"/>
      <c r="L382" s="360"/>
      <c r="M382" s="360"/>
      <c r="N382" s="360"/>
      <c r="O382" s="360"/>
      <c r="P382" s="360"/>
      <c r="Q382" s="360"/>
      <c r="R382" s="360"/>
      <c r="S382" s="360"/>
      <c r="T382" s="360"/>
      <c r="U382" s="360"/>
      <c r="V382" s="366"/>
      <c r="W382" s="84"/>
    </row>
    <row r="383" spans="1:23" x14ac:dyDescent="0.2">
      <c r="A383" s="84"/>
      <c r="B383" s="84"/>
      <c r="C383" s="84"/>
      <c r="D383" s="84"/>
      <c r="E383" s="360"/>
      <c r="F383" s="360"/>
      <c r="G383" s="365"/>
      <c r="H383" s="84"/>
      <c r="I383" s="84"/>
      <c r="J383" s="360"/>
      <c r="K383" s="247"/>
      <c r="L383" s="360"/>
      <c r="M383" s="360"/>
      <c r="N383" s="360"/>
      <c r="O383" s="360"/>
      <c r="P383" s="360"/>
      <c r="Q383" s="360"/>
      <c r="R383" s="360"/>
      <c r="S383" s="360"/>
      <c r="T383" s="360"/>
      <c r="U383" s="360"/>
      <c r="V383" s="366"/>
      <c r="W383" s="84"/>
    </row>
    <row r="384" spans="1:23" x14ac:dyDescent="0.2">
      <c r="A384" s="84"/>
      <c r="B384" s="84"/>
      <c r="C384" s="84"/>
      <c r="D384" s="84"/>
      <c r="E384" s="360"/>
      <c r="F384" s="360"/>
      <c r="G384" s="365"/>
      <c r="H384" s="84"/>
      <c r="I384" s="84"/>
      <c r="J384" s="360"/>
      <c r="K384" s="247"/>
      <c r="L384" s="360"/>
      <c r="M384" s="360"/>
      <c r="N384" s="360"/>
      <c r="O384" s="360"/>
      <c r="P384" s="360"/>
      <c r="Q384" s="360"/>
      <c r="R384" s="360"/>
      <c r="S384" s="360"/>
      <c r="T384" s="360"/>
      <c r="U384" s="360"/>
      <c r="V384" s="366"/>
      <c r="W384" s="84"/>
    </row>
    <row r="385" spans="1:23" x14ac:dyDescent="0.2">
      <c r="A385" s="84"/>
      <c r="B385" s="84"/>
      <c r="C385" s="84"/>
      <c r="D385" s="84"/>
      <c r="E385" s="360"/>
      <c r="F385" s="360"/>
      <c r="G385" s="365"/>
      <c r="H385" s="84"/>
      <c r="I385" s="84"/>
      <c r="J385" s="360"/>
      <c r="K385" s="247"/>
      <c r="L385" s="360"/>
      <c r="M385" s="360"/>
      <c r="N385" s="360"/>
      <c r="O385" s="360"/>
      <c r="P385" s="360"/>
      <c r="Q385" s="360"/>
      <c r="R385" s="360"/>
      <c r="S385" s="360"/>
      <c r="T385" s="360"/>
      <c r="U385" s="360"/>
      <c r="V385" s="366"/>
      <c r="W385" s="84"/>
    </row>
    <row r="386" spans="1:23" x14ac:dyDescent="0.2">
      <c r="A386" s="84"/>
      <c r="B386" s="84"/>
      <c r="C386" s="84"/>
      <c r="D386" s="84"/>
      <c r="E386" s="360"/>
      <c r="F386" s="360"/>
      <c r="G386" s="365"/>
      <c r="H386" s="84"/>
      <c r="I386" s="84"/>
      <c r="J386" s="360"/>
      <c r="K386" s="247"/>
      <c r="L386" s="360"/>
      <c r="M386" s="360"/>
      <c r="N386" s="360"/>
      <c r="O386" s="360"/>
      <c r="P386" s="360"/>
      <c r="Q386" s="360"/>
      <c r="R386" s="360"/>
      <c r="S386" s="360"/>
      <c r="T386" s="360"/>
      <c r="U386" s="360"/>
      <c r="V386" s="366"/>
      <c r="W386" s="84"/>
    </row>
    <row r="387" spans="1:23" x14ac:dyDescent="0.2">
      <c r="A387" s="84"/>
      <c r="B387" s="84"/>
      <c r="C387" s="84"/>
      <c r="D387" s="84"/>
      <c r="E387" s="360"/>
      <c r="F387" s="360"/>
      <c r="G387" s="365"/>
      <c r="H387" s="84"/>
      <c r="I387" s="84"/>
      <c r="J387" s="360"/>
      <c r="K387" s="247"/>
      <c r="L387" s="360"/>
      <c r="M387" s="360"/>
      <c r="N387" s="360"/>
      <c r="O387" s="360"/>
      <c r="P387" s="360"/>
      <c r="Q387" s="360"/>
      <c r="R387" s="360"/>
      <c r="S387" s="360"/>
      <c r="T387" s="360"/>
      <c r="U387" s="360"/>
      <c r="V387" s="366"/>
      <c r="W387" s="84"/>
    </row>
    <row r="388" spans="1:23" x14ac:dyDescent="0.2">
      <c r="A388" s="84"/>
      <c r="B388" s="84"/>
      <c r="C388" s="84"/>
      <c r="D388" s="84"/>
      <c r="E388" s="360"/>
      <c r="F388" s="360"/>
      <c r="G388" s="365"/>
      <c r="H388" s="84"/>
      <c r="I388" s="84"/>
      <c r="J388" s="360"/>
      <c r="K388" s="247"/>
      <c r="L388" s="360"/>
      <c r="M388" s="360"/>
      <c r="N388" s="360"/>
      <c r="O388" s="360"/>
      <c r="P388" s="360"/>
      <c r="Q388" s="360"/>
      <c r="R388" s="360"/>
      <c r="S388" s="360"/>
      <c r="T388" s="360"/>
      <c r="U388" s="360"/>
      <c r="V388" s="366"/>
      <c r="W388" s="84"/>
    </row>
    <row r="389" spans="1:23" x14ac:dyDescent="0.2">
      <c r="A389" s="84"/>
      <c r="B389" s="84"/>
      <c r="C389" s="84"/>
      <c r="D389" s="84"/>
      <c r="E389" s="360"/>
      <c r="F389" s="360"/>
      <c r="G389" s="365"/>
      <c r="H389" s="84"/>
      <c r="I389" s="84"/>
      <c r="J389" s="360"/>
      <c r="K389" s="247"/>
      <c r="L389" s="360"/>
      <c r="M389" s="360"/>
      <c r="N389" s="360"/>
      <c r="O389" s="360"/>
      <c r="P389" s="360"/>
      <c r="Q389" s="360"/>
      <c r="R389" s="360"/>
      <c r="S389" s="360"/>
      <c r="T389" s="360"/>
      <c r="U389" s="360"/>
      <c r="V389" s="366"/>
      <c r="W389" s="84"/>
    </row>
    <row r="390" spans="1:23" x14ac:dyDescent="0.2">
      <c r="A390" s="84"/>
      <c r="B390" s="84"/>
      <c r="C390" s="84"/>
      <c r="D390" s="84"/>
      <c r="E390" s="360"/>
      <c r="F390" s="360"/>
      <c r="G390" s="365"/>
      <c r="H390" s="84"/>
      <c r="I390" s="84"/>
      <c r="J390" s="360"/>
      <c r="K390" s="247"/>
      <c r="L390" s="360"/>
      <c r="M390" s="360"/>
      <c r="N390" s="360"/>
      <c r="O390" s="360"/>
      <c r="P390" s="360"/>
      <c r="Q390" s="360"/>
      <c r="R390" s="360"/>
      <c r="S390" s="360"/>
      <c r="T390" s="360"/>
      <c r="U390" s="360"/>
      <c r="V390" s="366"/>
      <c r="W390" s="84"/>
    </row>
    <row r="391" spans="1:23" x14ac:dyDescent="0.2">
      <c r="A391" s="84"/>
      <c r="B391" s="84"/>
      <c r="C391" s="84"/>
      <c r="D391" s="84"/>
      <c r="E391" s="360"/>
      <c r="F391" s="360"/>
      <c r="G391" s="365"/>
      <c r="H391" s="84"/>
      <c r="I391" s="84"/>
      <c r="J391" s="360"/>
      <c r="K391" s="247"/>
      <c r="L391" s="360"/>
      <c r="M391" s="360"/>
      <c r="N391" s="360"/>
      <c r="O391" s="360"/>
      <c r="P391" s="360"/>
      <c r="Q391" s="360"/>
      <c r="R391" s="360"/>
      <c r="S391" s="360"/>
      <c r="T391" s="360"/>
      <c r="U391" s="360"/>
      <c r="V391" s="366"/>
      <c r="W391" s="84"/>
    </row>
    <row r="392" spans="1:23" x14ac:dyDescent="0.2">
      <c r="A392" s="84"/>
      <c r="B392" s="84"/>
      <c r="C392" s="84"/>
      <c r="D392" s="84"/>
      <c r="E392" s="360"/>
      <c r="F392" s="360"/>
      <c r="G392" s="365"/>
      <c r="H392" s="84"/>
      <c r="I392" s="84"/>
      <c r="J392" s="360"/>
      <c r="K392" s="247"/>
      <c r="L392" s="360"/>
      <c r="M392" s="360"/>
      <c r="N392" s="360"/>
      <c r="O392" s="360"/>
      <c r="P392" s="360"/>
      <c r="Q392" s="360"/>
      <c r="R392" s="360"/>
      <c r="S392" s="360"/>
      <c r="T392" s="360"/>
      <c r="U392" s="360"/>
      <c r="V392" s="366"/>
      <c r="W392" s="84"/>
    </row>
    <row r="393" spans="1:23" x14ac:dyDescent="0.2">
      <c r="A393" s="84"/>
      <c r="B393" s="84"/>
      <c r="C393" s="84"/>
      <c r="D393" s="84"/>
      <c r="E393" s="360"/>
      <c r="F393" s="360"/>
      <c r="G393" s="365"/>
      <c r="H393" s="84"/>
      <c r="I393" s="84"/>
      <c r="J393" s="360"/>
      <c r="K393" s="247"/>
      <c r="L393" s="360"/>
      <c r="M393" s="360"/>
      <c r="N393" s="360"/>
      <c r="O393" s="360"/>
      <c r="P393" s="360"/>
      <c r="Q393" s="360"/>
      <c r="R393" s="360"/>
      <c r="S393" s="360"/>
      <c r="T393" s="360"/>
      <c r="U393" s="360"/>
      <c r="V393" s="366"/>
      <c r="W393" s="84"/>
    </row>
    <row r="394" spans="1:23" x14ac:dyDescent="0.2">
      <c r="A394" s="84"/>
      <c r="B394" s="84"/>
      <c r="C394" s="84"/>
      <c r="D394" s="84"/>
      <c r="E394" s="360"/>
      <c r="F394" s="360"/>
      <c r="G394" s="365"/>
      <c r="H394" s="84"/>
      <c r="I394" s="84"/>
      <c r="J394" s="360"/>
      <c r="K394" s="247"/>
      <c r="L394" s="360"/>
      <c r="M394" s="360"/>
      <c r="N394" s="360"/>
      <c r="O394" s="360"/>
      <c r="P394" s="360"/>
      <c r="Q394" s="360"/>
      <c r="R394" s="360"/>
      <c r="S394" s="360"/>
      <c r="T394" s="360"/>
      <c r="U394" s="360"/>
      <c r="V394" s="366"/>
      <c r="W394" s="84"/>
    </row>
    <row r="395" spans="1:23" x14ac:dyDescent="0.2">
      <c r="A395" s="84"/>
      <c r="B395" s="84"/>
      <c r="C395" s="84"/>
      <c r="D395" s="84"/>
      <c r="E395" s="360"/>
      <c r="F395" s="360"/>
      <c r="G395" s="365"/>
      <c r="H395" s="84"/>
      <c r="I395" s="84"/>
      <c r="J395" s="360"/>
      <c r="K395" s="247"/>
      <c r="L395" s="360"/>
      <c r="M395" s="360"/>
      <c r="N395" s="360"/>
      <c r="O395" s="360"/>
      <c r="P395" s="360"/>
      <c r="Q395" s="360"/>
      <c r="R395" s="360"/>
      <c r="S395" s="360"/>
      <c r="T395" s="360"/>
      <c r="U395" s="360"/>
      <c r="V395" s="366"/>
      <c r="W395" s="84"/>
    </row>
    <row r="396" spans="1:23" x14ac:dyDescent="0.2">
      <c r="A396" s="84"/>
      <c r="B396" s="84"/>
      <c r="C396" s="84"/>
      <c r="D396" s="84"/>
      <c r="E396" s="360"/>
      <c r="F396" s="360"/>
      <c r="G396" s="365"/>
      <c r="H396" s="84"/>
      <c r="I396" s="84"/>
      <c r="J396" s="360"/>
      <c r="K396" s="247"/>
      <c r="L396" s="360"/>
      <c r="M396" s="360"/>
      <c r="N396" s="360"/>
      <c r="O396" s="360"/>
      <c r="P396" s="360"/>
      <c r="Q396" s="360"/>
      <c r="R396" s="360"/>
      <c r="S396" s="360"/>
      <c r="T396" s="360"/>
      <c r="U396" s="360"/>
      <c r="V396" s="366"/>
      <c r="W396" s="84"/>
    </row>
    <row r="397" spans="1:23" x14ac:dyDescent="0.2">
      <c r="A397" s="84"/>
      <c r="B397" s="84"/>
      <c r="C397" s="84"/>
      <c r="D397" s="84"/>
      <c r="E397" s="360"/>
      <c r="F397" s="360"/>
      <c r="G397" s="365"/>
      <c r="H397" s="84"/>
      <c r="I397" s="84"/>
      <c r="J397" s="360"/>
      <c r="K397" s="247"/>
      <c r="L397" s="360"/>
      <c r="M397" s="360"/>
      <c r="N397" s="360"/>
      <c r="O397" s="360"/>
      <c r="P397" s="360"/>
      <c r="Q397" s="360"/>
      <c r="R397" s="360"/>
      <c r="S397" s="360"/>
      <c r="T397" s="360"/>
      <c r="U397" s="360"/>
      <c r="V397" s="366"/>
      <c r="W397" s="84"/>
    </row>
    <row r="398" spans="1:23" x14ac:dyDescent="0.2">
      <c r="A398" s="84"/>
      <c r="B398" s="84"/>
      <c r="C398" s="84"/>
      <c r="D398" s="84"/>
      <c r="E398" s="360"/>
      <c r="F398" s="360"/>
      <c r="G398" s="365"/>
      <c r="H398" s="84"/>
      <c r="I398" s="84"/>
      <c r="J398" s="360"/>
      <c r="K398" s="247"/>
      <c r="L398" s="360"/>
      <c r="M398" s="360"/>
      <c r="N398" s="360"/>
      <c r="O398" s="360"/>
      <c r="P398" s="360"/>
      <c r="Q398" s="360"/>
      <c r="R398" s="360"/>
      <c r="S398" s="360"/>
      <c r="T398" s="360"/>
      <c r="U398" s="360"/>
      <c r="V398" s="366"/>
      <c r="W398" s="84"/>
    </row>
    <row r="399" spans="1:23" x14ac:dyDescent="0.2">
      <c r="A399" s="84"/>
      <c r="B399" s="84"/>
      <c r="C399" s="84"/>
      <c r="D399" s="84"/>
      <c r="E399" s="360"/>
      <c r="F399" s="360"/>
      <c r="G399" s="365"/>
      <c r="H399" s="84"/>
      <c r="I399" s="84"/>
      <c r="J399" s="360"/>
      <c r="K399" s="247"/>
      <c r="L399" s="360"/>
      <c r="M399" s="360"/>
      <c r="N399" s="360"/>
      <c r="O399" s="360"/>
      <c r="P399" s="360"/>
      <c r="Q399" s="360"/>
      <c r="R399" s="360"/>
      <c r="S399" s="360"/>
      <c r="T399" s="360"/>
      <c r="U399" s="360"/>
      <c r="V399" s="366"/>
      <c r="W399" s="84"/>
    </row>
    <row r="400" spans="1:23" x14ac:dyDescent="0.2">
      <c r="A400" s="84"/>
      <c r="B400" s="84"/>
      <c r="C400" s="84"/>
      <c r="D400" s="84"/>
      <c r="E400" s="360"/>
      <c r="F400" s="360"/>
      <c r="G400" s="365"/>
      <c r="H400" s="84"/>
      <c r="I400" s="84"/>
      <c r="J400" s="360"/>
      <c r="K400" s="247"/>
      <c r="L400" s="360"/>
      <c r="M400" s="360"/>
      <c r="N400" s="360"/>
      <c r="O400" s="360"/>
      <c r="P400" s="360"/>
      <c r="Q400" s="360"/>
      <c r="R400" s="360"/>
      <c r="S400" s="360"/>
      <c r="T400" s="360"/>
      <c r="U400" s="360"/>
      <c r="V400" s="366"/>
      <c r="W400" s="84"/>
    </row>
    <row r="401" spans="1:23" x14ac:dyDescent="0.2">
      <c r="A401" s="84"/>
      <c r="B401" s="84"/>
      <c r="C401" s="84"/>
      <c r="D401" s="84"/>
      <c r="E401" s="360"/>
      <c r="F401" s="360"/>
      <c r="G401" s="365"/>
      <c r="H401" s="84"/>
      <c r="I401" s="84"/>
      <c r="J401" s="360"/>
      <c r="K401" s="247"/>
      <c r="L401" s="360"/>
      <c r="M401" s="360"/>
      <c r="N401" s="360"/>
      <c r="O401" s="360"/>
      <c r="P401" s="360"/>
      <c r="Q401" s="360"/>
      <c r="R401" s="360"/>
      <c r="S401" s="360"/>
      <c r="T401" s="360"/>
      <c r="U401" s="360"/>
      <c r="V401" s="366"/>
      <c r="W401" s="84"/>
    </row>
    <row r="402" spans="1:23" x14ac:dyDescent="0.2">
      <c r="A402" s="84"/>
      <c r="B402" s="84"/>
      <c r="C402" s="84"/>
      <c r="D402" s="84"/>
      <c r="E402" s="360"/>
      <c r="F402" s="360"/>
      <c r="G402" s="365"/>
      <c r="H402" s="84"/>
      <c r="I402" s="84"/>
      <c r="J402" s="360"/>
      <c r="K402" s="247"/>
      <c r="L402" s="360"/>
      <c r="M402" s="360"/>
      <c r="N402" s="360"/>
      <c r="O402" s="360"/>
      <c r="P402" s="360"/>
      <c r="Q402" s="360"/>
      <c r="R402" s="360"/>
      <c r="S402" s="360"/>
      <c r="T402" s="360"/>
      <c r="U402" s="360"/>
      <c r="V402" s="366"/>
      <c r="W402" s="84"/>
    </row>
    <row r="403" spans="1:23" x14ac:dyDescent="0.2">
      <c r="A403" s="84"/>
      <c r="B403" s="84"/>
      <c r="C403" s="84"/>
      <c r="D403" s="84"/>
      <c r="E403" s="360"/>
      <c r="F403" s="360"/>
      <c r="G403" s="365"/>
      <c r="H403" s="84"/>
      <c r="I403" s="84"/>
      <c r="J403" s="360"/>
      <c r="K403" s="247"/>
      <c r="L403" s="360"/>
      <c r="M403" s="360"/>
      <c r="N403" s="360"/>
      <c r="O403" s="360"/>
      <c r="P403" s="360"/>
      <c r="Q403" s="360"/>
      <c r="R403" s="360"/>
      <c r="S403" s="360"/>
      <c r="T403" s="360"/>
      <c r="U403" s="360"/>
      <c r="V403" s="366"/>
      <c r="W403" s="84"/>
    </row>
    <row r="404" spans="1:23" x14ac:dyDescent="0.2">
      <c r="A404" s="84"/>
      <c r="B404" s="84"/>
      <c r="C404" s="84"/>
      <c r="D404" s="84"/>
      <c r="E404" s="360"/>
      <c r="F404" s="360"/>
      <c r="G404" s="365"/>
      <c r="H404" s="84"/>
      <c r="I404" s="84"/>
      <c r="J404" s="360"/>
      <c r="K404" s="247"/>
      <c r="L404" s="360"/>
      <c r="M404" s="360"/>
      <c r="N404" s="360"/>
      <c r="O404" s="360"/>
      <c r="P404" s="360"/>
      <c r="Q404" s="360"/>
      <c r="R404" s="360"/>
      <c r="S404" s="360"/>
      <c r="T404" s="360"/>
      <c r="U404" s="360"/>
      <c r="V404" s="366"/>
      <c r="W404" s="84"/>
    </row>
    <row r="405" spans="1:23" x14ac:dyDescent="0.2">
      <c r="A405" s="84"/>
      <c r="B405" s="84"/>
      <c r="C405" s="84"/>
      <c r="D405" s="84"/>
      <c r="E405" s="360"/>
      <c r="F405" s="360"/>
      <c r="G405" s="365"/>
      <c r="H405" s="84"/>
      <c r="I405" s="84"/>
      <c r="J405" s="360"/>
      <c r="K405" s="247"/>
      <c r="L405" s="360"/>
      <c r="M405" s="360"/>
      <c r="N405" s="360"/>
      <c r="O405" s="360"/>
      <c r="P405" s="360"/>
      <c r="Q405" s="360"/>
      <c r="R405" s="360"/>
      <c r="S405" s="360"/>
      <c r="T405" s="360"/>
      <c r="U405" s="360"/>
      <c r="V405" s="366"/>
      <c r="W405" s="84"/>
    </row>
    <row r="406" spans="1:23" x14ac:dyDescent="0.2">
      <c r="A406" s="84"/>
      <c r="B406" s="84"/>
      <c r="C406" s="84"/>
      <c r="D406" s="84"/>
      <c r="E406" s="360"/>
      <c r="F406" s="360"/>
      <c r="G406" s="365"/>
      <c r="H406" s="84"/>
      <c r="I406" s="84"/>
      <c r="J406" s="360"/>
      <c r="K406" s="247"/>
      <c r="L406" s="360"/>
      <c r="M406" s="360"/>
      <c r="N406" s="360"/>
      <c r="O406" s="360"/>
      <c r="P406" s="360"/>
      <c r="Q406" s="360"/>
      <c r="R406" s="360"/>
      <c r="S406" s="360"/>
      <c r="T406" s="360"/>
      <c r="U406" s="360"/>
      <c r="V406" s="366"/>
      <c r="W406" s="84"/>
    </row>
    <row r="407" spans="1:23" x14ac:dyDescent="0.2">
      <c r="A407" s="84"/>
      <c r="B407" s="84"/>
      <c r="C407" s="84"/>
      <c r="D407" s="84"/>
      <c r="E407" s="360"/>
      <c r="F407" s="360"/>
      <c r="G407" s="365"/>
      <c r="H407" s="84"/>
      <c r="I407" s="84"/>
      <c r="J407" s="360"/>
      <c r="K407" s="247"/>
      <c r="L407" s="360"/>
      <c r="M407" s="360"/>
      <c r="N407" s="360"/>
      <c r="O407" s="360"/>
      <c r="P407" s="360"/>
      <c r="Q407" s="360"/>
      <c r="R407" s="360"/>
      <c r="S407" s="360"/>
      <c r="T407" s="360"/>
      <c r="U407" s="360"/>
      <c r="V407" s="366"/>
      <c r="W407" s="84"/>
    </row>
    <row r="408" spans="1:23" x14ac:dyDescent="0.2">
      <c r="A408" s="84"/>
      <c r="B408" s="84"/>
      <c r="C408" s="84"/>
      <c r="D408" s="84"/>
      <c r="E408" s="360"/>
      <c r="F408" s="360"/>
      <c r="G408" s="365"/>
      <c r="H408" s="84"/>
      <c r="I408" s="84"/>
      <c r="J408" s="360"/>
      <c r="K408" s="247"/>
      <c r="L408" s="360"/>
      <c r="M408" s="360"/>
      <c r="N408" s="360"/>
      <c r="O408" s="360"/>
      <c r="P408" s="360"/>
      <c r="Q408" s="360"/>
      <c r="R408" s="360"/>
      <c r="S408" s="360"/>
      <c r="T408" s="360"/>
      <c r="U408" s="360"/>
      <c r="V408" s="366"/>
      <c r="W408" s="84"/>
    </row>
    <row r="409" spans="1:23" x14ac:dyDescent="0.2">
      <c r="A409" s="84"/>
      <c r="B409" s="84"/>
      <c r="C409" s="84"/>
      <c r="D409" s="84"/>
      <c r="E409" s="360"/>
      <c r="F409" s="360"/>
      <c r="G409" s="365"/>
      <c r="H409" s="84"/>
      <c r="I409" s="84"/>
      <c r="J409" s="360"/>
      <c r="K409" s="247"/>
      <c r="L409" s="360"/>
      <c r="M409" s="360"/>
      <c r="N409" s="360"/>
      <c r="O409" s="360"/>
      <c r="P409" s="360"/>
      <c r="Q409" s="360"/>
      <c r="R409" s="360"/>
      <c r="S409" s="360"/>
      <c r="T409" s="360"/>
      <c r="U409" s="360"/>
      <c r="V409" s="366"/>
      <c r="W409" s="84"/>
    </row>
    <row r="410" spans="1:23" x14ac:dyDescent="0.2">
      <c r="A410" s="84"/>
      <c r="B410" s="84"/>
      <c r="C410" s="84"/>
      <c r="D410" s="84"/>
      <c r="E410" s="360"/>
      <c r="F410" s="360"/>
      <c r="G410" s="365"/>
      <c r="H410" s="84"/>
      <c r="I410" s="84"/>
      <c r="J410" s="360"/>
      <c r="K410" s="247"/>
      <c r="L410" s="360"/>
      <c r="M410" s="360"/>
      <c r="N410" s="360"/>
      <c r="O410" s="360"/>
      <c r="P410" s="360"/>
      <c r="Q410" s="360"/>
      <c r="R410" s="360"/>
      <c r="S410" s="360"/>
      <c r="T410" s="360"/>
      <c r="U410" s="360"/>
      <c r="V410" s="366"/>
      <c r="W410" s="84"/>
    </row>
    <row r="411" spans="1:23" x14ac:dyDescent="0.2">
      <c r="A411" s="84"/>
      <c r="B411" s="84"/>
      <c r="C411" s="84"/>
      <c r="D411" s="84"/>
      <c r="E411" s="360"/>
      <c r="F411" s="360"/>
      <c r="G411" s="365"/>
      <c r="H411" s="84"/>
      <c r="I411" s="84"/>
      <c r="J411" s="360"/>
      <c r="K411" s="247"/>
      <c r="L411" s="360"/>
      <c r="M411" s="360"/>
      <c r="N411" s="360"/>
      <c r="O411" s="360"/>
      <c r="P411" s="360"/>
      <c r="Q411" s="360"/>
      <c r="R411" s="360"/>
      <c r="S411" s="360"/>
      <c r="T411" s="360"/>
      <c r="U411" s="360"/>
      <c r="V411" s="366"/>
      <c r="W411" s="84"/>
    </row>
    <row r="412" spans="1:23" x14ac:dyDescent="0.2">
      <c r="A412" s="84"/>
      <c r="B412" s="84"/>
      <c r="C412" s="84"/>
      <c r="D412" s="84"/>
      <c r="E412" s="360"/>
      <c r="F412" s="360"/>
      <c r="G412" s="365"/>
      <c r="H412" s="84"/>
      <c r="I412" s="84"/>
      <c r="J412" s="360"/>
      <c r="K412" s="247"/>
      <c r="L412" s="360"/>
      <c r="M412" s="360"/>
      <c r="N412" s="360"/>
      <c r="O412" s="360"/>
      <c r="P412" s="360"/>
      <c r="Q412" s="360"/>
      <c r="R412" s="360"/>
      <c r="S412" s="360"/>
      <c r="T412" s="360"/>
      <c r="U412" s="360"/>
      <c r="V412" s="366"/>
      <c r="W412" s="84"/>
    </row>
    <row r="413" spans="1:23" x14ac:dyDescent="0.2">
      <c r="A413" s="84"/>
      <c r="B413" s="84"/>
      <c r="C413" s="84"/>
      <c r="D413" s="84"/>
      <c r="E413" s="360"/>
      <c r="F413" s="360"/>
      <c r="G413" s="365"/>
      <c r="H413" s="84"/>
      <c r="I413" s="84"/>
      <c r="J413" s="360"/>
      <c r="K413" s="247"/>
      <c r="L413" s="360"/>
      <c r="M413" s="360"/>
      <c r="N413" s="360"/>
      <c r="O413" s="360"/>
      <c r="P413" s="360"/>
      <c r="Q413" s="360"/>
      <c r="R413" s="360"/>
      <c r="S413" s="360"/>
      <c r="T413" s="360"/>
      <c r="U413" s="360"/>
      <c r="V413" s="366"/>
      <c r="W413" s="84"/>
    </row>
    <row r="414" spans="1:23" x14ac:dyDescent="0.2">
      <c r="A414" s="84"/>
      <c r="B414" s="84"/>
      <c r="C414" s="84"/>
      <c r="D414" s="84"/>
      <c r="E414" s="360"/>
      <c r="F414" s="360"/>
      <c r="G414" s="365"/>
      <c r="H414" s="84"/>
      <c r="I414" s="84"/>
      <c r="J414" s="360"/>
      <c r="K414" s="247"/>
      <c r="L414" s="360"/>
      <c r="M414" s="360"/>
      <c r="N414" s="360"/>
      <c r="O414" s="360"/>
      <c r="P414" s="360"/>
      <c r="Q414" s="360"/>
      <c r="R414" s="360"/>
      <c r="S414" s="360"/>
      <c r="T414" s="360"/>
      <c r="U414" s="360"/>
      <c r="V414" s="366"/>
      <c r="W414" s="84"/>
    </row>
    <row r="415" spans="1:23" x14ac:dyDescent="0.2">
      <c r="A415" s="84"/>
      <c r="B415" s="84"/>
      <c r="C415" s="84"/>
      <c r="D415" s="84"/>
      <c r="E415" s="360"/>
      <c r="F415" s="360"/>
      <c r="G415" s="365"/>
      <c r="H415" s="84"/>
      <c r="I415" s="84"/>
      <c r="J415" s="360"/>
      <c r="K415" s="247"/>
      <c r="L415" s="360"/>
      <c r="M415" s="360"/>
      <c r="N415" s="360"/>
      <c r="O415" s="360"/>
      <c r="P415" s="360"/>
      <c r="Q415" s="360"/>
      <c r="R415" s="360"/>
      <c r="S415" s="360"/>
      <c r="T415" s="360"/>
      <c r="U415" s="360"/>
      <c r="V415" s="366"/>
      <c r="W415" s="84"/>
    </row>
    <row r="416" spans="1:23" x14ac:dyDescent="0.2">
      <c r="A416" s="84"/>
      <c r="B416" s="84"/>
      <c r="C416" s="84"/>
      <c r="D416" s="84"/>
      <c r="E416" s="360"/>
      <c r="F416" s="360"/>
      <c r="G416" s="365"/>
      <c r="H416" s="84"/>
      <c r="I416" s="84"/>
      <c r="J416" s="360"/>
      <c r="K416" s="247"/>
      <c r="L416" s="360"/>
      <c r="M416" s="360"/>
      <c r="N416" s="360"/>
      <c r="O416" s="360"/>
      <c r="P416" s="360"/>
      <c r="Q416" s="360"/>
      <c r="R416" s="360"/>
      <c r="S416" s="360"/>
      <c r="T416" s="360"/>
      <c r="U416" s="360"/>
      <c r="V416" s="366"/>
      <c r="W416" s="84"/>
    </row>
    <row r="417" spans="1:23" x14ac:dyDescent="0.2">
      <c r="A417" s="84"/>
      <c r="B417" s="84"/>
      <c r="C417" s="84"/>
      <c r="D417" s="84"/>
      <c r="E417" s="360"/>
      <c r="F417" s="360"/>
      <c r="G417" s="365"/>
      <c r="H417" s="84"/>
      <c r="I417" s="84"/>
      <c r="J417" s="360"/>
      <c r="K417" s="247"/>
      <c r="L417" s="360"/>
      <c r="M417" s="360"/>
      <c r="N417" s="360"/>
      <c r="O417" s="360"/>
      <c r="P417" s="360"/>
      <c r="Q417" s="360"/>
      <c r="R417" s="360"/>
      <c r="S417" s="360"/>
      <c r="T417" s="360"/>
      <c r="U417" s="360"/>
      <c r="V417" s="366"/>
      <c r="W417" s="84"/>
    </row>
    <row r="418" spans="1:23" x14ac:dyDescent="0.2">
      <c r="A418" s="84"/>
      <c r="B418" s="84"/>
      <c r="C418" s="84"/>
      <c r="D418" s="84"/>
      <c r="E418" s="360"/>
      <c r="F418" s="360"/>
      <c r="G418" s="365"/>
      <c r="H418" s="84"/>
      <c r="I418" s="84"/>
      <c r="J418" s="360"/>
      <c r="K418" s="247"/>
      <c r="L418" s="360"/>
      <c r="M418" s="360"/>
      <c r="N418" s="360"/>
      <c r="O418" s="360"/>
      <c r="P418" s="360"/>
      <c r="Q418" s="360"/>
      <c r="R418" s="360"/>
      <c r="S418" s="360"/>
      <c r="T418" s="360"/>
      <c r="U418" s="360"/>
      <c r="V418" s="366"/>
      <c r="W418" s="84"/>
    </row>
    <row r="419" spans="1:23" x14ac:dyDescent="0.2">
      <c r="A419" s="84"/>
      <c r="B419" s="84"/>
      <c r="C419" s="84"/>
      <c r="D419" s="84"/>
      <c r="E419" s="360"/>
      <c r="F419" s="360"/>
      <c r="G419" s="365"/>
      <c r="H419" s="84"/>
      <c r="I419" s="84"/>
      <c r="J419" s="360"/>
      <c r="K419" s="247"/>
      <c r="L419" s="360"/>
      <c r="M419" s="360"/>
      <c r="N419" s="360"/>
      <c r="O419" s="360"/>
      <c r="P419" s="360"/>
      <c r="Q419" s="360"/>
      <c r="R419" s="360"/>
      <c r="S419" s="360"/>
      <c r="T419" s="360"/>
      <c r="U419" s="360"/>
      <c r="V419" s="366"/>
      <c r="W419" s="84"/>
    </row>
    <row r="420" spans="1:23" x14ac:dyDescent="0.2">
      <c r="A420" s="84"/>
      <c r="B420" s="84"/>
      <c r="C420" s="84"/>
      <c r="D420" s="84"/>
      <c r="E420" s="360"/>
      <c r="F420" s="360"/>
      <c r="G420" s="365"/>
      <c r="H420" s="84"/>
      <c r="I420" s="84"/>
      <c r="J420" s="360"/>
      <c r="K420" s="247"/>
      <c r="L420" s="360"/>
      <c r="M420" s="360"/>
      <c r="N420" s="360"/>
      <c r="O420" s="360"/>
      <c r="P420" s="360"/>
      <c r="Q420" s="360"/>
      <c r="R420" s="360"/>
      <c r="S420" s="360"/>
      <c r="T420" s="360"/>
      <c r="U420" s="360"/>
      <c r="V420" s="366"/>
      <c r="W420" s="84"/>
    </row>
    <row r="421" spans="1:23" x14ac:dyDescent="0.2">
      <c r="A421" s="84"/>
      <c r="B421" s="84"/>
      <c r="C421" s="84"/>
      <c r="D421" s="84"/>
      <c r="E421" s="360"/>
      <c r="F421" s="360"/>
      <c r="G421" s="365"/>
      <c r="H421" s="84"/>
      <c r="I421" s="84"/>
      <c r="J421" s="360"/>
      <c r="K421" s="247"/>
      <c r="L421" s="360"/>
      <c r="M421" s="360"/>
      <c r="N421" s="360"/>
      <c r="O421" s="360"/>
      <c r="P421" s="360"/>
      <c r="Q421" s="360"/>
      <c r="R421" s="360"/>
      <c r="S421" s="360"/>
      <c r="T421" s="360"/>
      <c r="U421" s="360"/>
      <c r="V421" s="366"/>
      <c r="W421" s="84"/>
    </row>
    <row r="422" spans="1:23" x14ac:dyDescent="0.2">
      <c r="A422" s="84"/>
      <c r="B422" s="84"/>
      <c r="C422" s="84"/>
      <c r="D422" s="84"/>
      <c r="E422" s="360"/>
      <c r="F422" s="360"/>
      <c r="G422" s="365"/>
      <c r="H422" s="84"/>
      <c r="I422" s="84"/>
      <c r="J422" s="360"/>
      <c r="K422" s="247"/>
      <c r="L422" s="360"/>
      <c r="M422" s="360"/>
      <c r="N422" s="360"/>
      <c r="O422" s="360"/>
      <c r="P422" s="360"/>
      <c r="Q422" s="360"/>
      <c r="R422" s="360"/>
      <c r="S422" s="360"/>
      <c r="T422" s="360"/>
      <c r="U422" s="360"/>
      <c r="V422" s="366"/>
      <c r="W422" s="84"/>
    </row>
    <row r="423" spans="1:23" x14ac:dyDescent="0.2">
      <c r="A423" s="84"/>
      <c r="B423" s="84"/>
      <c r="C423" s="84"/>
      <c r="D423" s="84"/>
      <c r="E423" s="360"/>
      <c r="F423" s="360"/>
      <c r="G423" s="365"/>
      <c r="H423" s="84"/>
      <c r="I423" s="84"/>
      <c r="J423" s="360"/>
      <c r="K423" s="247"/>
      <c r="L423" s="360"/>
      <c r="M423" s="360"/>
      <c r="N423" s="360"/>
      <c r="O423" s="360"/>
      <c r="P423" s="360"/>
      <c r="Q423" s="360"/>
      <c r="R423" s="360"/>
      <c r="S423" s="360"/>
      <c r="T423" s="360"/>
      <c r="U423" s="360"/>
      <c r="V423" s="366"/>
      <c r="W423" s="84"/>
    </row>
    <row r="424" spans="1:23" x14ac:dyDescent="0.2">
      <c r="A424" s="84"/>
      <c r="B424" s="84"/>
      <c r="C424" s="84"/>
      <c r="D424" s="84"/>
      <c r="E424" s="360"/>
      <c r="F424" s="360"/>
      <c r="G424" s="365"/>
      <c r="H424" s="84"/>
      <c r="I424" s="84"/>
      <c r="J424" s="360"/>
      <c r="K424" s="247"/>
      <c r="L424" s="360"/>
      <c r="M424" s="360"/>
      <c r="N424" s="360"/>
      <c r="O424" s="360"/>
      <c r="P424" s="360"/>
      <c r="Q424" s="360"/>
      <c r="R424" s="360"/>
      <c r="S424" s="360"/>
      <c r="T424" s="360"/>
      <c r="U424" s="360"/>
      <c r="V424" s="366"/>
      <c r="W424" s="84"/>
    </row>
    <row r="425" spans="1:23" x14ac:dyDescent="0.2">
      <c r="A425" s="84"/>
      <c r="B425" s="84"/>
      <c r="C425" s="84"/>
      <c r="D425" s="84"/>
      <c r="E425" s="360"/>
      <c r="F425" s="360"/>
      <c r="G425" s="365"/>
      <c r="H425" s="84"/>
      <c r="I425" s="84"/>
      <c r="J425" s="360"/>
      <c r="K425" s="247"/>
      <c r="L425" s="360"/>
      <c r="M425" s="360"/>
      <c r="N425" s="360"/>
      <c r="O425" s="360"/>
      <c r="P425" s="360"/>
      <c r="Q425" s="360"/>
      <c r="R425" s="360"/>
      <c r="S425" s="360"/>
      <c r="T425" s="360"/>
      <c r="U425" s="360"/>
      <c r="V425" s="366"/>
      <c r="W425" s="84"/>
    </row>
    <row r="426" spans="1:23" x14ac:dyDescent="0.2">
      <c r="A426" s="84"/>
      <c r="B426" s="84"/>
      <c r="C426" s="84"/>
      <c r="D426" s="84"/>
      <c r="E426" s="360"/>
      <c r="F426" s="360"/>
      <c r="G426" s="365"/>
      <c r="H426" s="84"/>
      <c r="I426" s="84"/>
      <c r="J426" s="360"/>
      <c r="K426" s="247"/>
      <c r="L426" s="360"/>
      <c r="M426" s="360"/>
      <c r="N426" s="360"/>
      <c r="O426" s="360"/>
      <c r="P426" s="360"/>
      <c r="Q426" s="360"/>
      <c r="R426" s="360"/>
      <c r="S426" s="360"/>
      <c r="T426" s="360"/>
      <c r="U426" s="360"/>
      <c r="V426" s="366"/>
      <c r="W426" s="84"/>
    </row>
    <row r="427" spans="1:23" x14ac:dyDescent="0.2">
      <c r="A427" s="84"/>
      <c r="B427" s="84"/>
      <c r="C427" s="84"/>
      <c r="D427" s="84"/>
      <c r="E427" s="360"/>
      <c r="F427" s="360"/>
      <c r="G427" s="365"/>
      <c r="H427" s="84"/>
      <c r="I427" s="84"/>
      <c r="J427" s="360"/>
      <c r="K427" s="247"/>
      <c r="L427" s="360"/>
      <c r="M427" s="360"/>
      <c r="N427" s="360"/>
      <c r="O427" s="360"/>
      <c r="P427" s="360"/>
      <c r="Q427" s="360"/>
      <c r="R427" s="360"/>
      <c r="S427" s="360"/>
      <c r="T427" s="360"/>
      <c r="U427" s="360"/>
      <c r="V427" s="366"/>
      <c r="W427" s="84"/>
    </row>
    <row r="428" spans="1:23" x14ac:dyDescent="0.2">
      <c r="A428" s="84"/>
      <c r="B428" s="84"/>
      <c r="C428" s="84"/>
      <c r="D428" s="84"/>
      <c r="E428" s="360"/>
      <c r="F428" s="360"/>
      <c r="G428" s="365"/>
      <c r="H428" s="84"/>
      <c r="I428" s="84"/>
      <c r="J428" s="360"/>
      <c r="K428" s="247"/>
      <c r="L428" s="360"/>
      <c r="M428" s="360"/>
      <c r="N428" s="360"/>
      <c r="O428" s="360"/>
      <c r="P428" s="360"/>
      <c r="Q428" s="360"/>
      <c r="R428" s="360"/>
      <c r="S428" s="360"/>
      <c r="T428" s="360"/>
      <c r="U428" s="360"/>
      <c r="V428" s="366"/>
      <c r="W428" s="84"/>
    </row>
    <row r="429" spans="1:23" x14ac:dyDescent="0.2">
      <c r="A429" s="84"/>
      <c r="B429" s="84"/>
      <c r="C429" s="84"/>
      <c r="D429" s="84"/>
      <c r="E429" s="360"/>
      <c r="F429" s="360"/>
      <c r="G429" s="365"/>
      <c r="H429" s="84"/>
      <c r="I429" s="84"/>
      <c r="J429" s="360"/>
      <c r="K429" s="247"/>
      <c r="L429" s="360"/>
      <c r="M429" s="360"/>
      <c r="N429" s="360"/>
      <c r="O429" s="360"/>
      <c r="P429" s="360"/>
      <c r="Q429" s="360"/>
      <c r="R429" s="360"/>
      <c r="S429" s="360"/>
      <c r="T429" s="360"/>
      <c r="U429" s="360"/>
      <c r="V429" s="366"/>
      <c r="W429" s="84"/>
    </row>
    <row r="430" spans="1:23" x14ac:dyDescent="0.2">
      <c r="A430" s="84"/>
      <c r="B430" s="84"/>
      <c r="C430" s="84"/>
      <c r="D430" s="84"/>
      <c r="E430" s="360"/>
      <c r="F430" s="360"/>
      <c r="G430" s="365"/>
      <c r="H430" s="84"/>
      <c r="I430" s="84"/>
      <c r="J430" s="360"/>
      <c r="K430" s="247"/>
      <c r="L430" s="360"/>
      <c r="M430" s="360"/>
      <c r="N430" s="360"/>
      <c r="O430" s="360"/>
      <c r="P430" s="360"/>
      <c r="Q430" s="360"/>
      <c r="R430" s="360"/>
      <c r="S430" s="360"/>
      <c r="T430" s="360"/>
      <c r="U430" s="360"/>
      <c r="V430" s="366"/>
      <c r="W430" s="84"/>
    </row>
    <row r="431" spans="1:23" x14ac:dyDescent="0.2">
      <c r="A431" s="84"/>
      <c r="B431" s="84"/>
      <c r="C431" s="84"/>
      <c r="D431" s="84"/>
      <c r="E431" s="360"/>
      <c r="F431" s="360"/>
      <c r="G431" s="365"/>
      <c r="H431" s="84"/>
      <c r="I431" s="84"/>
      <c r="J431" s="360"/>
      <c r="K431" s="247"/>
      <c r="L431" s="360"/>
      <c r="M431" s="360"/>
      <c r="N431" s="360"/>
      <c r="O431" s="360"/>
      <c r="P431" s="360"/>
      <c r="Q431" s="360"/>
      <c r="R431" s="360"/>
      <c r="S431" s="360"/>
      <c r="T431" s="360"/>
      <c r="U431" s="360"/>
      <c r="V431" s="366"/>
      <c r="W431" s="84"/>
    </row>
    <row r="432" spans="1:23" x14ac:dyDescent="0.2">
      <c r="A432" s="84"/>
      <c r="B432" s="84"/>
      <c r="C432" s="84"/>
      <c r="D432" s="84"/>
      <c r="E432" s="360"/>
      <c r="F432" s="360"/>
      <c r="G432" s="365"/>
      <c r="H432" s="84"/>
      <c r="I432" s="84"/>
      <c r="J432" s="360"/>
      <c r="K432" s="247"/>
      <c r="L432" s="360"/>
      <c r="M432" s="360"/>
      <c r="N432" s="360"/>
      <c r="O432" s="360"/>
      <c r="P432" s="360"/>
      <c r="Q432" s="360"/>
      <c r="R432" s="360"/>
      <c r="S432" s="360"/>
      <c r="T432" s="360"/>
      <c r="U432" s="360"/>
      <c r="V432" s="366"/>
      <c r="W432" s="84"/>
    </row>
    <row r="433" spans="1:23" x14ac:dyDescent="0.2">
      <c r="A433" s="84"/>
      <c r="B433" s="84"/>
      <c r="C433" s="84"/>
      <c r="D433" s="84"/>
      <c r="E433" s="360"/>
      <c r="F433" s="360"/>
      <c r="G433" s="365"/>
      <c r="H433" s="84"/>
      <c r="I433" s="84"/>
      <c r="J433" s="360"/>
      <c r="K433" s="247"/>
      <c r="L433" s="360"/>
      <c r="M433" s="360"/>
      <c r="N433" s="360"/>
      <c r="O433" s="360"/>
      <c r="P433" s="360"/>
      <c r="Q433" s="360"/>
      <c r="R433" s="360"/>
      <c r="S433" s="360"/>
      <c r="T433" s="360"/>
      <c r="U433" s="360"/>
      <c r="V433" s="366"/>
      <c r="W433" s="84"/>
    </row>
    <row r="434" spans="1:23" x14ac:dyDescent="0.2">
      <c r="A434" s="84"/>
      <c r="B434" s="84"/>
      <c r="C434" s="84"/>
      <c r="D434" s="84"/>
      <c r="E434" s="360"/>
      <c r="F434" s="360"/>
      <c r="G434" s="365"/>
      <c r="H434" s="84"/>
      <c r="I434" s="84"/>
      <c r="J434" s="360"/>
      <c r="K434" s="247"/>
      <c r="L434" s="360"/>
      <c r="M434" s="360"/>
      <c r="N434" s="360"/>
      <c r="O434" s="360"/>
      <c r="P434" s="360"/>
      <c r="Q434" s="360"/>
      <c r="R434" s="360"/>
      <c r="S434" s="360"/>
      <c r="T434" s="360"/>
      <c r="U434" s="360"/>
      <c r="V434" s="366"/>
      <c r="W434" s="84"/>
    </row>
    <row r="435" spans="1:23" x14ac:dyDescent="0.2">
      <c r="A435" s="84"/>
      <c r="B435" s="84"/>
      <c r="C435" s="84"/>
      <c r="D435" s="84"/>
      <c r="E435" s="360"/>
      <c r="F435" s="360"/>
      <c r="G435" s="365"/>
      <c r="H435" s="84"/>
      <c r="I435" s="84"/>
      <c r="J435" s="360"/>
      <c r="K435" s="247"/>
      <c r="L435" s="360"/>
      <c r="M435" s="360"/>
      <c r="N435" s="360"/>
      <c r="O435" s="360"/>
      <c r="P435" s="360"/>
      <c r="Q435" s="360"/>
      <c r="R435" s="360"/>
      <c r="S435" s="360"/>
      <c r="T435" s="360"/>
      <c r="U435" s="360"/>
      <c r="V435" s="366"/>
      <c r="W435" s="84"/>
    </row>
    <row r="436" spans="1:23" x14ac:dyDescent="0.2">
      <c r="A436" s="84"/>
      <c r="B436" s="84"/>
      <c r="C436" s="84"/>
      <c r="D436" s="84"/>
      <c r="E436" s="360"/>
      <c r="F436" s="360"/>
      <c r="G436" s="365"/>
      <c r="H436" s="84"/>
      <c r="I436" s="84"/>
      <c r="J436" s="360"/>
      <c r="K436" s="247"/>
      <c r="L436" s="360"/>
      <c r="M436" s="360"/>
      <c r="N436" s="360"/>
      <c r="O436" s="360"/>
      <c r="P436" s="360"/>
      <c r="Q436" s="360"/>
      <c r="R436" s="360"/>
      <c r="S436" s="360"/>
      <c r="T436" s="360"/>
      <c r="U436" s="360"/>
      <c r="V436" s="366"/>
      <c r="W436" s="84"/>
    </row>
    <row r="437" spans="1:23" x14ac:dyDescent="0.2">
      <c r="A437" s="84"/>
      <c r="B437" s="84"/>
      <c r="C437" s="84"/>
      <c r="D437" s="84"/>
      <c r="E437" s="360"/>
      <c r="F437" s="360"/>
      <c r="G437" s="365"/>
      <c r="H437" s="84"/>
      <c r="I437" s="84"/>
      <c r="J437" s="360"/>
      <c r="K437" s="247"/>
      <c r="L437" s="360"/>
      <c r="M437" s="360"/>
      <c r="N437" s="360"/>
      <c r="O437" s="360"/>
      <c r="P437" s="360"/>
      <c r="Q437" s="360"/>
      <c r="R437" s="360"/>
      <c r="S437" s="360"/>
      <c r="T437" s="360"/>
      <c r="U437" s="360"/>
      <c r="V437" s="366"/>
      <c r="W437" s="84"/>
    </row>
    <row r="438" spans="1:23" x14ac:dyDescent="0.2">
      <c r="A438" s="84"/>
      <c r="B438" s="84"/>
      <c r="C438" s="84"/>
      <c r="D438" s="84"/>
      <c r="E438" s="360"/>
      <c r="F438" s="360"/>
      <c r="G438" s="365"/>
      <c r="H438" s="84"/>
      <c r="I438" s="84"/>
      <c r="J438" s="360"/>
      <c r="K438" s="247"/>
      <c r="L438" s="360"/>
      <c r="M438" s="360"/>
      <c r="N438" s="360"/>
      <c r="O438" s="360"/>
      <c r="P438" s="360"/>
      <c r="Q438" s="360"/>
      <c r="R438" s="360"/>
      <c r="S438" s="360"/>
      <c r="T438" s="360"/>
      <c r="U438" s="360"/>
      <c r="V438" s="366"/>
      <c r="W438" s="84"/>
    </row>
    <row r="439" spans="1:23" x14ac:dyDescent="0.2">
      <c r="A439" s="84"/>
      <c r="B439" s="84"/>
      <c r="C439" s="84"/>
      <c r="D439" s="84"/>
      <c r="E439" s="360"/>
      <c r="F439" s="360"/>
      <c r="G439" s="365"/>
      <c r="H439" s="84"/>
      <c r="I439" s="84"/>
      <c r="J439" s="360"/>
      <c r="K439" s="247"/>
      <c r="L439" s="360"/>
      <c r="M439" s="360"/>
      <c r="N439" s="360"/>
      <c r="O439" s="360"/>
      <c r="P439" s="360"/>
      <c r="Q439" s="360"/>
      <c r="R439" s="360"/>
      <c r="S439" s="360"/>
      <c r="T439" s="360"/>
      <c r="U439" s="360"/>
      <c r="V439" s="366"/>
      <c r="W439" s="84"/>
    </row>
    <row r="440" spans="1:23" x14ac:dyDescent="0.2">
      <c r="A440" s="84"/>
      <c r="B440" s="84"/>
      <c r="C440" s="84"/>
      <c r="D440" s="84"/>
      <c r="E440" s="360"/>
      <c r="F440" s="360"/>
      <c r="G440" s="365"/>
      <c r="H440" s="84"/>
      <c r="I440" s="84"/>
      <c r="J440" s="360"/>
      <c r="K440" s="247"/>
      <c r="L440" s="360"/>
      <c r="M440" s="360"/>
      <c r="N440" s="360"/>
      <c r="O440" s="360"/>
      <c r="P440" s="360"/>
      <c r="Q440" s="360"/>
      <c r="R440" s="360"/>
      <c r="S440" s="360"/>
      <c r="T440" s="360"/>
      <c r="U440" s="360"/>
      <c r="V440" s="366"/>
      <c r="W440" s="84"/>
    </row>
    <row r="441" spans="1:23" x14ac:dyDescent="0.2">
      <c r="A441" s="84"/>
      <c r="B441" s="84"/>
      <c r="C441" s="84"/>
      <c r="D441" s="84"/>
      <c r="E441" s="360"/>
      <c r="F441" s="360"/>
      <c r="G441" s="365"/>
      <c r="H441" s="84"/>
      <c r="I441" s="84"/>
      <c r="J441" s="360"/>
      <c r="K441" s="247"/>
      <c r="L441" s="360"/>
      <c r="M441" s="360"/>
      <c r="N441" s="360"/>
      <c r="O441" s="360"/>
      <c r="P441" s="360"/>
      <c r="Q441" s="360"/>
      <c r="R441" s="360"/>
      <c r="S441" s="360"/>
      <c r="T441" s="360"/>
      <c r="U441" s="360"/>
      <c r="V441" s="366"/>
      <c r="W441" s="84"/>
    </row>
    <row r="442" spans="1:23" x14ac:dyDescent="0.2">
      <c r="A442" s="84"/>
      <c r="B442" s="84"/>
      <c r="C442" s="84"/>
      <c r="D442" s="84"/>
      <c r="E442" s="360"/>
      <c r="F442" s="360"/>
      <c r="G442" s="365"/>
      <c r="H442" s="84"/>
      <c r="I442" s="84"/>
      <c r="J442" s="360"/>
      <c r="K442" s="247"/>
      <c r="L442" s="360"/>
      <c r="M442" s="360"/>
      <c r="N442" s="360"/>
      <c r="O442" s="360"/>
      <c r="P442" s="360"/>
      <c r="Q442" s="360"/>
      <c r="R442" s="360"/>
      <c r="S442" s="360"/>
      <c r="T442" s="360"/>
      <c r="U442" s="360"/>
      <c r="V442" s="366"/>
      <c r="W442" s="84"/>
    </row>
    <row r="443" spans="1:23" x14ac:dyDescent="0.2">
      <c r="A443" s="84"/>
      <c r="B443" s="84"/>
      <c r="C443" s="84"/>
      <c r="D443" s="84"/>
      <c r="E443" s="360"/>
      <c r="F443" s="360"/>
      <c r="G443" s="365"/>
      <c r="H443" s="84"/>
      <c r="I443" s="84"/>
      <c r="J443" s="360"/>
      <c r="K443" s="247"/>
      <c r="L443" s="360"/>
      <c r="M443" s="360"/>
      <c r="N443" s="360"/>
      <c r="O443" s="360"/>
      <c r="P443" s="360"/>
      <c r="Q443" s="360"/>
      <c r="R443" s="360"/>
      <c r="S443" s="360"/>
      <c r="T443" s="360"/>
      <c r="U443" s="360"/>
      <c r="V443" s="366"/>
      <c r="W443" s="84"/>
    </row>
    <row r="444" spans="1:23" x14ac:dyDescent="0.2">
      <c r="A444" s="84"/>
      <c r="B444" s="84"/>
      <c r="C444" s="84"/>
      <c r="D444" s="84"/>
      <c r="E444" s="360"/>
      <c r="F444" s="360"/>
      <c r="G444" s="365"/>
      <c r="H444" s="84"/>
      <c r="I444" s="84"/>
      <c r="J444" s="360"/>
      <c r="K444" s="247"/>
      <c r="L444" s="360"/>
      <c r="M444" s="360"/>
      <c r="N444" s="360"/>
      <c r="O444" s="360"/>
      <c r="P444" s="360"/>
      <c r="Q444" s="360"/>
      <c r="R444" s="360"/>
      <c r="S444" s="360"/>
      <c r="T444" s="360"/>
      <c r="U444" s="360"/>
      <c r="V444" s="366"/>
      <c r="W444" s="84"/>
    </row>
    <row r="445" spans="1:23" x14ac:dyDescent="0.2">
      <c r="A445" s="84"/>
      <c r="B445" s="84"/>
      <c r="C445" s="84"/>
      <c r="D445" s="84"/>
      <c r="E445" s="360"/>
      <c r="F445" s="360"/>
      <c r="G445" s="365"/>
      <c r="H445" s="84"/>
      <c r="I445" s="84"/>
      <c r="J445" s="360"/>
      <c r="K445" s="247"/>
      <c r="L445" s="360"/>
      <c r="M445" s="360"/>
      <c r="N445" s="360"/>
      <c r="O445" s="360"/>
      <c r="P445" s="360"/>
      <c r="Q445" s="360"/>
      <c r="R445" s="360"/>
      <c r="S445" s="360"/>
      <c r="T445" s="360"/>
      <c r="U445" s="360"/>
      <c r="V445" s="366"/>
      <c r="W445" s="84"/>
    </row>
    <row r="446" spans="1:23" x14ac:dyDescent="0.2">
      <c r="A446" s="84"/>
      <c r="B446" s="84"/>
      <c r="C446" s="84"/>
      <c r="D446" s="84"/>
      <c r="E446" s="360"/>
      <c r="F446" s="360"/>
      <c r="G446" s="365"/>
      <c r="H446" s="84"/>
      <c r="I446" s="84"/>
      <c r="J446" s="360"/>
      <c r="K446" s="247"/>
      <c r="L446" s="360"/>
      <c r="M446" s="360"/>
      <c r="N446" s="360"/>
      <c r="O446" s="360"/>
      <c r="P446" s="360"/>
      <c r="Q446" s="360"/>
      <c r="R446" s="360"/>
      <c r="S446" s="360"/>
      <c r="T446" s="360"/>
      <c r="U446" s="360"/>
      <c r="V446" s="366"/>
      <c r="W446" s="84"/>
    </row>
    <row r="447" spans="1:23" x14ac:dyDescent="0.2">
      <c r="A447" s="84"/>
      <c r="B447" s="84"/>
      <c r="C447" s="84"/>
      <c r="D447" s="84"/>
      <c r="E447" s="360"/>
      <c r="F447" s="360"/>
      <c r="G447" s="365"/>
      <c r="H447" s="84"/>
      <c r="I447" s="84"/>
      <c r="J447" s="360"/>
      <c r="K447" s="247"/>
      <c r="L447" s="360"/>
      <c r="M447" s="360"/>
      <c r="N447" s="360"/>
      <c r="O447" s="360"/>
      <c r="P447" s="360"/>
      <c r="Q447" s="360"/>
      <c r="R447" s="360"/>
      <c r="S447" s="360"/>
      <c r="T447" s="360"/>
      <c r="U447" s="360"/>
      <c r="V447" s="366"/>
      <c r="W447" s="84"/>
    </row>
    <row r="448" spans="1:23" x14ac:dyDescent="0.2">
      <c r="A448" s="84"/>
      <c r="B448" s="84"/>
      <c r="C448" s="84"/>
      <c r="D448" s="84"/>
      <c r="E448" s="360"/>
      <c r="F448" s="360"/>
      <c r="G448" s="365"/>
      <c r="H448" s="84"/>
      <c r="I448" s="84"/>
      <c r="J448" s="360"/>
      <c r="K448" s="247"/>
      <c r="L448" s="360"/>
      <c r="M448" s="360"/>
      <c r="N448" s="360"/>
      <c r="O448" s="360"/>
      <c r="P448" s="360"/>
      <c r="Q448" s="360"/>
      <c r="R448" s="360"/>
      <c r="S448" s="360"/>
      <c r="T448" s="360"/>
      <c r="U448" s="360"/>
      <c r="V448" s="366"/>
      <c r="W448" s="84"/>
    </row>
    <row r="449" spans="1:23" x14ac:dyDescent="0.2">
      <c r="A449" s="84"/>
      <c r="B449" s="84"/>
      <c r="C449" s="84"/>
      <c r="D449" s="84"/>
      <c r="E449" s="360"/>
      <c r="F449" s="360"/>
      <c r="G449" s="365"/>
      <c r="H449" s="84"/>
      <c r="I449" s="84"/>
      <c r="J449" s="360"/>
      <c r="K449" s="247"/>
      <c r="L449" s="360"/>
      <c r="M449" s="360"/>
      <c r="N449" s="360"/>
      <c r="O449" s="360"/>
      <c r="P449" s="360"/>
      <c r="Q449" s="360"/>
      <c r="R449" s="360"/>
      <c r="S449" s="360"/>
      <c r="T449" s="360"/>
      <c r="U449" s="360"/>
      <c r="V449" s="366"/>
      <c r="W449" s="84"/>
    </row>
    <row r="450" spans="1:23" x14ac:dyDescent="0.2">
      <c r="A450" s="84"/>
      <c r="B450" s="84"/>
      <c r="C450" s="84"/>
      <c r="D450" s="84"/>
      <c r="E450" s="360"/>
      <c r="F450" s="360"/>
      <c r="G450" s="365"/>
      <c r="H450" s="84"/>
      <c r="I450" s="84"/>
      <c r="J450" s="360"/>
      <c r="K450" s="247"/>
      <c r="L450" s="360"/>
      <c r="M450" s="360"/>
      <c r="N450" s="360"/>
      <c r="O450" s="360"/>
      <c r="P450" s="360"/>
      <c r="Q450" s="360"/>
      <c r="R450" s="360"/>
      <c r="S450" s="360"/>
      <c r="T450" s="360"/>
      <c r="U450" s="360"/>
      <c r="V450" s="366"/>
      <c r="W450" s="84"/>
    </row>
    <row r="451" spans="1:23" x14ac:dyDescent="0.2">
      <c r="A451" s="84"/>
      <c r="B451" s="84"/>
      <c r="C451" s="84"/>
      <c r="D451" s="84"/>
      <c r="E451" s="360"/>
      <c r="F451" s="360"/>
      <c r="G451" s="365"/>
      <c r="H451" s="84"/>
      <c r="I451" s="84"/>
      <c r="J451" s="360"/>
      <c r="K451" s="247"/>
      <c r="L451" s="360"/>
      <c r="M451" s="360"/>
      <c r="N451" s="360"/>
      <c r="O451" s="360"/>
      <c r="P451" s="360"/>
      <c r="Q451" s="360"/>
      <c r="R451" s="360"/>
      <c r="S451" s="360"/>
      <c r="T451" s="360"/>
      <c r="U451" s="360"/>
      <c r="V451" s="366"/>
      <c r="W451" s="84"/>
    </row>
    <row r="452" spans="1:23" x14ac:dyDescent="0.2">
      <c r="A452" s="84"/>
      <c r="B452" s="84"/>
      <c r="C452" s="84"/>
      <c r="D452" s="84"/>
      <c r="E452" s="360"/>
      <c r="F452" s="360"/>
      <c r="G452" s="365"/>
      <c r="H452" s="84"/>
      <c r="I452" s="84"/>
      <c r="J452" s="360"/>
      <c r="K452" s="247"/>
      <c r="L452" s="360"/>
      <c r="M452" s="360"/>
      <c r="N452" s="360"/>
      <c r="O452" s="360"/>
      <c r="P452" s="360"/>
      <c r="Q452" s="360"/>
      <c r="R452" s="360"/>
      <c r="S452" s="360"/>
      <c r="T452" s="360"/>
      <c r="U452" s="360"/>
      <c r="V452" s="366"/>
      <c r="W452" s="84"/>
    </row>
    <row r="453" spans="1:23" x14ac:dyDescent="0.2">
      <c r="A453" s="84"/>
      <c r="B453" s="84"/>
      <c r="C453" s="84"/>
      <c r="D453" s="84"/>
      <c r="E453" s="360"/>
      <c r="F453" s="360"/>
      <c r="G453" s="365"/>
      <c r="H453" s="84"/>
      <c r="I453" s="84"/>
      <c r="J453" s="360"/>
      <c r="K453" s="247"/>
      <c r="L453" s="360"/>
      <c r="M453" s="360"/>
      <c r="N453" s="360"/>
      <c r="O453" s="360"/>
      <c r="P453" s="360"/>
      <c r="Q453" s="360"/>
      <c r="R453" s="360"/>
      <c r="S453" s="360"/>
      <c r="T453" s="360"/>
      <c r="U453" s="360"/>
      <c r="V453" s="366"/>
      <c r="W453" s="84"/>
    </row>
    <row r="454" spans="1:23" x14ac:dyDescent="0.2">
      <c r="A454" s="84"/>
      <c r="B454" s="84"/>
      <c r="C454" s="84"/>
      <c r="D454" s="84"/>
      <c r="E454" s="360"/>
      <c r="F454" s="360"/>
      <c r="G454" s="365"/>
      <c r="H454" s="84"/>
      <c r="I454" s="84"/>
      <c r="J454" s="360"/>
      <c r="K454" s="247"/>
      <c r="L454" s="360"/>
      <c r="M454" s="360"/>
      <c r="N454" s="360"/>
      <c r="O454" s="360"/>
      <c r="P454" s="360"/>
      <c r="Q454" s="360"/>
      <c r="R454" s="360"/>
      <c r="S454" s="360"/>
      <c r="T454" s="360"/>
      <c r="U454" s="360"/>
      <c r="V454" s="366"/>
      <c r="W454" s="84"/>
    </row>
    <row r="455" spans="1:23" x14ac:dyDescent="0.2">
      <c r="A455" s="84"/>
      <c r="B455" s="84"/>
      <c r="C455" s="84"/>
      <c r="D455" s="84"/>
      <c r="E455" s="360"/>
      <c r="F455" s="360"/>
      <c r="G455" s="365"/>
      <c r="H455" s="84"/>
      <c r="I455" s="84"/>
      <c r="J455" s="360"/>
      <c r="K455" s="247"/>
      <c r="L455" s="360"/>
      <c r="M455" s="360"/>
      <c r="N455" s="360"/>
      <c r="O455" s="360"/>
      <c r="P455" s="360"/>
      <c r="Q455" s="360"/>
      <c r="R455" s="360"/>
      <c r="S455" s="360"/>
      <c r="T455" s="360"/>
      <c r="U455" s="360"/>
      <c r="V455" s="366"/>
      <c r="W455" s="84"/>
    </row>
    <row r="456" spans="1:23" x14ac:dyDescent="0.2">
      <c r="A456" s="84"/>
      <c r="B456" s="84"/>
      <c r="C456" s="84"/>
      <c r="D456" s="84"/>
      <c r="E456" s="360"/>
      <c r="F456" s="360"/>
      <c r="G456" s="365"/>
      <c r="H456" s="84"/>
      <c r="I456" s="84"/>
      <c r="J456" s="360"/>
      <c r="K456" s="247"/>
      <c r="L456" s="360"/>
      <c r="M456" s="360"/>
      <c r="N456" s="360"/>
      <c r="O456" s="360"/>
      <c r="P456" s="360"/>
      <c r="Q456" s="360"/>
      <c r="R456" s="360"/>
      <c r="S456" s="360"/>
      <c r="T456" s="360"/>
      <c r="U456" s="360"/>
      <c r="V456" s="366"/>
      <c r="W456" s="84"/>
    </row>
    <row r="457" spans="1:23" x14ac:dyDescent="0.2">
      <c r="A457" s="84"/>
      <c r="B457" s="84"/>
      <c r="C457" s="84"/>
      <c r="D457" s="84"/>
      <c r="E457" s="360"/>
      <c r="F457" s="360"/>
      <c r="G457" s="365"/>
      <c r="H457" s="84"/>
      <c r="I457" s="84"/>
      <c r="J457" s="360"/>
      <c r="K457" s="247"/>
      <c r="L457" s="360"/>
      <c r="M457" s="360"/>
      <c r="N457" s="360"/>
      <c r="O457" s="360"/>
      <c r="P457" s="360"/>
      <c r="Q457" s="360"/>
      <c r="R457" s="360"/>
      <c r="S457" s="360"/>
      <c r="T457" s="360"/>
      <c r="U457" s="360"/>
      <c r="V457" s="366"/>
      <c r="W457" s="84"/>
    </row>
    <row r="458" spans="1:23" x14ac:dyDescent="0.2">
      <c r="A458" s="84"/>
      <c r="B458" s="84"/>
      <c r="C458" s="84"/>
      <c r="D458" s="84"/>
      <c r="E458" s="360"/>
      <c r="F458" s="360"/>
      <c r="G458" s="365"/>
      <c r="H458" s="84"/>
      <c r="I458" s="84"/>
      <c r="J458" s="360"/>
      <c r="K458" s="247"/>
      <c r="L458" s="360"/>
      <c r="M458" s="360"/>
      <c r="N458" s="360"/>
      <c r="O458" s="360"/>
      <c r="P458" s="360"/>
      <c r="Q458" s="360"/>
      <c r="R458" s="360"/>
      <c r="S458" s="360"/>
      <c r="T458" s="360"/>
      <c r="U458" s="360"/>
      <c r="V458" s="366"/>
      <c r="W458" s="84"/>
    </row>
    <row r="459" spans="1:23" x14ac:dyDescent="0.2">
      <c r="A459" s="84"/>
      <c r="B459" s="84"/>
      <c r="C459" s="84"/>
      <c r="D459" s="84"/>
      <c r="E459" s="360"/>
      <c r="F459" s="360"/>
      <c r="G459" s="365"/>
      <c r="H459" s="84"/>
      <c r="I459" s="84"/>
      <c r="J459" s="360"/>
      <c r="K459" s="247"/>
      <c r="L459" s="360"/>
      <c r="M459" s="360"/>
      <c r="N459" s="360"/>
      <c r="O459" s="360"/>
      <c r="P459" s="360"/>
      <c r="Q459" s="360"/>
      <c r="R459" s="360"/>
      <c r="S459" s="360"/>
      <c r="T459" s="360"/>
      <c r="U459" s="360"/>
      <c r="V459" s="366"/>
      <c r="W459" s="84"/>
    </row>
    <row r="460" spans="1:23" x14ac:dyDescent="0.2">
      <c r="A460" s="84"/>
      <c r="B460" s="84"/>
      <c r="C460" s="84"/>
      <c r="D460" s="84"/>
      <c r="E460" s="360"/>
      <c r="F460" s="360"/>
      <c r="G460" s="365"/>
      <c r="H460" s="84"/>
      <c r="I460" s="84"/>
      <c r="J460" s="360"/>
      <c r="K460" s="247"/>
      <c r="L460" s="360"/>
      <c r="M460" s="360"/>
      <c r="N460" s="360"/>
      <c r="O460" s="360"/>
      <c r="P460" s="360"/>
      <c r="Q460" s="360"/>
      <c r="R460" s="360"/>
      <c r="S460" s="360"/>
      <c r="T460" s="360"/>
      <c r="U460" s="360"/>
      <c r="V460" s="366"/>
      <c r="W460" s="84"/>
    </row>
    <row r="461" spans="1:23" x14ac:dyDescent="0.2">
      <c r="A461" s="84"/>
      <c r="B461" s="84"/>
      <c r="C461" s="84"/>
      <c r="D461" s="84"/>
      <c r="E461" s="360"/>
      <c r="F461" s="360"/>
      <c r="G461" s="365"/>
      <c r="H461" s="84"/>
      <c r="I461" s="84"/>
      <c r="J461" s="360"/>
      <c r="K461" s="247"/>
      <c r="L461" s="360"/>
      <c r="M461" s="360"/>
      <c r="N461" s="360"/>
      <c r="O461" s="360"/>
      <c r="P461" s="360"/>
      <c r="Q461" s="360"/>
      <c r="R461" s="360"/>
      <c r="S461" s="360"/>
      <c r="T461" s="360"/>
      <c r="U461" s="360"/>
      <c r="V461" s="366"/>
      <c r="W461" s="84"/>
    </row>
    <row r="462" spans="1:23" x14ac:dyDescent="0.2">
      <c r="A462" s="84"/>
      <c r="B462" s="84"/>
      <c r="C462" s="84"/>
      <c r="D462" s="84"/>
      <c r="E462" s="360"/>
      <c r="F462" s="360"/>
      <c r="G462" s="365"/>
      <c r="H462" s="84"/>
      <c r="I462" s="84"/>
      <c r="J462" s="360"/>
      <c r="K462" s="247"/>
      <c r="L462" s="360"/>
      <c r="M462" s="360"/>
      <c r="N462" s="360"/>
      <c r="O462" s="360"/>
      <c r="P462" s="360"/>
      <c r="Q462" s="360"/>
      <c r="R462" s="360"/>
      <c r="S462" s="360"/>
      <c r="T462" s="360"/>
      <c r="U462" s="360"/>
      <c r="V462" s="366"/>
      <c r="W462" s="84"/>
    </row>
    <row r="463" spans="1:23" x14ac:dyDescent="0.2">
      <c r="A463" s="84"/>
      <c r="B463" s="84"/>
      <c r="C463" s="84"/>
      <c r="D463" s="84"/>
      <c r="E463" s="360"/>
      <c r="F463" s="360"/>
      <c r="G463" s="365"/>
      <c r="H463" s="84"/>
      <c r="I463" s="84"/>
      <c r="J463" s="360"/>
      <c r="K463" s="247"/>
      <c r="L463" s="360"/>
      <c r="M463" s="360"/>
      <c r="N463" s="360"/>
      <c r="O463" s="360"/>
      <c r="P463" s="360"/>
      <c r="Q463" s="360"/>
      <c r="R463" s="360"/>
      <c r="S463" s="360"/>
      <c r="T463" s="360"/>
      <c r="U463" s="360"/>
      <c r="V463" s="366"/>
      <c r="W463" s="84"/>
    </row>
    <row r="464" spans="1:23" x14ac:dyDescent="0.2">
      <c r="A464" s="84"/>
      <c r="B464" s="84"/>
      <c r="C464" s="84"/>
      <c r="D464" s="84"/>
      <c r="E464" s="360"/>
      <c r="F464" s="360"/>
      <c r="G464" s="365"/>
      <c r="H464" s="84"/>
      <c r="I464" s="84"/>
      <c r="J464" s="360"/>
      <c r="K464" s="247"/>
      <c r="L464" s="360"/>
      <c r="M464" s="360"/>
      <c r="N464" s="360"/>
      <c r="O464" s="360"/>
      <c r="P464" s="360"/>
      <c r="Q464" s="360"/>
      <c r="R464" s="360"/>
      <c r="S464" s="360"/>
      <c r="T464" s="360"/>
      <c r="U464" s="360"/>
      <c r="V464" s="366"/>
      <c r="W464" s="84"/>
    </row>
    <row r="465" spans="1:23" x14ac:dyDescent="0.2">
      <c r="A465" s="84"/>
      <c r="B465" s="84"/>
      <c r="C465" s="84"/>
      <c r="D465" s="84"/>
      <c r="E465" s="360"/>
      <c r="F465" s="360"/>
      <c r="G465" s="365"/>
      <c r="H465" s="84"/>
      <c r="I465" s="84"/>
      <c r="J465" s="360"/>
      <c r="K465" s="247"/>
      <c r="L465" s="360"/>
      <c r="M465" s="360"/>
      <c r="N465" s="360"/>
      <c r="O465" s="360"/>
      <c r="P465" s="360"/>
      <c r="Q465" s="360"/>
      <c r="R465" s="360"/>
      <c r="S465" s="360"/>
      <c r="T465" s="360"/>
      <c r="U465" s="360"/>
      <c r="V465" s="366"/>
      <c r="W465" s="84"/>
    </row>
    <row r="466" spans="1:23" x14ac:dyDescent="0.2">
      <c r="A466" s="84"/>
      <c r="B466" s="84"/>
      <c r="C466" s="84"/>
      <c r="D466" s="84"/>
      <c r="E466" s="360"/>
      <c r="F466" s="360"/>
      <c r="G466" s="365"/>
      <c r="H466" s="84"/>
      <c r="I466" s="84"/>
      <c r="J466" s="360"/>
      <c r="K466" s="247"/>
      <c r="L466" s="360"/>
      <c r="M466" s="360"/>
      <c r="N466" s="360"/>
      <c r="O466" s="360"/>
      <c r="P466" s="360"/>
      <c r="Q466" s="360"/>
      <c r="R466" s="360"/>
      <c r="S466" s="360"/>
      <c r="T466" s="360"/>
      <c r="U466" s="360"/>
      <c r="V466" s="366"/>
      <c r="W466" s="84"/>
    </row>
    <row r="467" spans="1:23" x14ac:dyDescent="0.2">
      <c r="A467" s="84"/>
      <c r="B467" s="84"/>
      <c r="C467" s="84"/>
      <c r="D467" s="84"/>
      <c r="E467" s="360"/>
      <c r="F467" s="360"/>
      <c r="G467" s="365"/>
      <c r="H467" s="84"/>
      <c r="I467" s="84"/>
      <c r="J467" s="360"/>
      <c r="K467" s="247"/>
      <c r="L467" s="360"/>
      <c r="M467" s="360"/>
      <c r="N467" s="360"/>
      <c r="O467" s="360"/>
      <c r="P467" s="360"/>
      <c r="Q467" s="360"/>
      <c r="R467" s="360"/>
      <c r="S467" s="360"/>
      <c r="T467" s="360"/>
      <c r="U467" s="360"/>
      <c r="V467" s="366"/>
      <c r="W467" s="84"/>
    </row>
    <row r="468" spans="1:23" x14ac:dyDescent="0.2">
      <c r="A468" s="84"/>
      <c r="B468" s="84"/>
      <c r="C468" s="84"/>
      <c r="D468" s="84"/>
      <c r="E468" s="360"/>
      <c r="F468" s="360"/>
      <c r="G468" s="365"/>
      <c r="H468" s="84"/>
      <c r="I468" s="84"/>
      <c r="J468" s="360"/>
      <c r="K468" s="247"/>
      <c r="L468" s="360"/>
      <c r="M468" s="360"/>
      <c r="N468" s="360"/>
      <c r="O468" s="360"/>
      <c r="P468" s="360"/>
      <c r="Q468" s="360"/>
      <c r="R468" s="360"/>
      <c r="S468" s="360"/>
      <c r="T468" s="360"/>
      <c r="U468" s="360"/>
      <c r="V468" s="366"/>
      <c r="W468" s="84"/>
    </row>
    <row r="469" spans="1:23" x14ac:dyDescent="0.2">
      <c r="A469" s="84"/>
      <c r="B469" s="84"/>
      <c r="C469" s="84"/>
      <c r="D469" s="84"/>
      <c r="E469" s="360"/>
      <c r="F469" s="360"/>
      <c r="G469" s="365"/>
      <c r="H469" s="84"/>
      <c r="I469" s="84"/>
      <c r="J469" s="360"/>
      <c r="K469" s="247"/>
      <c r="L469" s="360"/>
      <c r="M469" s="360"/>
      <c r="N469" s="360"/>
      <c r="O469" s="360"/>
      <c r="P469" s="360"/>
      <c r="Q469" s="360"/>
      <c r="R469" s="360"/>
      <c r="S469" s="360"/>
      <c r="T469" s="360"/>
      <c r="U469" s="360"/>
      <c r="V469" s="366"/>
      <c r="W469" s="84"/>
    </row>
    <row r="470" spans="1:23" x14ac:dyDescent="0.2">
      <c r="A470" s="84"/>
      <c r="B470" s="84"/>
      <c r="C470" s="84"/>
      <c r="D470" s="84"/>
      <c r="E470" s="360"/>
      <c r="F470" s="360"/>
      <c r="G470" s="365"/>
      <c r="H470" s="84"/>
      <c r="I470" s="84"/>
      <c r="J470" s="360"/>
      <c r="K470" s="247"/>
      <c r="L470" s="360"/>
      <c r="M470" s="360"/>
      <c r="N470" s="360"/>
      <c r="O470" s="360"/>
      <c r="P470" s="360"/>
      <c r="Q470" s="360"/>
      <c r="R470" s="360"/>
      <c r="S470" s="360"/>
      <c r="T470" s="360"/>
      <c r="U470" s="360"/>
      <c r="V470" s="366"/>
      <c r="W470" s="84"/>
    </row>
    <row r="471" spans="1:23" x14ac:dyDescent="0.2">
      <c r="A471" s="84"/>
      <c r="B471" s="84"/>
      <c r="C471" s="84"/>
      <c r="D471" s="84"/>
      <c r="E471" s="360"/>
      <c r="F471" s="360"/>
      <c r="G471" s="365"/>
      <c r="H471" s="84"/>
      <c r="I471" s="84"/>
      <c r="J471" s="360"/>
      <c r="K471" s="247"/>
      <c r="L471" s="360"/>
      <c r="M471" s="360"/>
      <c r="N471" s="360"/>
      <c r="O471" s="360"/>
      <c r="P471" s="360"/>
      <c r="Q471" s="360"/>
      <c r="R471" s="360"/>
      <c r="S471" s="360"/>
      <c r="T471" s="360"/>
      <c r="U471" s="360"/>
      <c r="V471" s="366"/>
      <c r="W471" s="84"/>
    </row>
    <row r="472" spans="1:23" x14ac:dyDescent="0.2">
      <c r="A472" s="84"/>
      <c r="B472" s="84"/>
      <c r="C472" s="84"/>
      <c r="D472" s="84"/>
      <c r="E472" s="360"/>
      <c r="F472" s="360"/>
      <c r="G472" s="365"/>
      <c r="H472" s="84"/>
      <c r="I472" s="84"/>
      <c r="J472" s="360"/>
      <c r="K472" s="247"/>
      <c r="L472" s="360"/>
      <c r="M472" s="360"/>
      <c r="N472" s="360"/>
      <c r="O472" s="360"/>
      <c r="P472" s="360"/>
      <c r="Q472" s="360"/>
      <c r="R472" s="360"/>
      <c r="S472" s="360"/>
      <c r="T472" s="360"/>
      <c r="U472" s="360"/>
      <c r="V472" s="366"/>
      <c r="W472" s="84"/>
    </row>
    <row r="473" spans="1:23" x14ac:dyDescent="0.2">
      <c r="A473" s="84"/>
      <c r="B473" s="84"/>
      <c r="C473" s="84"/>
      <c r="D473" s="84"/>
      <c r="E473" s="360"/>
      <c r="F473" s="360"/>
      <c r="G473" s="365"/>
      <c r="H473" s="84"/>
      <c r="I473" s="84"/>
      <c r="J473" s="360"/>
      <c r="K473" s="247"/>
      <c r="L473" s="360"/>
      <c r="M473" s="360"/>
      <c r="N473" s="360"/>
      <c r="O473" s="360"/>
      <c r="P473" s="360"/>
      <c r="Q473" s="360"/>
      <c r="R473" s="360"/>
      <c r="S473" s="360"/>
      <c r="T473" s="360"/>
      <c r="U473" s="360"/>
      <c r="V473" s="366"/>
      <c r="W473" s="84"/>
    </row>
    <row r="474" spans="1:23" x14ac:dyDescent="0.2">
      <c r="A474" s="84"/>
      <c r="B474" s="84"/>
      <c r="C474" s="84"/>
      <c r="D474" s="84"/>
      <c r="E474" s="360"/>
      <c r="F474" s="360"/>
      <c r="G474" s="365"/>
      <c r="H474" s="84"/>
      <c r="I474" s="84"/>
      <c r="J474" s="360"/>
      <c r="K474" s="247"/>
      <c r="L474" s="360"/>
      <c r="M474" s="360"/>
      <c r="N474" s="360"/>
      <c r="O474" s="360"/>
      <c r="P474" s="360"/>
      <c r="Q474" s="360"/>
      <c r="R474" s="360"/>
      <c r="S474" s="360"/>
      <c r="T474" s="360"/>
      <c r="U474" s="360"/>
      <c r="V474" s="366"/>
      <c r="W474" s="84"/>
    </row>
    <row r="475" spans="1:23" x14ac:dyDescent="0.2">
      <c r="A475" s="84"/>
      <c r="B475" s="84"/>
      <c r="C475" s="84"/>
      <c r="D475" s="84"/>
      <c r="E475" s="360"/>
      <c r="F475" s="360"/>
      <c r="G475" s="365"/>
      <c r="H475" s="84"/>
      <c r="I475" s="84"/>
      <c r="J475" s="360"/>
      <c r="K475" s="247"/>
      <c r="L475" s="360"/>
      <c r="M475" s="360"/>
      <c r="N475" s="360"/>
      <c r="O475" s="360"/>
      <c r="P475" s="360"/>
      <c r="Q475" s="360"/>
      <c r="R475" s="360"/>
      <c r="S475" s="360"/>
      <c r="T475" s="360"/>
      <c r="U475" s="360"/>
      <c r="V475" s="366"/>
      <c r="W475" s="84"/>
    </row>
    <row r="476" spans="1:23" x14ac:dyDescent="0.2">
      <c r="A476" s="84"/>
      <c r="B476" s="84"/>
      <c r="C476" s="84"/>
      <c r="D476" s="84"/>
      <c r="E476" s="360"/>
      <c r="F476" s="360"/>
      <c r="G476" s="365"/>
      <c r="H476" s="84"/>
      <c r="I476" s="84"/>
      <c r="J476" s="360"/>
      <c r="K476" s="247"/>
      <c r="L476" s="360"/>
      <c r="M476" s="360"/>
      <c r="N476" s="360"/>
      <c r="O476" s="360"/>
      <c r="P476" s="360"/>
      <c r="Q476" s="360"/>
      <c r="R476" s="360"/>
      <c r="S476" s="360"/>
      <c r="T476" s="360"/>
      <c r="U476" s="360"/>
      <c r="V476" s="366"/>
      <c r="W476" s="84"/>
    </row>
    <row r="477" spans="1:23" x14ac:dyDescent="0.2">
      <c r="A477" s="84"/>
      <c r="B477" s="84"/>
      <c r="C477" s="84"/>
      <c r="D477" s="84"/>
      <c r="E477" s="360"/>
      <c r="F477" s="360"/>
      <c r="G477" s="365"/>
      <c r="H477" s="84"/>
      <c r="I477" s="84"/>
      <c r="J477" s="360"/>
      <c r="K477" s="247"/>
      <c r="L477" s="360"/>
      <c r="M477" s="360"/>
      <c r="N477" s="360"/>
      <c r="O477" s="360"/>
      <c r="P477" s="360"/>
      <c r="Q477" s="360"/>
      <c r="R477" s="360"/>
      <c r="S477" s="360"/>
      <c r="T477" s="360"/>
      <c r="U477" s="360"/>
      <c r="V477" s="366"/>
      <c r="W477" s="84"/>
    </row>
    <row r="478" spans="1:23" x14ac:dyDescent="0.2">
      <c r="A478" s="84"/>
      <c r="B478" s="84"/>
      <c r="C478" s="84"/>
      <c r="D478" s="84"/>
      <c r="E478" s="360"/>
      <c r="F478" s="360"/>
      <c r="G478" s="365"/>
      <c r="H478" s="84"/>
      <c r="I478" s="84"/>
      <c r="J478" s="360"/>
      <c r="K478" s="247"/>
      <c r="L478" s="360"/>
      <c r="M478" s="360"/>
      <c r="N478" s="360"/>
      <c r="O478" s="360"/>
      <c r="P478" s="360"/>
      <c r="Q478" s="360"/>
      <c r="R478" s="360"/>
      <c r="S478" s="360"/>
      <c r="T478" s="360"/>
      <c r="U478" s="360"/>
      <c r="V478" s="366"/>
      <c r="W478" s="84"/>
    </row>
    <row r="479" spans="1:23" x14ac:dyDescent="0.2">
      <c r="A479" s="84"/>
      <c r="B479" s="84"/>
      <c r="C479" s="84"/>
      <c r="D479" s="84"/>
      <c r="E479" s="360"/>
      <c r="F479" s="360"/>
      <c r="G479" s="365"/>
      <c r="H479" s="84"/>
      <c r="I479" s="84"/>
      <c r="J479" s="360"/>
      <c r="K479" s="247"/>
      <c r="L479" s="360"/>
      <c r="M479" s="360"/>
      <c r="N479" s="360"/>
      <c r="O479" s="360"/>
      <c r="P479" s="360"/>
      <c r="Q479" s="360"/>
      <c r="R479" s="360"/>
      <c r="S479" s="360"/>
      <c r="T479" s="360"/>
      <c r="U479" s="360"/>
      <c r="V479" s="84"/>
      <c r="W479" s="84"/>
    </row>
    <row r="480" spans="1:23" x14ac:dyDescent="0.2">
      <c r="A480" s="84"/>
      <c r="B480" s="84"/>
      <c r="C480" s="84"/>
      <c r="D480" s="84"/>
      <c r="E480" s="360"/>
      <c r="F480" s="360"/>
      <c r="G480" s="365"/>
      <c r="H480" s="84"/>
      <c r="I480" s="84"/>
      <c r="J480" s="360"/>
      <c r="K480" s="247"/>
      <c r="L480" s="360"/>
      <c r="M480" s="360"/>
      <c r="N480" s="360"/>
      <c r="O480" s="360"/>
      <c r="P480" s="360"/>
      <c r="Q480" s="360"/>
      <c r="R480" s="360"/>
      <c r="S480" s="360"/>
      <c r="T480" s="360"/>
      <c r="U480" s="360"/>
      <c r="V480" s="84"/>
      <c r="W480" s="84"/>
    </row>
    <row r="481" spans="1:23" x14ac:dyDescent="0.2">
      <c r="A481" s="84"/>
      <c r="B481" s="84"/>
      <c r="C481" s="84"/>
      <c r="D481" s="84"/>
      <c r="E481" s="360"/>
      <c r="F481" s="360"/>
      <c r="G481" s="365"/>
      <c r="H481" s="84"/>
      <c r="I481" s="84"/>
      <c r="J481" s="360"/>
      <c r="K481" s="247"/>
      <c r="L481" s="360"/>
      <c r="M481" s="360"/>
      <c r="N481" s="360"/>
      <c r="O481" s="360"/>
      <c r="P481" s="360"/>
      <c r="Q481" s="360"/>
      <c r="R481" s="360"/>
      <c r="S481" s="360"/>
      <c r="T481" s="360"/>
      <c r="U481" s="360"/>
      <c r="V481" s="84"/>
      <c r="W481" s="84"/>
    </row>
    <row r="482" spans="1:23" x14ac:dyDescent="0.2">
      <c r="A482" s="84"/>
      <c r="B482" s="84"/>
      <c r="C482" s="84"/>
      <c r="D482" s="84"/>
      <c r="E482" s="360"/>
      <c r="F482" s="360"/>
      <c r="G482" s="365"/>
      <c r="H482" s="84"/>
      <c r="I482" s="84"/>
      <c r="J482" s="360"/>
      <c r="K482" s="247"/>
      <c r="L482" s="360"/>
      <c r="M482" s="360"/>
      <c r="N482" s="360"/>
      <c r="O482" s="360"/>
      <c r="P482" s="360"/>
      <c r="Q482" s="360"/>
      <c r="R482" s="360"/>
      <c r="S482" s="360"/>
      <c r="T482" s="360"/>
      <c r="U482" s="360"/>
      <c r="V482" s="84"/>
      <c r="W482" s="84"/>
    </row>
    <row r="483" spans="1:23" x14ac:dyDescent="0.2">
      <c r="A483" s="84"/>
      <c r="B483" s="84"/>
      <c r="C483" s="84"/>
      <c r="D483" s="84"/>
      <c r="E483" s="360"/>
      <c r="F483" s="360"/>
      <c r="G483" s="365"/>
      <c r="H483" s="84"/>
      <c r="I483" s="84"/>
      <c r="J483" s="360"/>
      <c r="K483" s="247"/>
      <c r="L483" s="360"/>
      <c r="M483" s="360"/>
      <c r="N483" s="360"/>
      <c r="O483" s="360"/>
      <c r="P483" s="360"/>
      <c r="Q483" s="360"/>
      <c r="R483" s="360"/>
      <c r="S483" s="360"/>
      <c r="T483" s="360"/>
      <c r="U483" s="360"/>
      <c r="V483" s="84"/>
      <c r="W483" s="84"/>
    </row>
    <row r="484" spans="1:23" x14ac:dyDescent="0.2">
      <c r="A484" s="84"/>
      <c r="B484" s="84"/>
      <c r="C484" s="84"/>
      <c r="D484" s="84"/>
      <c r="E484" s="360"/>
      <c r="F484" s="360"/>
      <c r="G484" s="365"/>
      <c r="H484" s="84"/>
      <c r="I484" s="84"/>
      <c r="J484" s="360"/>
      <c r="K484" s="247"/>
      <c r="L484" s="360"/>
      <c r="M484" s="360"/>
      <c r="N484" s="360"/>
      <c r="O484" s="360"/>
      <c r="P484" s="360"/>
      <c r="Q484" s="360"/>
      <c r="R484" s="360"/>
      <c r="S484" s="360"/>
      <c r="T484" s="360"/>
      <c r="U484" s="360"/>
      <c r="V484" s="84"/>
      <c r="W484" s="84"/>
    </row>
    <row r="485" spans="1:23" x14ac:dyDescent="0.2">
      <c r="A485" s="84"/>
      <c r="B485" s="84"/>
      <c r="C485" s="84"/>
      <c r="D485" s="84"/>
      <c r="E485" s="360"/>
      <c r="F485" s="360"/>
      <c r="G485" s="365"/>
      <c r="H485" s="84"/>
      <c r="I485" s="84"/>
      <c r="J485" s="360"/>
      <c r="K485" s="247"/>
      <c r="L485" s="360"/>
      <c r="M485" s="360"/>
      <c r="N485" s="360"/>
      <c r="O485" s="360"/>
      <c r="P485" s="360"/>
      <c r="Q485" s="360"/>
      <c r="R485" s="360"/>
      <c r="S485" s="360"/>
      <c r="T485" s="360"/>
      <c r="U485" s="360"/>
      <c r="V485" s="84"/>
      <c r="W485" s="84"/>
    </row>
    <row r="486" spans="1:23" x14ac:dyDescent="0.2">
      <c r="A486" s="84"/>
      <c r="B486" s="84"/>
      <c r="C486" s="84"/>
      <c r="D486" s="84"/>
      <c r="E486" s="360"/>
      <c r="F486" s="360"/>
      <c r="G486" s="365"/>
      <c r="H486" s="84"/>
      <c r="I486" s="84"/>
      <c r="J486" s="360"/>
      <c r="K486" s="247"/>
      <c r="L486" s="360"/>
      <c r="M486" s="360"/>
      <c r="N486" s="360"/>
      <c r="O486" s="360"/>
      <c r="P486" s="360"/>
      <c r="Q486" s="360"/>
      <c r="R486" s="360"/>
      <c r="S486" s="360"/>
      <c r="T486" s="360"/>
      <c r="U486" s="360"/>
      <c r="V486" s="84"/>
      <c r="W486" s="84"/>
    </row>
    <row r="487" spans="1:23" x14ac:dyDescent="0.2">
      <c r="A487" s="84"/>
      <c r="B487" s="84"/>
      <c r="C487" s="84"/>
      <c r="D487" s="84"/>
      <c r="E487" s="360"/>
      <c r="F487" s="360"/>
      <c r="G487" s="365"/>
      <c r="H487" s="84"/>
      <c r="I487" s="84"/>
      <c r="J487" s="360"/>
      <c r="K487" s="247"/>
      <c r="L487" s="360"/>
      <c r="M487" s="360"/>
      <c r="N487" s="360"/>
      <c r="O487" s="360"/>
      <c r="P487" s="360"/>
      <c r="Q487" s="360"/>
      <c r="R487" s="360"/>
      <c r="S487" s="360"/>
      <c r="T487" s="360"/>
      <c r="U487" s="360"/>
      <c r="V487" s="84"/>
      <c r="W487" s="84"/>
    </row>
    <row r="488" spans="1:23" x14ac:dyDescent="0.2">
      <c r="A488" s="84"/>
      <c r="B488" s="84"/>
      <c r="C488" s="84"/>
      <c r="D488" s="84"/>
      <c r="E488" s="360"/>
      <c r="F488" s="360"/>
      <c r="G488" s="365"/>
      <c r="H488" s="84"/>
      <c r="I488" s="84"/>
      <c r="J488" s="360"/>
      <c r="K488" s="247"/>
      <c r="L488" s="360"/>
      <c r="M488" s="360"/>
      <c r="N488" s="360"/>
      <c r="O488" s="360"/>
      <c r="P488" s="360"/>
      <c r="Q488" s="360"/>
      <c r="R488" s="360"/>
      <c r="S488" s="360"/>
      <c r="T488" s="360"/>
      <c r="U488" s="360"/>
      <c r="V488" s="84"/>
      <c r="W488" s="84"/>
    </row>
    <row r="489" spans="1:23" x14ac:dyDescent="0.2">
      <c r="A489" s="84"/>
      <c r="B489" s="84"/>
      <c r="C489" s="84"/>
      <c r="D489" s="84"/>
      <c r="E489" s="360"/>
      <c r="F489" s="360"/>
      <c r="G489" s="365"/>
      <c r="H489" s="84"/>
      <c r="I489" s="84"/>
      <c r="J489" s="360"/>
      <c r="K489" s="247"/>
      <c r="L489" s="360"/>
      <c r="M489" s="360"/>
      <c r="N489" s="360"/>
      <c r="O489" s="360"/>
      <c r="P489" s="360"/>
      <c r="Q489" s="360"/>
      <c r="R489" s="360"/>
      <c r="S489" s="360"/>
      <c r="T489" s="360"/>
      <c r="U489" s="360"/>
      <c r="V489" s="84"/>
      <c r="W489" s="84"/>
    </row>
    <row r="490" spans="1:23" x14ac:dyDescent="0.2">
      <c r="A490" s="84"/>
      <c r="B490" s="84"/>
      <c r="C490" s="84"/>
      <c r="D490" s="84"/>
      <c r="E490" s="360"/>
      <c r="F490" s="360"/>
      <c r="G490" s="365"/>
      <c r="H490" s="84"/>
      <c r="I490" s="84"/>
      <c r="J490" s="360"/>
      <c r="K490" s="247"/>
      <c r="L490" s="360"/>
      <c r="M490" s="360"/>
      <c r="N490" s="360"/>
      <c r="O490" s="360"/>
      <c r="P490" s="360"/>
      <c r="Q490" s="360"/>
      <c r="R490" s="360"/>
      <c r="S490" s="360"/>
      <c r="T490" s="360"/>
      <c r="U490" s="360"/>
      <c r="V490" s="84"/>
      <c r="W490" s="84"/>
    </row>
    <row r="491" spans="1:23" x14ac:dyDescent="0.2">
      <c r="A491" s="84"/>
      <c r="B491" s="84"/>
      <c r="C491" s="84"/>
      <c r="D491" s="84"/>
      <c r="E491" s="360"/>
      <c r="F491" s="360"/>
      <c r="G491" s="365"/>
      <c r="H491" s="84"/>
      <c r="I491" s="84"/>
      <c r="J491" s="360"/>
      <c r="K491" s="247"/>
      <c r="L491" s="360"/>
      <c r="M491" s="360"/>
      <c r="N491" s="360"/>
      <c r="O491" s="360"/>
      <c r="P491" s="360"/>
      <c r="Q491" s="360"/>
      <c r="R491" s="360"/>
      <c r="S491" s="360"/>
      <c r="T491" s="360"/>
      <c r="U491" s="360"/>
      <c r="V491" s="84"/>
      <c r="W491" s="84"/>
    </row>
    <row r="492" spans="1:23" x14ac:dyDescent="0.2">
      <c r="A492" s="84"/>
      <c r="B492" s="84"/>
      <c r="C492" s="84"/>
      <c r="D492" s="84"/>
      <c r="E492" s="360"/>
      <c r="F492" s="360"/>
      <c r="G492" s="365"/>
      <c r="H492" s="84"/>
      <c r="I492" s="84"/>
      <c r="J492" s="360"/>
      <c r="K492" s="247"/>
      <c r="L492" s="360"/>
      <c r="M492" s="360"/>
      <c r="N492" s="360"/>
      <c r="O492" s="360"/>
      <c r="P492" s="360"/>
      <c r="Q492" s="360"/>
      <c r="R492" s="360"/>
      <c r="S492" s="360"/>
      <c r="T492" s="360"/>
      <c r="U492" s="360"/>
      <c r="V492" s="84"/>
      <c r="W492" s="84"/>
    </row>
    <row r="493" spans="1:23" x14ac:dyDescent="0.2">
      <c r="A493" s="84"/>
      <c r="B493" s="84"/>
      <c r="C493" s="84"/>
      <c r="D493" s="84"/>
      <c r="E493" s="360"/>
      <c r="F493" s="360"/>
      <c r="G493" s="365"/>
      <c r="H493" s="84"/>
      <c r="I493" s="84"/>
      <c r="J493" s="360"/>
      <c r="K493" s="247"/>
      <c r="L493" s="360"/>
      <c r="M493" s="360"/>
      <c r="N493" s="360"/>
      <c r="O493" s="360"/>
      <c r="P493" s="360"/>
      <c r="Q493" s="360"/>
      <c r="R493" s="360"/>
      <c r="S493" s="360"/>
      <c r="T493" s="360"/>
      <c r="U493" s="360"/>
      <c r="V493" s="84"/>
      <c r="W493" s="84"/>
    </row>
    <row r="494" spans="1:23" x14ac:dyDescent="0.2">
      <c r="A494" s="84"/>
      <c r="B494" s="84"/>
      <c r="C494" s="84"/>
      <c r="D494" s="84"/>
      <c r="E494" s="360"/>
      <c r="F494" s="360"/>
      <c r="G494" s="365"/>
      <c r="H494" s="84"/>
      <c r="I494" s="84"/>
      <c r="J494" s="360"/>
      <c r="K494" s="247"/>
      <c r="L494" s="360"/>
      <c r="M494" s="360"/>
      <c r="N494" s="360"/>
      <c r="O494" s="360"/>
      <c r="P494" s="360"/>
      <c r="Q494" s="360"/>
      <c r="R494" s="360"/>
      <c r="S494" s="360"/>
      <c r="T494" s="360"/>
      <c r="U494" s="360"/>
      <c r="V494" s="84"/>
      <c r="W494" s="84"/>
    </row>
    <row r="495" spans="1:23" x14ac:dyDescent="0.2">
      <c r="A495" s="84"/>
      <c r="B495" s="84"/>
      <c r="C495" s="84"/>
      <c r="D495" s="84"/>
      <c r="E495" s="360"/>
      <c r="F495" s="360"/>
      <c r="G495" s="365"/>
      <c r="H495" s="84"/>
      <c r="I495" s="84"/>
      <c r="J495" s="360"/>
      <c r="K495" s="247"/>
      <c r="L495" s="360"/>
      <c r="M495" s="360"/>
      <c r="N495" s="360"/>
      <c r="O495" s="360"/>
      <c r="P495" s="360"/>
      <c r="Q495" s="360"/>
      <c r="R495" s="360"/>
      <c r="S495" s="360"/>
      <c r="T495" s="360"/>
      <c r="U495" s="360"/>
      <c r="V495" s="84"/>
      <c r="W495" s="84"/>
    </row>
    <row r="496" spans="1:23" x14ac:dyDescent="0.2">
      <c r="A496" s="84"/>
      <c r="B496" s="84"/>
      <c r="C496" s="84"/>
      <c r="D496" s="84"/>
      <c r="E496" s="360"/>
      <c r="F496" s="360"/>
      <c r="G496" s="365"/>
      <c r="H496" s="84"/>
      <c r="I496" s="84"/>
      <c r="J496" s="360"/>
      <c r="K496" s="247"/>
      <c r="L496" s="360"/>
      <c r="M496" s="360"/>
      <c r="N496" s="360"/>
      <c r="O496" s="360"/>
      <c r="P496" s="360"/>
      <c r="Q496" s="360"/>
      <c r="R496" s="360"/>
      <c r="S496" s="360"/>
      <c r="T496" s="360"/>
      <c r="U496" s="360"/>
      <c r="V496" s="84"/>
      <c r="W496" s="84"/>
    </row>
    <row r="497" spans="1:23" x14ac:dyDescent="0.2">
      <c r="A497" s="84"/>
      <c r="B497" s="84"/>
      <c r="C497" s="84"/>
      <c r="D497" s="84"/>
      <c r="E497" s="360"/>
      <c r="F497" s="360"/>
      <c r="G497" s="365"/>
      <c r="H497" s="84"/>
      <c r="I497" s="84"/>
      <c r="J497" s="360"/>
      <c r="K497" s="247"/>
      <c r="L497" s="360"/>
      <c r="M497" s="360"/>
      <c r="N497" s="360"/>
      <c r="O497" s="360"/>
      <c r="P497" s="360"/>
      <c r="Q497" s="360"/>
      <c r="R497" s="360"/>
      <c r="S497" s="360"/>
      <c r="T497" s="360"/>
      <c r="U497" s="360"/>
      <c r="V497" s="84"/>
      <c r="W497" s="84"/>
    </row>
    <row r="498" spans="1:23" x14ac:dyDescent="0.2">
      <c r="A498" s="84"/>
      <c r="B498" s="84"/>
      <c r="C498" s="84"/>
      <c r="D498" s="84"/>
      <c r="E498" s="360"/>
      <c r="F498" s="360"/>
      <c r="G498" s="365"/>
      <c r="H498" s="84"/>
      <c r="I498" s="84"/>
      <c r="J498" s="360"/>
      <c r="K498" s="247"/>
      <c r="L498" s="360"/>
      <c r="M498" s="360"/>
      <c r="N498" s="360"/>
      <c r="O498" s="360"/>
      <c r="P498" s="360"/>
      <c r="Q498" s="360"/>
      <c r="R498" s="360"/>
      <c r="S498" s="360"/>
      <c r="T498" s="360"/>
      <c r="U498" s="360"/>
      <c r="V498" s="84"/>
      <c r="W498" s="84"/>
    </row>
    <row r="499" spans="1:23" x14ac:dyDescent="0.2">
      <c r="A499" s="84"/>
      <c r="B499" s="84"/>
      <c r="C499" s="84"/>
      <c r="D499" s="84"/>
      <c r="E499" s="360"/>
      <c r="F499" s="360"/>
      <c r="G499" s="365"/>
      <c r="H499" s="84"/>
      <c r="I499" s="84"/>
      <c r="J499" s="360"/>
      <c r="K499" s="247"/>
      <c r="L499" s="360"/>
      <c r="M499" s="360"/>
      <c r="N499" s="360"/>
      <c r="O499" s="360"/>
      <c r="P499" s="360"/>
      <c r="Q499" s="360"/>
      <c r="R499" s="360"/>
      <c r="S499" s="360"/>
      <c r="T499" s="360"/>
      <c r="U499" s="360"/>
      <c r="V499" s="84"/>
      <c r="W499" s="84"/>
    </row>
    <row r="500" spans="1:23" x14ac:dyDescent="0.2">
      <c r="A500" s="84"/>
      <c r="B500" s="84"/>
      <c r="C500" s="84"/>
      <c r="D500" s="84"/>
      <c r="E500" s="360"/>
      <c r="F500" s="360"/>
      <c r="G500" s="365"/>
      <c r="H500" s="84"/>
      <c r="I500" s="84"/>
      <c r="J500" s="360"/>
      <c r="K500" s="247"/>
      <c r="L500" s="360"/>
      <c r="M500" s="360"/>
      <c r="N500" s="360"/>
      <c r="O500" s="360"/>
      <c r="P500" s="360"/>
      <c r="Q500" s="360"/>
      <c r="R500" s="360"/>
      <c r="S500" s="360"/>
      <c r="T500" s="360"/>
      <c r="U500" s="360"/>
      <c r="V500" s="84"/>
      <c r="W500" s="84"/>
    </row>
    <row r="501" spans="1:23" x14ac:dyDescent="0.2">
      <c r="A501" s="84"/>
      <c r="B501" s="84"/>
      <c r="C501" s="84"/>
      <c r="D501" s="84"/>
      <c r="E501" s="360"/>
      <c r="F501" s="360"/>
      <c r="G501" s="365"/>
      <c r="H501" s="84"/>
      <c r="I501" s="84"/>
      <c r="J501" s="360"/>
      <c r="K501" s="247"/>
      <c r="L501" s="360"/>
      <c r="M501" s="360"/>
      <c r="N501" s="360"/>
      <c r="O501" s="360"/>
      <c r="P501" s="360"/>
      <c r="Q501" s="360"/>
      <c r="R501" s="360"/>
      <c r="S501" s="360"/>
      <c r="T501" s="360"/>
      <c r="U501" s="360"/>
      <c r="V501" s="84"/>
      <c r="W501" s="84"/>
    </row>
    <row r="502" spans="1:23" x14ac:dyDescent="0.2">
      <c r="A502" s="84"/>
      <c r="B502" s="84"/>
      <c r="C502" s="84"/>
      <c r="D502" s="84"/>
      <c r="E502" s="360"/>
      <c r="F502" s="360"/>
      <c r="G502" s="365"/>
      <c r="H502" s="84"/>
      <c r="I502" s="84"/>
      <c r="J502" s="360"/>
      <c r="K502" s="247"/>
      <c r="L502" s="360"/>
      <c r="M502" s="360"/>
      <c r="N502" s="360"/>
      <c r="O502" s="360"/>
      <c r="P502" s="360"/>
      <c r="Q502" s="360"/>
      <c r="R502" s="360"/>
      <c r="S502" s="360"/>
      <c r="T502" s="360"/>
      <c r="U502" s="360"/>
      <c r="V502" s="84"/>
      <c r="W502" s="84"/>
    </row>
    <row r="503" spans="1:23" x14ac:dyDescent="0.2">
      <c r="A503" s="84"/>
      <c r="B503" s="84"/>
      <c r="C503" s="84"/>
      <c r="D503" s="84"/>
      <c r="E503" s="360"/>
      <c r="F503" s="360"/>
      <c r="G503" s="365"/>
      <c r="H503" s="84"/>
      <c r="I503" s="84"/>
      <c r="J503" s="360"/>
      <c r="K503" s="247"/>
      <c r="L503" s="360"/>
      <c r="M503" s="360"/>
      <c r="N503" s="360"/>
      <c r="O503" s="360"/>
      <c r="P503" s="360"/>
      <c r="Q503" s="360"/>
      <c r="R503" s="360"/>
      <c r="S503" s="360"/>
      <c r="T503" s="360"/>
      <c r="U503" s="360"/>
      <c r="V503" s="84"/>
      <c r="W503" s="84"/>
    </row>
    <row r="504" spans="1:23" x14ac:dyDescent="0.2">
      <c r="A504" s="84"/>
      <c r="B504" s="84"/>
      <c r="C504" s="84"/>
      <c r="D504" s="84"/>
      <c r="E504" s="360"/>
      <c r="F504" s="360"/>
      <c r="G504" s="365"/>
      <c r="H504" s="84"/>
      <c r="I504" s="84"/>
      <c r="J504" s="360"/>
      <c r="K504" s="247"/>
      <c r="L504" s="360"/>
      <c r="M504" s="360"/>
      <c r="N504" s="360"/>
      <c r="O504" s="360"/>
      <c r="P504" s="360"/>
      <c r="Q504" s="360"/>
      <c r="R504" s="360"/>
      <c r="S504" s="360"/>
      <c r="T504" s="360"/>
      <c r="U504" s="360"/>
      <c r="V504" s="84"/>
      <c r="W504" s="84"/>
    </row>
    <row r="505" spans="1:23" x14ac:dyDescent="0.2">
      <c r="A505" s="84"/>
      <c r="B505" s="84"/>
      <c r="C505" s="84"/>
      <c r="D505" s="84"/>
      <c r="E505" s="360"/>
      <c r="F505" s="360"/>
      <c r="G505" s="365"/>
      <c r="H505" s="84"/>
      <c r="I505" s="84"/>
      <c r="J505" s="360"/>
      <c r="K505" s="247"/>
      <c r="L505" s="360"/>
      <c r="M505" s="360"/>
      <c r="N505" s="360"/>
      <c r="O505" s="360"/>
      <c r="P505" s="360"/>
      <c r="Q505" s="360"/>
      <c r="R505" s="360"/>
      <c r="S505" s="360"/>
      <c r="T505" s="360"/>
      <c r="U505" s="360"/>
      <c r="V505" s="84"/>
      <c r="W505" s="84"/>
    </row>
    <row r="506" spans="1:23" x14ac:dyDescent="0.2">
      <c r="A506" s="84"/>
      <c r="B506" s="84"/>
      <c r="C506" s="84"/>
      <c r="D506" s="84"/>
      <c r="E506" s="360"/>
      <c r="F506" s="360"/>
      <c r="G506" s="365"/>
      <c r="H506" s="84"/>
      <c r="I506" s="84"/>
      <c r="J506" s="360"/>
      <c r="K506" s="247"/>
      <c r="L506" s="360"/>
      <c r="M506" s="360"/>
      <c r="N506" s="360"/>
      <c r="O506" s="360"/>
      <c r="P506" s="360"/>
      <c r="Q506" s="360"/>
      <c r="R506" s="360"/>
      <c r="S506" s="360"/>
      <c r="T506" s="360"/>
      <c r="U506" s="360"/>
      <c r="V506" s="84"/>
      <c r="W506" s="84"/>
    </row>
    <row r="507" spans="1:23" x14ac:dyDescent="0.2">
      <c r="A507" s="84"/>
      <c r="B507" s="84"/>
      <c r="C507" s="84"/>
      <c r="D507" s="84"/>
      <c r="E507" s="360"/>
      <c r="F507" s="360"/>
      <c r="G507" s="365"/>
      <c r="H507" s="84"/>
      <c r="I507" s="84"/>
      <c r="J507" s="360"/>
      <c r="K507" s="247"/>
      <c r="L507" s="360"/>
      <c r="M507" s="360"/>
      <c r="N507" s="360"/>
      <c r="O507" s="360"/>
      <c r="P507" s="360"/>
      <c r="Q507" s="360"/>
      <c r="R507" s="360"/>
      <c r="S507" s="360"/>
      <c r="T507" s="360"/>
      <c r="U507" s="360"/>
      <c r="V507" s="84"/>
      <c r="W507" s="84"/>
    </row>
    <row r="508" spans="1:23" x14ac:dyDescent="0.2">
      <c r="A508" s="84"/>
      <c r="B508" s="84"/>
      <c r="C508" s="84"/>
      <c r="D508" s="84"/>
      <c r="E508" s="360"/>
      <c r="F508" s="360"/>
      <c r="G508" s="365"/>
      <c r="H508" s="84"/>
      <c r="I508" s="84"/>
      <c r="J508" s="360"/>
      <c r="K508" s="247"/>
      <c r="L508" s="360"/>
      <c r="M508" s="360"/>
      <c r="N508" s="360"/>
      <c r="O508" s="360"/>
      <c r="P508" s="360"/>
      <c r="Q508" s="360"/>
      <c r="R508" s="360"/>
      <c r="S508" s="360"/>
      <c r="T508" s="360"/>
      <c r="U508" s="360"/>
      <c r="V508" s="84"/>
      <c r="W508" s="84"/>
    </row>
    <row r="509" spans="1:23" x14ac:dyDescent="0.2">
      <c r="A509" s="84"/>
      <c r="B509" s="84"/>
      <c r="C509" s="84"/>
      <c r="D509" s="84"/>
      <c r="E509" s="360"/>
      <c r="F509" s="360"/>
      <c r="G509" s="365"/>
      <c r="H509" s="84"/>
      <c r="I509" s="84"/>
      <c r="J509" s="360"/>
      <c r="K509" s="247"/>
      <c r="L509" s="360"/>
      <c r="M509" s="360"/>
      <c r="N509" s="360"/>
      <c r="O509" s="360"/>
      <c r="P509" s="360"/>
      <c r="Q509" s="360"/>
      <c r="R509" s="360"/>
      <c r="S509" s="360"/>
      <c r="T509" s="360"/>
      <c r="U509" s="360"/>
      <c r="V509" s="84"/>
      <c r="W509" s="84"/>
    </row>
    <row r="510" spans="1:23" x14ac:dyDescent="0.2">
      <c r="A510" s="84"/>
      <c r="B510" s="84"/>
      <c r="C510" s="84"/>
      <c r="D510" s="84"/>
      <c r="E510" s="360"/>
      <c r="F510" s="360"/>
      <c r="G510" s="365"/>
      <c r="H510" s="84"/>
      <c r="I510" s="84"/>
      <c r="J510" s="360"/>
      <c r="K510" s="247"/>
      <c r="L510" s="360"/>
      <c r="M510" s="360"/>
      <c r="N510" s="360"/>
      <c r="O510" s="360"/>
      <c r="P510" s="360"/>
      <c r="Q510" s="360"/>
      <c r="R510" s="360"/>
      <c r="S510" s="360"/>
      <c r="T510" s="360"/>
      <c r="U510" s="360"/>
      <c r="V510" s="84"/>
      <c r="W510" s="84"/>
    </row>
    <row r="511" spans="1:23" x14ac:dyDescent="0.2">
      <c r="A511" s="84"/>
      <c r="B511" s="84"/>
      <c r="C511" s="84"/>
      <c r="D511" s="84"/>
      <c r="E511" s="360"/>
      <c r="F511" s="360"/>
      <c r="G511" s="365"/>
      <c r="H511" s="84"/>
      <c r="I511" s="84"/>
      <c r="J511" s="360"/>
      <c r="K511" s="247"/>
      <c r="L511" s="360"/>
      <c r="M511" s="360"/>
      <c r="N511" s="360"/>
      <c r="O511" s="360"/>
      <c r="P511" s="360"/>
      <c r="Q511" s="360"/>
      <c r="R511" s="360"/>
      <c r="S511" s="360"/>
      <c r="T511" s="360"/>
      <c r="U511" s="360"/>
      <c r="V511" s="84"/>
      <c r="W511" s="84"/>
    </row>
    <row r="512" spans="1:23" x14ac:dyDescent="0.2">
      <c r="A512" s="84"/>
      <c r="B512" s="84"/>
      <c r="C512" s="84"/>
      <c r="D512" s="84"/>
      <c r="E512" s="360"/>
      <c r="F512" s="360"/>
      <c r="G512" s="365"/>
      <c r="H512" s="84"/>
      <c r="I512" s="84"/>
      <c r="J512" s="360"/>
      <c r="K512" s="247"/>
      <c r="L512" s="360"/>
      <c r="M512" s="360"/>
      <c r="N512" s="360"/>
      <c r="O512" s="360"/>
      <c r="P512" s="360"/>
      <c r="Q512" s="360"/>
      <c r="R512" s="360"/>
      <c r="S512" s="360"/>
      <c r="T512" s="360"/>
      <c r="U512" s="360"/>
      <c r="V512" s="84"/>
      <c r="W512" s="84"/>
    </row>
    <row r="513" spans="1:23" x14ac:dyDescent="0.2">
      <c r="A513" s="84"/>
      <c r="B513" s="84"/>
      <c r="C513" s="84"/>
      <c r="D513" s="84"/>
      <c r="E513" s="360"/>
      <c r="F513" s="360"/>
      <c r="G513" s="365"/>
      <c r="H513" s="84"/>
      <c r="I513" s="84"/>
      <c r="J513" s="360"/>
      <c r="K513" s="247"/>
      <c r="L513" s="360"/>
      <c r="M513" s="360"/>
      <c r="N513" s="360"/>
      <c r="O513" s="360"/>
      <c r="P513" s="360"/>
      <c r="Q513" s="360"/>
      <c r="R513" s="360"/>
      <c r="S513" s="360"/>
      <c r="T513" s="360"/>
      <c r="U513" s="360"/>
      <c r="V513" s="84"/>
      <c r="W513" s="84"/>
    </row>
    <row r="514" spans="1:23" x14ac:dyDescent="0.2">
      <c r="A514" s="84"/>
      <c r="B514" s="84"/>
      <c r="C514" s="84"/>
      <c r="D514" s="84"/>
      <c r="E514" s="360"/>
      <c r="F514" s="360"/>
      <c r="G514" s="365"/>
      <c r="H514" s="84"/>
      <c r="I514" s="84"/>
      <c r="J514" s="360"/>
      <c r="K514" s="247"/>
      <c r="L514" s="360"/>
      <c r="M514" s="360"/>
      <c r="N514" s="360"/>
      <c r="O514" s="360"/>
      <c r="P514" s="360"/>
      <c r="Q514" s="360"/>
      <c r="R514" s="360"/>
      <c r="S514" s="360"/>
      <c r="T514" s="360"/>
      <c r="U514" s="360"/>
      <c r="V514" s="84"/>
      <c r="W514" s="84"/>
    </row>
    <row r="515" spans="1:23" x14ac:dyDescent="0.2">
      <c r="A515" s="84"/>
      <c r="B515" s="84"/>
      <c r="C515" s="84"/>
      <c r="D515" s="84"/>
      <c r="E515" s="360"/>
      <c r="F515" s="360"/>
      <c r="G515" s="365"/>
      <c r="H515" s="84"/>
      <c r="I515" s="84"/>
      <c r="J515" s="360"/>
      <c r="K515" s="247"/>
      <c r="L515" s="360"/>
      <c r="M515" s="360"/>
      <c r="N515" s="360"/>
      <c r="O515" s="360"/>
      <c r="P515" s="360"/>
      <c r="Q515" s="360"/>
      <c r="R515" s="360"/>
      <c r="S515" s="360"/>
      <c r="T515" s="360"/>
      <c r="U515" s="360"/>
      <c r="V515" s="84"/>
      <c r="W515" s="84"/>
    </row>
    <row r="516" spans="1:23" x14ac:dyDescent="0.2">
      <c r="A516" s="84"/>
      <c r="B516" s="84"/>
      <c r="C516" s="84"/>
      <c r="D516" s="84"/>
      <c r="E516" s="360"/>
      <c r="F516" s="360"/>
      <c r="G516" s="365"/>
      <c r="H516" s="84"/>
      <c r="I516" s="84"/>
      <c r="J516" s="360"/>
      <c r="K516" s="247"/>
      <c r="L516" s="360"/>
      <c r="M516" s="360"/>
      <c r="N516" s="360"/>
      <c r="O516" s="360"/>
      <c r="P516" s="360"/>
      <c r="Q516" s="360"/>
      <c r="R516" s="360"/>
      <c r="S516" s="360"/>
      <c r="T516" s="360"/>
      <c r="U516" s="360"/>
      <c r="V516" s="84"/>
      <c r="W516" s="84"/>
    </row>
    <row r="517" spans="1:23" x14ac:dyDescent="0.2">
      <c r="A517" s="84"/>
      <c r="B517" s="84"/>
      <c r="C517" s="84"/>
      <c r="D517" s="84"/>
      <c r="E517" s="360"/>
      <c r="F517" s="360"/>
      <c r="G517" s="365"/>
      <c r="H517" s="84"/>
      <c r="I517" s="84"/>
      <c r="J517" s="360"/>
      <c r="K517" s="247"/>
      <c r="L517" s="360"/>
      <c r="M517" s="360"/>
      <c r="N517" s="360"/>
      <c r="O517" s="360"/>
      <c r="P517" s="360"/>
      <c r="Q517" s="360"/>
      <c r="R517" s="360"/>
      <c r="S517" s="360"/>
      <c r="T517" s="360"/>
      <c r="U517" s="360"/>
      <c r="V517" s="84"/>
      <c r="W517" s="84"/>
    </row>
    <row r="518" spans="1:23" x14ac:dyDescent="0.2">
      <c r="A518" s="84"/>
      <c r="B518" s="84"/>
      <c r="C518" s="84"/>
      <c r="D518" s="84"/>
      <c r="E518" s="360"/>
      <c r="F518" s="360"/>
      <c r="G518" s="365"/>
      <c r="H518" s="84"/>
      <c r="I518" s="84"/>
      <c r="J518" s="360"/>
      <c r="K518" s="247"/>
      <c r="L518" s="360"/>
      <c r="M518" s="360"/>
      <c r="N518" s="360"/>
      <c r="O518" s="360"/>
      <c r="P518" s="360"/>
      <c r="Q518" s="360"/>
      <c r="R518" s="360"/>
      <c r="S518" s="360"/>
      <c r="T518" s="360"/>
      <c r="U518" s="360"/>
      <c r="V518" s="84"/>
      <c r="W518" s="84"/>
    </row>
    <row r="519" spans="1:23" x14ac:dyDescent="0.2">
      <c r="A519" s="84"/>
      <c r="B519" s="84"/>
      <c r="C519" s="84"/>
      <c r="D519" s="84"/>
      <c r="E519" s="360"/>
      <c r="F519" s="360"/>
      <c r="G519" s="365"/>
      <c r="H519" s="84"/>
      <c r="I519" s="84"/>
      <c r="J519" s="360"/>
      <c r="K519" s="247"/>
      <c r="L519" s="360"/>
      <c r="M519" s="360"/>
      <c r="N519" s="360"/>
      <c r="O519" s="360"/>
      <c r="P519" s="360"/>
      <c r="Q519" s="360"/>
      <c r="R519" s="360"/>
      <c r="S519" s="360"/>
      <c r="T519" s="360"/>
      <c r="U519" s="360"/>
      <c r="V519" s="84"/>
      <c r="W519" s="84"/>
    </row>
    <row r="520" spans="1:23" x14ac:dyDescent="0.2">
      <c r="A520" s="84"/>
      <c r="B520" s="84"/>
      <c r="C520" s="84"/>
      <c r="D520" s="84"/>
      <c r="E520" s="360"/>
      <c r="F520" s="360"/>
      <c r="G520" s="365"/>
      <c r="H520" s="84"/>
      <c r="I520" s="84"/>
      <c r="J520" s="360"/>
      <c r="K520" s="247"/>
      <c r="L520" s="360"/>
      <c r="M520" s="360"/>
      <c r="N520" s="360"/>
      <c r="O520" s="360"/>
      <c r="P520" s="360"/>
      <c r="Q520" s="360"/>
      <c r="R520" s="360"/>
      <c r="S520" s="360"/>
      <c r="T520" s="360"/>
      <c r="U520" s="360"/>
      <c r="V520" s="84"/>
      <c r="W520" s="84"/>
    </row>
    <row r="521" spans="1:23" x14ac:dyDescent="0.2">
      <c r="A521" s="84"/>
      <c r="B521" s="84"/>
      <c r="C521" s="84"/>
      <c r="D521" s="84"/>
      <c r="E521" s="360"/>
      <c r="F521" s="360"/>
      <c r="G521" s="365"/>
      <c r="H521" s="84"/>
      <c r="I521" s="84"/>
      <c r="J521" s="360"/>
      <c r="K521" s="247"/>
      <c r="L521" s="360"/>
      <c r="M521" s="360"/>
      <c r="N521" s="360"/>
      <c r="O521" s="360"/>
      <c r="P521" s="360"/>
      <c r="Q521" s="360"/>
      <c r="R521" s="360"/>
      <c r="S521" s="360"/>
      <c r="T521" s="360"/>
      <c r="U521" s="360"/>
      <c r="V521" s="84"/>
      <c r="W521" s="84"/>
    </row>
    <row r="522" spans="1:23" x14ac:dyDescent="0.2">
      <c r="A522" s="84"/>
      <c r="B522" s="84"/>
      <c r="C522" s="84"/>
      <c r="D522" s="84"/>
      <c r="E522" s="360"/>
      <c r="F522" s="360"/>
      <c r="G522" s="365"/>
      <c r="H522" s="84"/>
      <c r="I522" s="84"/>
      <c r="J522" s="360"/>
      <c r="K522" s="247"/>
      <c r="L522" s="360"/>
      <c r="M522" s="360"/>
      <c r="N522" s="360"/>
      <c r="O522" s="360"/>
      <c r="P522" s="360"/>
      <c r="Q522" s="360"/>
      <c r="R522" s="360"/>
      <c r="S522" s="360"/>
      <c r="T522" s="360"/>
      <c r="U522" s="360"/>
      <c r="V522" s="84"/>
      <c r="W522" s="84"/>
    </row>
    <row r="523" spans="1:23" x14ac:dyDescent="0.2">
      <c r="A523" s="84"/>
      <c r="B523" s="84"/>
      <c r="C523" s="84"/>
      <c r="D523" s="84"/>
      <c r="E523" s="360"/>
      <c r="F523" s="360"/>
      <c r="G523" s="365"/>
      <c r="H523" s="84"/>
      <c r="I523" s="84"/>
      <c r="J523" s="360"/>
      <c r="K523" s="247"/>
      <c r="L523" s="360"/>
      <c r="M523" s="360"/>
      <c r="N523" s="360"/>
      <c r="O523" s="360"/>
      <c r="P523" s="360"/>
      <c r="Q523" s="360"/>
      <c r="R523" s="360"/>
      <c r="S523" s="360"/>
      <c r="T523" s="360"/>
      <c r="U523" s="360"/>
      <c r="V523" s="84"/>
      <c r="W523" s="84"/>
    </row>
    <row r="524" spans="1:23" x14ac:dyDescent="0.2">
      <c r="A524" s="84"/>
      <c r="B524" s="84"/>
      <c r="C524" s="84"/>
      <c r="D524" s="84"/>
      <c r="E524" s="360"/>
      <c r="F524" s="360"/>
      <c r="G524" s="365"/>
      <c r="H524" s="84"/>
      <c r="I524" s="84"/>
      <c r="J524" s="360"/>
      <c r="K524" s="247"/>
      <c r="L524" s="360"/>
      <c r="M524" s="360"/>
      <c r="N524" s="360"/>
      <c r="O524" s="360"/>
      <c r="P524" s="360"/>
      <c r="Q524" s="360"/>
      <c r="R524" s="360"/>
      <c r="S524" s="360"/>
      <c r="T524" s="360"/>
      <c r="U524" s="360"/>
      <c r="V524" s="84"/>
      <c r="W524" s="84"/>
    </row>
    <row r="525" spans="1:23" x14ac:dyDescent="0.2">
      <c r="A525" s="84"/>
      <c r="B525" s="84"/>
      <c r="C525" s="84"/>
      <c r="D525" s="84"/>
      <c r="E525" s="360"/>
      <c r="F525" s="360"/>
      <c r="G525" s="365"/>
      <c r="H525" s="84"/>
      <c r="I525" s="84"/>
      <c r="J525" s="360"/>
      <c r="K525" s="247"/>
      <c r="L525" s="360"/>
      <c r="M525" s="360"/>
      <c r="N525" s="360"/>
      <c r="O525" s="360"/>
      <c r="P525" s="360"/>
      <c r="Q525" s="360"/>
      <c r="R525" s="360"/>
      <c r="S525" s="360"/>
      <c r="T525" s="360"/>
      <c r="U525" s="360"/>
      <c r="V525" s="84"/>
      <c r="W525" s="84"/>
    </row>
    <row r="526" spans="1:23" x14ac:dyDescent="0.2">
      <c r="A526" s="84"/>
      <c r="B526" s="84"/>
      <c r="C526" s="84"/>
      <c r="D526" s="84"/>
      <c r="E526" s="360"/>
      <c r="F526" s="360"/>
      <c r="G526" s="365"/>
      <c r="H526" s="84"/>
      <c r="I526" s="84"/>
      <c r="J526" s="360"/>
      <c r="K526" s="247"/>
      <c r="L526" s="360"/>
      <c r="M526" s="360"/>
      <c r="N526" s="360"/>
      <c r="O526" s="360"/>
      <c r="P526" s="360"/>
      <c r="Q526" s="360"/>
      <c r="R526" s="360"/>
      <c r="S526" s="360"/>
      <c r="T526" s="360"/>
      <c r="U526" s="360"/>
      <c r="V526" s="84"/>
      <c r="W526" s="84"/>
    </row>
    <row r="527" spans="1:23" x14ac:dyDescent="0.2">
      <c r="A527" s="84"/>
      <c r="B527" s="84"/>
      <c r="C527" s="84"/>
      <c r="D527" s="84"/>
      <c r="E527" s="360"/>
      <c r="F527" s="360"/>
      <c r="G527" s="365"/>
      <c r="H527" s="84"/>
      <c r="I527" s="84"/>
      <c r="J527" s="360"/>
      <c r="K527" s="247"/>
      <c r="L527" s="360"/>
      <c r="M527" s="360"/>
      <c r="N527" s="360"/>
      <c r="O527" s="360"/>
      <c r="P527" s="360"/>
      <c r="Q527" s="360"/>
      <c r="R527" s="360"/>
      <c r="S527" s="360"/>
      <c r="T527" s="360"/>
      <c r="U527" s="360"/>
      <c r="V527" s="84"/>
      <c r="W527" s="84"/>
    </row>
    <row r="528" spans="1:23" x14ac:dyDescent="0.2">
      <c r="A528" s="84"/>
      <c r="B528" s="84"/>
      <c r="C528" s="84"/>
      <c r="D528" s="84"/>
      <c r="E528" s="360"/>
      <c r="F528" s="360"/>
      <c r="G528" s="365"/>
      <c r="H528" s="84"/>
      <c r="I528" s="84"/>
      <c r="J528" s="360"/>
      <c r="K528" s="247"/>
      <c r="L528" s="360"/>
      <c r="M528" s="360"/>
      <c r="N528" s="360"/>
      <c r="O528" s="360"/>
      <c r="P528" s="360"/>
      <c r="Q528" s="360"/>
      <c r="R528" s="360"/>
      <c r="S528" s="360"/>
      <c r="T528" s="360"/>
      <c r="U528" s="360"/>
      <c r="V528" s="84"/>
      <c r="W528" s="84"/>
    </row>
    <row r="529" spans="1:23" x14ac:dyDescent="0.2">
      <c r="A529" s="84"/>
      <c r="B529" s="84"/>
      <c r="C529" s="84"/>
      <c r="D529" s="84"/>
      <c r="E529" s="360"/>
      <c r="F529" s="360"/>
      <c r="G529" s="365"/>
      <c r="H529" s="84"/>
      <c r="I529" s="84"/>
      <c r="J529" s="360"/>
      <c r="K529" s="247"/>
      <c r="L529" s="360"/>
      <c r="M529" s="360"/>
      <c r="N529" s="360"/>
      <c r="O529" s="360"/>
      <c r="P529" s="360"/>
      <c r="Q529" s="360"/>
      <c r="R529" s="360"/>
      <c r="S529" s="360"/>
      <c r="T529" s="360"/>
      <c r="U529" s="360"/>
      <c r="V529" s="84"/>
      <c r="W529" s="84"/>
    </row>
    <row r="530" spans="1:23" x14ac:dyDescent="0.2">
      <c r="A530" s="84"/>
      <c r="B530" s="84"/>
      <c r="C530" s="84"/>
      <c r="D530" s="84"/>
      <c r="E530" s="360"/>
      <c r="F530" s="360"/>
      <c r="G530" s="365"/>
      <c r="H530" s="84"/>
      <c r="I530" s="84"/>
      <c r="J530" s="360"/>
      <c r="K530" s="247"/>
      <c r="L530" s="360"/>
      <c r="M530" s="360"/>
      <c r="N530" s="360"/>
      <c r="O530" s="360"/>
      <c r="P530" s="360"/>
      <c r="Q530" s="360"/>
      <c r="R530" s="360"/>
      <c r="S530" s="360"/>
      <c r="T530" s="360"/>
      <c r="U530" s="360"/>
      <c r="V530" s="84"/>
      <c r="W530" s="84"/>
    </row>
    <row r="531" spans="1:23" x14ac:dyDescent="0.2">
      <c r="A531" s="84"/>
      <c r="B531" s="84"/>
      <c r="C531" s="84"/>
      <c r="D531" s="84"/>
      <c r="E531" s="360"/>
      <c r="F531" s="360"/>
      <c r="G531" s="365"/>
      <c r="H531" s="84"/>
      <c r="I531" s="84"/>
      <c r="J531" s="360"/>
      <c r="K531" s="247"/>
      <c r="L531" s="360"/>
      <c r="M531" s="360"/>
      <c r="N531" s="360"/>
      <c r="O531" s="360"/>
      <c r="P531" s="360"/>
      <c r="Q531" s="360"/>
      <c r="R531" s="360"/>
      <c r="S531" s="360"/>
      <c r="T531" s="360"/>
      <c r="U531" s="360"/>
      <c r="V531" s="84"/>
      <c r="W531" s="84"/>
    </row>
    <row r="532" spans="1:23" x14ac:dyDescent="0.2">
      <c r="A532" s="84"/>
      <c r="B532" s="84"/>
      <c r="C532" s="84"/>
      <c r="D532" s="84"/>
      <c r="E532" s="360"/>
      <c r="F532" s="360"/>
      <c r="G532" s="365"/>
      <c r="H532" s="84"/>
      <c r="I532" s="84"/>
      <c r="J532" s="360"/>
      <c r="K532" s="247"/>
      <c r="L532" s="360"/>
      <c r="M532" s="360"/>
      <c r="N532" s="360"/>
      <c r="O532" s="360"/>
      <c r="P532" s="360"/>
      <c r="Q532" s="360"/>
      <c r="R532" s="360"/>
      <c r="S532" s="360"/>
      <c r="T532" s="360"/>
      <c r="U532" s="360"/>
      <c r="V532" s="84"/>
      <c r="W532" s="84"/>
    </row>
    <row r="533" spans="1:23" x14ac:dyDescent="0.2">
      <c r="A533" s="84"/>
      <c r="B533" s="84"/>
      <c r="C533" s="84"/>
      <c r="D533" s="84"/>
      <c r="E533" s="360"/>
      <c r="F533" s="360"/>
      <c r="G533" s="365"/>
      <c r="H533" s="84"/>
      <c r="I533" s="84"/>
      <c r="J533" s="360"/>
      <c r="K533" s="247"/>
      <c r="L533" s="360"/>
      <c r="M533" s="360"/>
      <c r="N533" s="360"/>
      <c r="O533" s="360"/>
      <c r="P533" s="360"/>
      <c r="Q533" s="360"/>
      <c r="R533" s="360"/>
      <c r="S533" s="360"/>
      <c r="T533" s="360"/>
      <c r="U533" s="360"/>
      <c r="V533" s="84"/>
      <c r="W533" s="84"/>
    </row>
    <row r="534" spans="1:23" x14ac:dyDescent="0.2">
      <c r="A534" s="84"/>
      <c r="B534" s="84"/>
      <c r="C534" s="84"/>
      <c r="D534" s="84"/>
      <c r="E534" s="360"/>
      <c r="F534" s="360"/>
      <c r="G534" s="365"/>
      <c r="H534" s="84"/>
      <c r="I534" s="84"/>
      <c r="J534" s="360"/>
      <c r="K534" s="247"/>
      <c r="L534" s="360"/>
      <c r="M534" s="360"/>
      <c r="N534" s="360"/>
      <c r="O534" s="360"/>
      <c r="P534" s="360"/>
      <c r="Q534" s="360"/>
      <c r="R534" s="360"/>
      <c r="S534" s="360"/>
      <c r="T534" s="360"/>
      <c r="U534" s="360"/>
      <c r="V534" s="84"/>
      <c r="W534" s="84"/>
    </row>
    <row r="535" spans="1:23" x14ac:dyDescent="0.2">
      <c r="A535" s="84"/>
      <c r="B535" s="84"/>
      <c r="C535" s="84"/>
      <c r="D535" s="84"/>
      <c r="E535" s="360"/>
      <c r="F535" s="360"/>
      <c r="G535" s="365"/>
      <c r="H535" s="84"/>
      <c r="I535" s="84"/>
      <c r="J535" s="360"/>
      <c r="K535" s="247"/>
      <c r="L535" s="360"/>
      <c r="M535" s="360"/>
      <c r="N535" s="360"/>
      <c r="O535" s="360"/>
      <c r="P535" s="360"/>
      <c r="Q535" s="360"/>
      <c r="R535" s="360"/>
      <c r="S535" s="360"/>
      <c r="T535" s="360"/>
      <c r="U535" s="360"/>
      <c r="V535" s="84"/>
      <c r="W535" s="84"/>
    </row>
    <row r="536" spans="1:23" x14ac:dyDescent="0.2">
      <c r="A536" s="84"/>
      <c r="B536" s="84"/>
      <c r="C536" s="84"/>
      <c r="D536" s="84"/>
      <c r="E536" s="360"/>
      <c r="F536" s="360"/>
      <c r="G536" s="365"/>
      <c r="H536" s="84"/>
      <c r="I536" s="84"/>
      <c r="J536" s="360"/>
      <c r="K536" s="247"/>
      <c r="L536" s="360"/>
      <c r="M536" s="360"/>
      <c r="N536" s="360"/>
      <c r="O536" s="360"/>
      <c r="P536" s="360"/>
      <c r="Q536" s="360"/>
      <c r="R536" s="360"/>
      <c r="S536" s="360"/>
      <c r="T536" s="360"/>
      <c r="U536" s="360"/>
      <c r="V536" s="84"/>
      <c r="W536" s="84"/>
    </row>
    <row r="537" spans="1:23" x14ac:dyDescent="0.2">
      <c r="A537" s="84"/>
      <c r="B537" s="84"/>
      <c r="C537" s="84"/>
      <c r="D537" s="84"/>
      <c r="E537" s="360"/>
      <c r="F537" s="360"/>
      <c r="G537" s="365"/>
      <c r="H537" s="84"/>
      <c r="I537" s="84"/>
      <c r="J537" s="360"/>
      <c r="K537" s="247"/>
      <c r="L537" s="360"/>
      <c r="M537" s="360"/>
      <c r="N537" s="360"/>
      <c r="O537" s="360"/>
      <c r="P537" s="360"/>
      <c r="Q537" s="360"/>
      <c r="R537" s="360"/>
      <c r="S537" s="360"/>
      <c r="T537" s="360"/>
      <c r="U537" s="360"/>
      <c r="V537" s="84"/>
      <c r="W537" s="84"/>
    </row>
    <row r="538" spans="1:23" x14ac:dyDescent="0.2">
      <c r="A538" s="84"/>
      <c r="B538" s="84"/>
      <c r="C538" s="84"/>
      <c r="D538" s="84"/>
      <c r="E538" s="360"/>
      <c r="F538" s="360"/>
      <c r="G538" s="365"/>
      <c r="H538" s="84"/>
      <c r="I538" s="84"/>
      <c r="J538" s="360"/>
      <c r="K538" s="247"/>
      <c r="L538" s="360"/>
      <c r="M538" s="360"/>
      <c r="N538" s="360"/>
      <c r="O538" s="360"/>
      <c r="P538" s="360"/>
      <c r="Q538" s="360"/>
      <c r="R538" s="360"/>
      <c r="S538" s="360"/>
      <c r="T538" s="360"/>
      <c r="U538" s="360"/>
      <c r="V538" s="84"/>
      <c r="W538" s="84"/>
    </row>
    <row r="539" spans="1:23" x14ac:dyDescent="0.2">
      <c r="A539" s="84"/>
      <c r="B539" s="84"/>
      <c r="C539" s="84"/>
      <c r="D539" s="84"/>
      <c r="E539" s="360"/>
      <c r="F539" s="360"/>
      <c r="G539" s="365"/>
      <c r="H539" s="84"/>
      <c r="I539" s="84"/>
      <c r="J539" s="360"/>
      <c r="K539" s="247"/>
      <c r="L539" s="360"/>
      <c r="M539" s="360"/>
      <c r="N539" s="360"/>
      <c r="O539" s="360"/>
      <c r="P539" s="360"/>
      <c r="Q539" s="360"/>
      <c r="R539" s="360"/>
      <c r="S539" s="360"/>
      <c r="T539" s="360"/>
      <c r="U539" s="360"/>
      <c r="V539" s="84"/>
      <c r="W539" s="84"/>
    </row>
    <row r="540" spans="1:23" x14ac:dyDescent="0.2">
      <c r="A540" s="84"/>
      <c r="B540" s="84"/>
      <c r="C540" s="84"/>
      <c r="D540" s="84"/>
      <c r="E540" s="360"/>
      <c r="F540" s="360"/>
      <c r="G540" s="365"/>
      <c r="H540" s="84"/>
      <c r="I540" s="84"/>
      <c r="J540" s="360"/>
      <c r="K540" s="247"/>
      <c r="L540" s="360"/>
      <c r="M540" s="360"/>
      <c r="N540" s="360"/>
      <c r="O540" s="360"/>
      <c r="P540" s="360"/>
      <c r="Q540" s="360"/>
      <c r="R540" s="360"/>
      <c r="S540" s="360"/>
      <c r="T540" s="360"/>
      <c r="U540" s="360"/>
      <c r="V540" s="84"/>
      <c r="W540" s="84"/>
    </row>
    <row r="541" spans="1:23" x14ac:dyDescent="0.2">
      <c r="A541" s="84"/>
      <c r="B541" s="84"/>
      <c r="C541" s="84"/>
      <c r="D541" s="84"/>
      <c r="E541" s="360"/>
      <c r="F541" s="360"/>
      <c r="G541" s="365"/>
      <c r="H541" s="84"/>
      <c r="I541" s="84"/>
      <c r="J541" s="360"/>
      <c r="K541" s="247"/>
      <c r="L541" s="360"/>
      <c r="M541" s="360"/>
      <c r="N541" s="360"/>
      <c r="O541" s="360"/>
      <c r="P541" s="360"/>
      <c r="Q541" s="360"/>
      <c r="R541" s="360"/>
      <c r="S541" s="360"/>
      <c r="T541" s="360"/>
      <c r="U541" s="360"/>
      <c r="V541" s="84"/>
      <c r="W541" s="84"/>
    </row>
    <row r="542" spans="1:23" x14ac:dyDescent="0.2">
      <c r="A542" s="84"/>
      <c r="B542" s="84"/>
      <c r="C542" s="84"/>
      <c r="D542" s="84"/>
      <c r="E542" s="360"/>
      <c r="F542" s="360"/>
      <c r="G542" s="365"/>
      <c r="H542" s="84"/>
      <c r="I542" s="84"/>
      <c r="J542" s="360"/>
      <c r="K542" s="247"/>
      <c r="L542" s="360"/>
      <c r="M542" s="360"/>
      <c r="N542" s="360"/>
      <c r="O542" s="360"/>
      <c r="P542" s="360"/>
      <c r="Q542" s="360"/>
      <c r="R542" s="360"/>
      <c r="S542" s="360"/>
      <c r="T542" s="360"/>
      <c r="U542" s="360"/>
      <c r="V542" s="84"/>
      <c r="W542" s="84"/>
    </row>
    <row r="543" spans="1:23" x14ac:dyDescent="0.2">
      <c r="A543" s="84"/>
      <c r="B543" s="84"/>
      <c r="C543" s="84"/>
      <c r="D543" s="84"/>
      <c r="E543" s="360"/>
      <c r="F543" s="360"/>
      <c r="G543" s="365"/>
      <c r="H543" s="84"/>
      <c r="I543" s="84"/>
      <c r="J543" s="360"/>
      <c r="K543" s="247"/>
      <c r="L543" s="360"/>
      <c r="M543" s="360"/>
      <c r="N543" s="360"/>
      <c r="O543" s="360"/>
      <c r="P543" s="360"/>
      <c r="Q543" s="360"/>
      <c r="R543" s="360"/>
      <c r="S543" s="360"/>
      <c r="T543" s="360"/>
      <c r="U543" s="360"/>
      <c r="V543" s="84"/>
      <c r="W543" s="84"/>
    </row>
    <row r="544" spans="1:23" x14ac:dyDescent="0.2">
      <c r="A544" s="84"/>
      <c r="B544" s="84"/>
      <c r="C544" s="84"/>
      <c r="D544" s="84"/>
      <c r="E544" s="360"/>
      <c r="F544" s="360"/>
      <c r="G544" s="365"/>
      <c r="H544" s="84"/>
      <c r="I544" s="84"/>
      <c r="J544" s="360"/>
      <c r="K544" s="247"/>
      <c r="L544" s="360"/>
      <c r="M544" s="360"/>
      <c r="N544" s="360"/>
      <c r="O544" s="360"/>
      <c r="P544" s="360"/>
      <c r="Q544" s="360"/>
      <c r="R544" s="360"/>
      <c r="S544" s="360"/>
      <c r="T544" s="360"/>
      <c r="U544" s="360"/>
      <c r="V544" s="84"/>
      <c r="W544" s="84"/>
    </row>
    <row r="545" spans="1:23" x14ac:dyDescent="0.2">
      <c r="A545" s="84"/>
      <c r="B545" s="84"/>
      <c r="C545" s="84"/>
      <c r="D545" s="84"/>
      <c r="E545" s="360"/>
      <c r="F545" s="360"/>
      <c r="G545" s="365"/>
      <c r="H545" s="84"/>
      <c r="I545" s="84"/>
      <c r="J545" s="360"/>
      <c r="K545" s="247"/>
      <c r="L545" s="360"/>
      <c r="M545" s="360"/>
      <c r="N545" s="360"/>
      <c r="O545" s="360"/>
      <c r="P545" s="360"/>
      <c r="Q545" s="360"/>
      <c r="R545" s="360"/>
      <c r="S545" s="360"/>
      <c r="T545" s="360"/>
      <c r="U545" s="360"/>
      <c r="V545" s="84"/>
      <c r="W545" s="84"/>
    </row>
    <row r="546" spans="1:23" x14ac:dyDescent="0.2">
      <c r="A546" s="84"/>
      <c r="B546" s="84"/>
      <c r="C546" s="84"/>
      <c r="D546" s="84"/>
      <c r="E546" s="360"/>
      <c r="F546" s="360"/>
      <c r="G546" s="365"/>
      <c r="H546" s="84"/>
      <c r="I546" s="84"/>
      <c r="J546" s="360"/>
      <c r="K546" s="247"/>
      <c r="L546" s="360"/>
      <c r="M546" s="360"/>
      <c r="N546" s="360"/>
      <c r="O546" s="360"/>
      <c r="P546" s="360"/>
      <c r="Q546" s="360"/>
      <c r="R546" s="360"/>
      <c r="S546" s="360"/>
      <c r="T546" s="360"/>
      <c r="U546" s="360"/>
      <c r="V546" s="84"/>
      <c r="W546" s="84"/>
    </row>
    <row r="547" spans="1:23" x14ac:dyDescent="0.2">
      <c r="A547" s="84"/>
      <c r="B547" s="84"/>
      <c r="C547" s="84"/>
      <c r="D547" s="84"/>
      <c r="E547" s="360"/>
      <c r="F547" s="360"/>
      <c r="G547" s="365"/>
      <c r="H547" s="84"/>
      <c r="I547" s="84"/>
      <c r="J547" s="360"/>
      <c r="K547" s="247"/>
      <c r="L547" s="360"/>
      <c r="M547" s="360"/>
      <c r="N547" s="360"/>
      <c r="O547" s="360"/>
      <c r="P547" s="360"/>
      <c r="Q547" s="360"/>
      <c r="R547" s="360"/>
      <c r="S547" s="360"/>
      <c r="T547" s="360"/>
      <c r="U547" s="360"/>
      <c r="V547" s="84"/>
      <c r="W547" s="84"/>
    </row>
    <row r="548" spans="1:23" x14ac:dyDescent="0.2">
      <c r="A548" s="84"/>
      <c r="B548" s="84"/>
      <c r="C548" s="84"/>
      <c r="D548" s="84"/>
      <c r="E548" s="360"/>
      <c r="F548" s="360"/>
      <c r="G548" s="365"/>
      <c r="H548" s="84"/>
      <c r="I548" s="84"/>
      <c r="J548" s="360"/>
      <c r="K548" s="247"/>
      <c r="L548" s="360"/>
      <c r="M548" s="360"/>
      <c r="N548" s="360"/>
      <c r="O548" s="360"/>
      <c r="P548" s="360"/>
      <c r="Q548" s="360"/>
      <c r="R548" s="360"/>
      <c r="S548" s="360"/>
      <c r="T548" s="360"/>
      <c r="U548" s="360"/>
      <c r="V548" s="84"/>
      <c r="W548" s="84"/>
    </row>
    <row r="549" spans="1:23" x14ac:dyDescent="0.2">
      <c r="A549" s="84"/>
      <c r="B549" s="84"/>
      <c r="C549" s="84"/>
      <c r="D549" s="84"/>
      <c r="E549" s="360"/>
      <c r="F549" s="360"/>
      <c r="G549" s="365"/>
      <c r="H549" s="84"/>
      <c r="I549" s="84"/>
      <c r="J549" s="360"/>
      <c r="K549" s="247"/>
      <c r="L549" s="360"/>
      <c r="M549" s="360"/>
      <c r="N549" s="360"/>
      <c r="O549" s="360"/>
      <c r="P549" s="360"/>
      <c r="Q549" s="360"/>
      <c r="R549" s="360"/>
      <c r="S549" s="360"/>
      <c r="T549" s="360"/>
      <c r="U549" s="360"/>
      <c r="V549" s="84"/>
      <c r="W549" s="84"/>
    </row>
    <row r="550" spans="1:23" x14ac:dyDescent="0.2">
      <c r="A550" s="84"/>
      <c r="B550" s="84"/>
      <c r="C550" s="84"/>
      <c r="D550" s="84"/>
      <c r="E550" s="360"/>
      <c r="F550" s="360"/>
      <c r="G550" s="365"/>
      <c r="H550" s="84"/>
      <c r="I550" s="84"/>
      <c r="J550" s="360"/>
      <c r="K550" s="247"/>
      <c r="L550" s="360"/>
      <c r="M550" s="360"/>
      <c r="N550" s="360"/>
      <c r="O550" s="360"/>
      <c r="P550" s="360"/>
      <c r="Q550" s="360"/>
      <c r="R550" s="360"/>
      <c r="S550" s="360"/>
      <c r="T550" s="360"/>
      <c r="U550" s="360"/>
      <c r="V550" s="84"/>
      <c r="W550" s="84"/>
    </row>
    <row r="551" spans="1:23" x14ac:dyDescent="0.2">
      <c r="A551" s="84"/>
      <c r="B551" s="84"/>
      <c r="C551" s="84"/>
      <c r="D551" s="84"/>
      <c r="E551" s="360"/>
      <c r="F551" s="360"/>
      <c r="G551" s="365"/>
      <c r="H551" s="84"/>
      <c r="I551" s="84"/>
      <c r="J551" s="360"/>
      <c r="K551" s="247"/>
      <c r="L551" s="360"/>
      <c r="M551" s="360"/>
      <c r="N551" s="360"/>
      <c r="O551" s="360"/>
      <c r="P551" s="360"/>
      <c r="Q551" s="360"/>
      <c r="R551" s="360"/>
      <c r="S551" s="360"/>
      <c r="T551" s="360"/>
      <c r="U551" s="360"/>
      <c r="V551" s="84"/>
      <c r="W551" s="84"/>
    </row>
    <row r="552" spans="1:23" x14ac:dyDescent="0.2">
      <c r="A552" s="84"/>
      <c r="B552" s="84"/>
      <c r="C552" s="84"/>
      <c r="D552" s="84"/>
      <c r="E552" s="360"/>
      <c r="F552" s="360"/>
      <c r="G552" s="365"/>
      <c r="H552" s="84"/>
      <c r="I552" s="84"/>
      <c r="J552" s="360"/>
      <c r="K552" s="247"/>
      <c r="L552" s="360"/>
      <c r="M552" s="360"/>
      <c r="N552" s="360"/>
      <c r="O552" s="360"/>
      <c r="P552" s="360"/>
      <c r="Q552" s="360"/>
      <c r="R552" s="360"/>
      <c r="S552" s="360"/>
      <c r="T552" s="360"/>
      <c r="U552" s="360"/>
      <c r="V552" s="84"/>
      <c r="W552" s="84"/>
    </row>
    <row r="553" spans="1:23" x14ac:dyDescent="0.2">
      <c r="A553" s="84"/>
      <c r="B553" s="84"/>
      <c r="C553" s="84"/>
      <c r="D553" s="84"/>
      <c r="E553" s="360"/>
      <c r="F553" s="360"/>
      <c r="G553" s="365"/>
      <c r="H553" s="84"/>
      <c r="I553" s="84"/>
      <c r="J553" s="360"/>
      <c r="K553" s="247"/>
      <c r="L553" s="360"/>
      <c r="M553" s="360"/>
      <c r="N553" s="360"/>
      <c r="O553" s="360"/>
      <c r="P553" s="360"/>
      <c r="Q553" s="360"/>
      <c r="R553" s="360"/>
      <c r="S553" s="360"/>
      <c r="T553" s="360"/>
      <c r="U553" s="360"/>
      <c r="V553" s="84"/>
      <c r="W553" s="84"/>
    </row>
    <row r="554" spans="1:23" x14ac:dyDescent="0.2">
      <c r="A554" s="84"/>
      <c r="B554" s="84"/>
      <c r="C554" s="84"/>
      <c r="D554" s="84"/>
      <c r="E554" s="360"/>
      <c r="F554" s="360"/>
      <c r="G554" s="365"/>
      <c r="H554" s="84"/>
      <c r="I554" s="84"/>
      <c r="J554" s="360"/>
      <c r="K554" s="247"/>
      <c r="L554" s="360"/>
      <c r="M554" s="360"/>
      <c r="N554" s="360"/>
      <c r="O554" s="360"/>
      <c r="P554" s="360"/>
      <c r="Q554" s="360"/>
      <c r="R554" s="360"/>
      <c r="S554" s="360"/>
      <c r="T554" s="360"/>
      <c r="U554" s="360"/>
      <c r="V554" s="84"/>
      <c r="W554" s="84"/>
    </row>
    <row r="555" spans="1:23" x14ac:dyDescent="0.2">
      <c r="A555" s="84"/>
      <c r="B555" s="84"/>
      <c r="C555" s="84"/>
      <c r="D555" s="84"/>
      <c r="E555" s="360"/>
      <c r="F555" s="360"/>
      <c r="G555" s="365"/>
      <c r="H555" s="84"/>
      <c r="I555" s="84"/>
      <c r="J555" s="360"/>
      <c r="K555" s="247"/>
      <c r="L555" s="360"/>
      <c r="M555" s="360"/>
      <c r="N555" s="360"/>
      <c r="O555" s="360"/>
      <c r="P555" s="360"/>
      <c r="Q555" s="360"/>
      <c r="R555" s="360"/>
      <c r="S555" s="360"/>
      <c r="T555" s="360"/>
      <c r="U555" s="360"/>
      <c r="V555" s="84"/>
      <c r="W555" s="84"/>
    </row>
    <row r="556" spans="1:23" x14ac:dyDescent="0.2">
      <c r="A556" s="84"/>
      <c r="B556" s="84"/>
      <c r="C556" s="84"/>
      <c r="D556" s="84"/>
      <c r="E556" s="360"/>
      <c r="F556" s="360"/>
      <c r="G556" s="365"/>
      <c r="H556" s="84"/>
      <c r="I556" s="84"/>
      <c r="J556" s="360"/>
      <c r="K556" s="247"/>
      <c r="L556" s="360"/>
      <c r="M556" s="360"/>
      <c r="N556" s="360"/>
      <c r="O556" s="360"/>
      <c r="P556" s="360"/>
      <c r="Q556" s="360"/>
      <c r="R556" s="360"/>
      <c r="S556" s="360"/>
      <c r="T556" s="360"/>
      <c r="U556" s="360"/>
      <c r="V556" s="84"/>
      <c r="W556" s="84"/>
    </row>
    <row r="557" spans="1:23" x14ac:dyDescent="0.2">
      <c r="A557" s="84"/>
      <c r="B557" s="84"/>
      <c r="C557" s="84"/>
      <c r="D557" s="84"/>
      <c r="E557" s="360"/>
      <c r="F557" s="360"/>
      <c r="G557" s="365"/>
      <c r="H557" s="84"/>
      <c r="I557" s="84"/>
      <c r="J557" s="360"/>
      <c r="K557" s="247"/>
      <c r="L557" s="360"/>
      <c r="M557" s="360"/>
      <c r="N557" s="360"/>
      <c r="O557" s="360"/>
      <c r="P557" s="360"/>
      <c r="Q557" s="360"/>
      <c r="R557" s="360"/>
      <c r="S557" s="360"/>
      <c r="T557" s="360"/>
      <c r="U557" s="360"/>
      <c r="V557" s="84"/>
      <c r="W557" s="84"/>
    </row>
    <row r="558" spans="1:23" x14ac:dyDescent="0.2">
      <c r="A558" s="84"/>
      <c r="B558" s="84"/>
      <c r="C558" s="84"/>
      <c r="D558" s="84"/>
      <c r="E558" s="360"/>
      <c r="F558" s="360"/>
      <c r="G558" s="365"/>
      <c r="H558" s="84"/>
      <c r="I558" s="84"/>
      <c r="J558" s="360"/>
      <c r="K558" s="247"/>
      <c r="L558" s="360"/>
      <c r="M558" s="360"/>
      <c r="N558" s="360"/>
      <c r="O558" s="360"/>
      <c r="P558" s="360"/>
      <c r="Q558" s="360"/>
      <c r="R558" s="360"/>
      <c r="S558" s="360"/>
      <c r="T558" s="360"/>
      <c r="U558" s="360"/>
      <c r="V558" s="84"/>
      <c r="W558" s="84"/>
    </row>
    <row r="559" spans="1:23" x14ac:dyDescent="0.2">
      <c r="A559" s="84"/>
      <c r="B559" s="84"/>
      <c r="C559" s="84"/>
      <c r="D559" s="84"/>
      <c r="E559" s="360"/>
      <c r="F559" s="360"/>
      <c r="G559" s="365"/>
      <c r="H559" s="84"/>
      <c r="I559" s="84"/>
      <c r="J559" s="360"/>
      <c r="K559" s="247"/>
      <c r="L559" s="360"/>
      <c r="M559" s="360"/>
      <c r="N559" s="360"/>
      <c r="O559" s="360"/>
      <c r="P559" s="360"/>
      <c r="Q559" s="360"/>
      <c r="R559" s="360"/>
      <c r="S559" s="360"/>
      <c r="T559" s="360"/>
      <c r="U559" s="360"/>
      <c r="V559" s="84"/>
      <c r="W559" s="84"/>
    </row>
    <row r="560" spans="1:23" x14ac:dyDescent="0.2">
      <c r="A560" s="84"/>
      <c r="B560" s="84"/>
      <c r="C560" s="84"/>
      <c r="D560" s="84"/>
      <c r="E560" s="360"/>
      <c r="F560" s="360"/>
      <c r="G560" s="365"/>
      <c r="H560" s="84"/>
      <c r="I560" s="84"/>
      <c r="J560" s="360"/>
      <c r="K560" s="247"/>
      <c r="L560" s="360"/>
      <c r="M560" s="360"/>
      <c r="N560" s="360"/>
      <c r="O560" s="360"/>
      <c r="P560" s="360"/>
      <c r="Q560" s="360"/>
      <c r="R560" s="360"/>
      <c r="S560" s="360"/>
      <c r="T560" s="360"/>
      <c r="U560" s="360"/>
      <c r="V560" s="84"/>
      <c r="W560" s="84"/>
    </row>
    <row r="561" spans="1:23" x14ac:dyDescent="0.2">
      <c r="A561" s="84"/>
      <c r="B561" s="84"/>
      <c r="C561" s="84"/>
      <c r="D561" s="84"/>
      <c r="E561" s="360"/>
      <c r="F561" s="360"/>
      <c r="G561" s="365"/>
      <c r="H561" s="84"/>
      <c r="I561" s="84"/>
      <c r="J561" s="360"/>
      <c r="K561" s="247"/>
      <c r="L561" s="360"/>
      <c r="M561" s="360"/>
      <c r="N561" s="360"/>
      <c r="O561" s="360"/>
      <c r="P561" s="360"/>
      <c r="Q561" s="360"/>
      <c r="R561" s="360"/>
      <c r="S561" s="360"/>
      <c r="T561" s="360"/>
      <c r="U561" s="360"/>
      <c r="V561" s="84"/>
      <c r="W561" s="84"/>
    </row>
    <row r="562" spans="1:23" x14ac:dyDescent="0.2">
      <c r="A562" s="84"/>
      <c r="B562" s="84"/>
      <c r="C562" s="84"/>
      <c r="D562" s="84"/>
      <c r="E562" s="360"/>
      <c r="F562" s="360"/>
      <c r="G562" s="365"/>
      <c r="H562" s="84"/>
      <c r="I562" s="84"/>
      <c r="J562" s="360"/>
      <c r="K562" s="247"/>
      <c r="L562" s="360"/>
      <c r="M562" s="360"/>
      <c r="N562" s="360"/>
      <c r="O562" s="360"/>
      <c r="P562" s="360"/>
      <c r="Q562" s="360"/>
      <c r="R562" s="360"/>
      <c r="S562" s="360"/>
      <c r="T562" s="360"/>
      <c r="U562" s="360"/>
      <c r="V562" s="84"/>
      <c r="W562" s="84"/>
    </row>
    <row r="563" spans="1:23" x14ac:dyDescent="0.2">
      <c r="A563" s="84"/>
      <c r="B563" s="84"/>
      <c r="C563" s="84"/>
      <c r="D563" s="84"/>
      <c r="E563" s="360"/>
      <c r="F563" s="360"/>
      <c r="G563" s="365"/>
      <c r="H563" s="84"/>
      <c r="I563" s="84"/>
      <c r="J563" s="360"/>
      <c r="K563" s="247"/>
      <c r="L563" s="360"/>
      <c r="M563" s="360"/>
      <c r="N563" s="360"/>
      <c r="O563" s="360"/>
      <c r="P563" s="360"/>
      <c r="Q563" s="360"/>
      <c r="R563" s="360"/>
      <c r="S563" s="360"/>
      <c r="T563" s="360"/>
      <c r="U563" s="360"/>
      <c r="V563" s="84"/>
      <c r="W563" s="84"/>
    </row>
    <row r="564" spans="1:23" x14ac:dyDescent="0.2">
      <c r="A564" s="84"/>
      <c r="B564" s="84"/>
      <c r="C564" s="84"/>
      <c r="D564" s="84"/>
      <c r="E564" s="360"/>
      <c r="F564" s="360"/>
      <c r="G564" s="365"/>
      <c r="H564" s="84"/>
      <c r="I564" s="84"/>
      <c r="J564" s="360"/>
      <c r="K564" s="247"/>
      <c r="L564" s="360"/>
      <c r="M564" s="360"/>
      <c r="N564" s="360"/>
      <c r="O564" s="360"/>
      <c r="P564" s="360"/>
      <c r="Q564" s="360"/>
      <c r="R564" s="360"/>
      <c r="S564" s="360"/>
      <c r="T564" s="360"/>
      <c r="U564" s="360"/>
      <c r="V564" s="84"/>
      <c r="W564" s="84"/>
    </row>
    <row r="565" spans="1:23" x14ac:dyDescent="0.2">
      <c r="A565" s="84"/>
      <c r="B565" s="84"/>
      <c r="C565" s="84"/>
      <c r="D565" s="84"/>
      <c r="E565" s="360"/>
      <c r="F565" s="360"/>
      <c r="G565" s="365"/>
      <c r="H565" s="84"/>
      <c r="I565" s="84"/>
      <c r="J565" s="360"/>
      <c r="K565" s="247"/>
      <c r="L565" s="360"/>
      <c r="M565" s="360"/>
      <c r="N565" s="360"/>
      <c r="O565" s="360"/>
      <c r="P565" s="360"/>
      <c r="Q565" s="360"/>
      <c r="R565" s="360"/>
      <c r="S565" s="360"/>
      <c r="T565" s="360"/>
      <c r="U565" s="360"/>
      <c r="V565" s="84"/>
      <c r="W565" s="84"/>
    </row>
    <row r="566" spans="1:23" x14ac:dyDescent="0.2">
      <c r="A566" s="84"/>
      <c r="B566" s="84"/>
      <c r="C566" s="84"/>
      <c r="D566" s="84"/>
      <c r="E566" s="360"/>
      <c r="F566" s="360"/>
      <c r="G566" s="365"/>
      <c r="H566" s="84"/>
      <c r="I566" s="84"/>
      <c r="J566" s="360"/>
      <c r="K566" s="247"/>
      <c r="L566" s="360"/>
      <c r="M566" s="360"/>
      <c r="N566" s="360"/>
      <c r="O566" s="360"/>
      <c r="P566" s="360"/>
      <c r="Q566" s="360"/>
      <c r="R566" s="360"/>
      <c r="S566" s="360"/>
      <c r="T566" s="360"/>
      <c r="U566" s="360"/>
      <c r="V566" s="84"/>
      <c r="W566" s="84"/>
    </row>
    <row r="567" spans="1:23" x14ac:dyDescent="0.2">
      <c r="A567" s="84"/>
      <c r="B567" s="84"/>
      <c r="C567" s="84"/>
      <c r="D567" s="84"/>
      <c r="E567" s="360"/>
      <c r="F567" s="360"/>
      <c r="G567" s="365"/>
      <c r="H567" s="84"/>
      <c r="I567" s="84"/>
      <c r="J567" s="360"/>
      <c r="K567" s="247"/>
      <c r="L567" s="360"/>
      <c r="M567" s="360"/>
      <c r="N567" s="360"/>
      <c r="O567" s="360"/>
      <c r="P567" s="360"/>
      <c r="Q567" s="360"/>
      <c r="R567" s="360"/>
      <c r="S567" s="360"/>
      <c r="T567" s="360"/>
      <c r="U567" s="360"/>
      <c r="V567" s="84"/>
      <c r="W567" s="84"/>
    </row>
    <row r="568" spans="1:23" x14ac:dyDescent="0.2">
      <c r="A568" s="84"/>
      <c r="B568" s="84"/>
      <c r="C568" s="84"/>
      <c r="D568" s="84"/>
      <c r="E568" s="360"/>
      <c r="F568" s="360"/>
      <c r="G568" s="365"/>
      <c r="H568" s="84"/>
      <c r="I568" s="84"/>
      <c r="J568" s="360"/>
      <c r="K568" s="247"/>
      <c r="L568" s="360"/>
      <c r="M568" s="360"/>
      <c r="N568" s="360"/>
      <c r="O568" s="360"/>
      <c r="P568" s="360"/>
      <c r="Q568" s="360"/>
      <c r="R568" s="360"/>
      <c r="S568" s="360"/>
      <c r="T568" s="360"/>
      <c r="U568" s="360"/>
      <c r="V568" s="84"/>
      <c r="W568" s="84"/>
    </row>
    <row r="569" spans="1:23" x14ac:dyDescent="0.2">
      <c r="A569" s="84"/>
      <c r="B569" s="84"/>
      <c r="C569" s="84"/>
      <c r="D569" s="84"/>
      <c r="E569" s="360"/>
      <c r="F569" s="360"/>
      <c r="G569" s="365"/>
      <c r="H569" s="84"/>
      <c r="I569" s="84"/>
      <c r="J569" s="360"/>
      <c r="K569" s="247"/>
      <c r="L569" s="360"/>
      <c r="M569" s="360"/>
      <c r="N569" s="360"/>
      <c r="O569" s="360"/>
      <c r="P569" s="360"/>
      <c r="Q569" s="360"/>
      <c r="R569" s="360"/>
      <c r="S569" s="360"/>
      <c r="T569" s="360"/>
      <c r="U569" s="360"/>
      <c r="V569" s="84"/>
      <c r="W569" s="84"/>
    </row>
    <row r="570" spans="1:23" x14ac:dyDescent="0.2">
      <c r="A570" s="84"/>
      <c r="B570" s="84"/>
      <c r="C570" s="84"/>
      <c r="D570" s="84"/>
      <c r="E570" s="360"/>
      <c r="F570" s="360"/>
      <c r="G570" s="365"/>
      <c r="H570" s="84"/>
      <c r="I570" s="84"/>
      <c r="J570" s="360"/>
      <c r="K570" s="247"/>
      <c r="L570" s="360"/>
      <c r="M570" s="360"/>
      <c r="N570" s="360"/>
      <c r="O570" s="360"/>
      <c r="P570" s="360"/>
      <c r="Q570" s="360"/>
      <c r="R570" s="360"/>
      <c r="S570" s="360"/>
      <c r="T570" s="360"/>
      <c r="U570" s="360"/>
      <c r="V570" s="84"/>
      <c r="W570" s="84"/>
    </row>
    <row r="571" spans="1:23" x14ac:dyDescent="0.2">
      <c r="A571" s="84"/>
      <c r="B571" s="84"/>
      <c r="C571" s="84"/>
      <c r="D571" s="84"/>
      <c r="E571" s="360"/>
      <c r="F571" s="360"/>
      <c r="G571" s="365"/>
      <c r="H571" s="84"/>
      <c r="I571" s="84"/>
      <c r="J571" s="360"/>
      <c r="K571" s="247"/>
      <c r="L571" s="360"/>
      <c r="M571" s="360"/>
      <c r="N571" s="360"/>
      <c r="O571" s="360"/>
      <c r="P571" s="360"/>
      <c r="Q571" s="360"/>
      <c r="R571" s="360"/>
      <c r="S571" s="360"/>
      <c r="T571" s="360"/>
      <c r="U571" s="360"/>
      <c r="V571" s="84"/>
      <c r="W571" s="84"/>
    </row>
    <row r="572" spans="1:23" x14ac:dyDescent="0.2">
      <c r="A572" s="84"/>
      <c r="B572" s="84"/>
      <c r="C572" s="84"/>
      <c r="D572" s="84"/>
      <c r="E572" s="360"/>
      <c r="F572" s="360"/>
      <c r="G572" s="365"/>
      <c r="H572" s="84"/>
      <c r="I572" s="84"/>
      <c r="J572" s="360"/>
      <c r="K572" s="247"/>
      <c r="L572" s="360"/>
      <c r="M572" s="360"/>
      <c r="N572" s="360"/>
      <c r="O572" s="360"/>
      <c r="P572" s="360"/>
      <c r="Q572" s="360"/>
      <c r="R572" s="360"/>
      <c r="S572" s="360"/>
      <c r="T572" s="360"/>
      <c r="U572" s="360"/>
      <c r="V572" s="84"/>
      <c r="W572" s="84"/>
    </row>
    <row r="573" spans="1:23" x14ac:dyDescent="0.2">
      <c r="A573" s="84"/>
      <c r="B573" s="84"/>
      <c r="C573" s="84"/>
      <c r="D573" s="84"/>
      <c r="E573" s="360"/>
      <c r="F573" s="360"/>
      <c r="G573" s="365"/>
      <c r="H573" s="84"/>
      <c r="I573" s="84"/>
      <c r="J573" s="360"/>
      <c r="K573" s="247"/>
      <c r="L573" s="360"/>
      <c r="M573" s="360"/>
      <c r="N573" s="360"/>
      <c r="O573" s="360"/>
      <c r="P573" s="360"/>
      <c r="Q573" s="360"/>
      <c r="R573" s="360"/>
      <c r="S573" s="360"/>
      <c r="T573" s="360"/>
      <c r="U573" s="360"/>
      <c r="V573" s="84"/>
      <c r="W573" s="84"/>
    </row>
    <row r="574" spans="1:23" x14ac:dyDescent="0.2">
      <c r="A574" s="84"/>
      <c r="B574" s="84"/>
      <c r="C574" s="84"/>
      <c r="D574" s="84"/>
      <c r="E574" s="360"/>
      <c r="F574" s="360"/>
      <c r="G574" s="365"/>
      <c r="H574" s="84"/>
      <c r="I574" s="84"/>
      <c r="J574" s="360"/>
      <c r="K574" s="247"/>
      <c r="L574" s="360"/>
      <c r="M574" s="360"/>
      <c r="N574" s="360"/>
      <c r="O574" s="360"/>
      <c r="P574" s="360"/>
      <c r="Q574" s="360"/>
      <c r="R574" s="360"/>
      <c r="S574" s="360"/>
      <c r="T574" s="360"/>
      <c r="U574" s="360"/>
      <c r="V574" s="84"/>
      <c r="W574" s="84"/>
    </row>
    <row r="575" spans="1:23" x14ac:dyDescent="0.2">
      <c r="A575" s="84"/>
      <c r="B575" s="84"/>
      <c r="C575" s="84"/>
      <c r="D575" s="84"/>
      <c r="E575" s="360"/>
      <c r="F575" s="360"/>
      <c r="G575" s="365"/>
      <c r="H575" s="84"/>
      <c r="I575" s="84"/>
      <c r="J575" s="360"/>
      <c r="K575" s="247"/>
      <c r="L575" s="360"/>
      <c r="M575" s="360"/>
      <c r="N575" s="360"/>
      <c r="O575" s="360"/>
      <c r="P575" s="360"/>
      <c r="Q575" s="360"/>
      <c r="R575" s="360"/>
      <c r="S575" s="360"/>
      <c r="T575" s="360"/>
      <c r="U575" s="360"/>
      <c r="V575" s="84"/>
      <c r="W575" s="84"/>
    </row>
    <row r="576" spans="1:23" x14ac:dyDescent="0.2">
      <c r="A576" s="84"/>
      <c r="B576" s="84"/>
      <c r="C576" s="84"/>
      <c r="D576" s="84"/>
      <c r="E576" s="360"/>
      <c r="F576" s="360"/>
      <c r="G576" s="365"/>
      <c r="H576" s="84"/>
      <c r="I576" s="84"/>
      <c r="J576" s="360"/>
      <c r="K576" s="247"/>
      <c r="L576" s="360"/>
      <c r="M576" s="360"/>
      <c r="N576" s="360"/>
      <c r="O576" s="360"/>
      <c r="P576" s="360"/>
      <c r="Q576" s="360"/>
      <c r="R576" s="360"/>
      <c r="S576" s="360"/>
      <c r="T576" s="360"/>
      <c r="U576" s="360"/>
      <c r="V576" s="84"/>
      <c r="W576" s="84"/>
    </row>
    <row r="577" spans="1:23" x14ac:dyDescent="0.2">
      <c r="A577" s="84"/>
      <c r="B577" s="84"/>
      <c r="C577" s="84"/>
      <c r="D577" s="84"/>
      <c r="E577" s="360"/>
      <c r="F577" s="360"/>
      <c r="G577" s="365"/>
      <c r="H577" s="84"/>
      <c r="I577" s="84"/>
      <c r="J577" s="360"/>
      <c r="K577" s="247"/>
      <c r="L577" s="360"/>
      <c r="M577" s="360"/>
      <c r="N577" s="360"/>
      <c r="O577" s="360"/>
      <c r="P577" s="360"/>
      <c r="Q577" s="360"/>
      <c r="R577" s="360"/>
      <c r="S577" s="360"/>
      <c r="T577" s="360"/>
      <c r="U577" s="360"/>
      <c r="V577" s="84"/>
      <c r="W577" s="84"/>
    </row>
    <row r="578" spans="1:23" x14ac:dyDescent="0.2">
      <c r="A578" s="84"/>
      <c r="B578" s="84"/>
      <c r="C578" s="84"/>
      <c r="D578" s="84"/>
      <c r="E578" s="360"/>
      <c r="F578" s="360"/>
      <c r="G578" s="365"/>
      <c r="H578" s="84"/>
      <c r="I578" s="84"/>
      <c r="J578" s="360"/>
      <c r="K578" s="247"/>
      <c r="L578" s="360"/>
      <c r="M578" s="360"/>
      <c r="N578" s="360"/>
      <c r="O578" s="360"/>
      <c r="P578" s="360"/>
      <c r="Q578" s="360"/>
      <c r="R578" s="360"/>
      <c r="S578" s="360"/>
      <c r="T578" s="360"/>
      <c r="U578" s="360"/>
      <c r="V578" s="84"/>
      <c r="W578" s="84"/>
    </row>
    <row r="579" spans="1:23" x14ac:dyDescent="0.2">
      <c r="A579" s="84"/>
      <c r="B579" s="84"/>
      <c r="C579" s="84"/>
      <c r="D579" s="84"/>
      <c r="E579" s="360"/>
      <c r="F579" s="360"/>
      <c r="G579" s="365"/>
      <c r="H579" s="84"/>
      <c r="I579" s="84"/>
      <c r="J579" s="360"/>
      <c r="K579" s="247"/>
      <c r="L579" s="360"/>
      <c r="M579" s="360"/>
      <c r="N579" s="360"/>
      <c r="O579" s="360"/>
      <c r="P579" s="360"/>
      <c r="Q579" s="360"/>
      <c r="R579" s="360"/>
      <c r="S579" s="360"/>
      <c r="T579" s="360"/>
      <c r="U579" s="360"/>
      <c r="V579" s="84"/>
      <c r="W579" s="84"/>
    </row>
    <row r="580" spans="1:23" x14ac:dyDescent="0.2">
      <c r="A580" s="84"/>
      <c r="B580" s="84"/>
      <c r="C580" s="84"/>
      <c r="D580" s="84"/>
      <c r="E580" s="360"/>
      <c r="F580" s="360"/>
      <c r="G580" s="365"/>
      <c r="H580" s="84"/>
      <c r="I580" s="84"/>
      <c r="J580" s="360"/>
      <c r="K580" s="247"/>
      <c r="L580" s="360"/>
      <c r="M580" s="360"/>
      <c r="N580" s="360"/>
      <c r="O580" s="360"/>
      <c r="P580" s="360"/>
      <c r="Q580" s="360"/>
      <c r="R580" s="360"/>
      <c r="S580" s="360"/>
      <c r="T580" s="360"/>
      <c r="U580" s="360"/>
      <c r="V580" s="84"/>
      <c r="W580" s="84"/>
    </row>
    <row r="581" spans="1:23" x14ac:dyDescent="0.2">
      <c r="A581" s="84"/>
      <c r="B581" s="84"/>
      <c r="C581" s="84"/>
      <c r="D581" s="84"/>
      <c r="E581" s="360"/>
      <c r="F581" s="360"/>
      <c r="G581" s="365"/>
      <c r="H581" s="84"/>
      <c r="I581" s="84"/>
      <c r="J581" s="360"/>
      <c r="K581" s="247"/>
      <c r="L581" s="360"/>
      <c r="M581" s="360"/>
      <c r="N581" s="360"/>
      <c r="O581" s="360"/>
      <c r="P581" s="360"/>
      <c r="Q581" s="360"/>
      <c r="R581" s="360"/>
      <c r="S581" s="360"/>
      <c r="T581" s="360"/>
      <c r="U581" s="360"/>
      <c r="V581" s="84"/>
      <c r="W581" s="84"/>
    </row>
    <row r="582" spans="1:23" x14ac:dyDescent="0.2">
      <c r="A582" s="84"/>
      <c r="B582" s="84"/>
      <c r="C582" s="84"/>
      <c r="D582" s="84"/>
      <c r="E582" s="360"/>
      <c r="F582" s="360"/>
      <c r="G582" s="365"/>
      <c r="H582" s="84"/>
      <c r="I582" s="84"/>
      <c r="J582" s="360"/>
      <c r="K582" s="247"/>
      <c r="L582" s="360"/>
      <c r="M582" s="360"/>
      <c r="N582" s="360"/>
      <c r="O582" s="360"/>
      <c r="P582" s="360"/>
      <c r="Q582" s="360"/>
      <c r="R582" s="360"/>
      <c r="S582" s="360"/>
      <c r="T582" s="360"/>
      <c r="U582" s="360"/>
      <c r="V582" s="84"/>
      <c r="W582" s="84"/>
    </row>
    <row r="583" spans="1:23" x14ac:dyDescent="0.2">
      <c r="A583" s="84"/>
      <c r="B583" s="84"/>
      <c r="C583" s="84"/>
      <c r="D583" s="84"/>
      <c r="E583" s="360"/>
      <c r="F583" s="360"/>
      <c r="G583" s="365"/>
      <c r="H583" s="84"/>
      <c r="I583" s="84"/>
      <c r="J583" s="360"/>
      <c r="K583" s="247"/>
      <c r="L583" s="360"/>
      <c r="M583" s="360"/>
      <c r="N583" s="360"/>
      <c r="O583" s="360"/>
      <c r="P583" s="360"/>
      <c r="Q583" s="360"/>
      <c r="R583" s="360"/>
      <c r="S583" s="360"/>
      <c r="T583" s="360"/>
      <c r="U583" s="360"/>
      <c r="V583" s="84"/>
      <c r="W583" s="84"/>
    </row>
    <row r="584" spans="1:23" x14ac:dyDescent="0.2">
      <c r="A584" s="84"/>
      <c r="B584" s="84"/>
      <c r="C584" s="84"/>
      <c r="D584" s="84"/>
      <c r="E584" s="360"/>
      <c r="F584" s="360"/>
      <c r="G584" s="365"/>
      <c r="H584" s="84"/>
      <c r="I584" s="84"/>
      <c r="J584" s="360"/>
      <c r="K584" s="247"/>
      <c r="L584" s="360"/>
      <c r="M584" s="360"/>
      <c r="N584" s="360"/>
      <c r="O584" s="360"/>
      <c r="P584" s="360"/>
      <c r="Q584" s="360"/>
      <c r="R584" s="360"/>
      <c r="S584" s="360"/>
      <c r="T584" s="360"/>
      <c r="U584" s="360"/>
      <c r="V584" s="84"/>
      <c r="W584" s="84"/>
    </row>
    <row r="585" spans="1:23" x14ac:dyDescent="0.2">
      <c r="A585" s="84"/>
      <c r="B585" s="84"/>
      <c r="C585" s="84"/>
      <c r="D585" s="84"/>
      <c r="E585" s="360"/>
      <c r="F585" s="360"/>
      <c r="G585" s="365"/>
      <c r="H585" s="84"/>
      <c r="I585" s="84"/>
      <c r="J585" s="360"/>
      <c r="K585" s="247"/>
      <c r="L585" s="360"/>
      <c r="M585" s="360"/>
      <c r="N585" s="360"/>
      <c r="O585" s="360"/>
      <c r="P585" s="360"/>
      <c r="Q585" s="360"/>
      <c r="R585" s="360"/>
      <c r="S585" s="360"/>
      <c r="T585" s="360"/>
      <c r="U585" s="360"/>
      <c r="V585" s="84"/>
      <c r="W585" s="84"/>
    </row>
    <row r="586" spans="1:23" x14ac:dyDescent="0.2">
      <c r="A586" s="84"/>
      <c r="B586" s="84"/>
      <c r="C586" s="84"/>
      <c r="D586" s="84"/>
      <c r="E586" s="360"/>
      <c r="F586" s="360"/>
      <c r="G586" s="365"/>
      <c r="H586" s="84"/>
      <c r="I586" s="84"/>
      <c r="J586" s="360"/>
      <c r="K586" s="247"/>
      <c r="L586" s="360"/>
      <c r="M586" s="360"/>
      <c r="N586" s="360"/>
      <c r="O586" s="360"/>
      <c r="P586" s="360"/>
      <c r="Q586" s="360"/>
      <c r="R586" s="360"/>
      <c r="S586" s="360"/>
      <c r="T586" s="360"/>
      <c r="U586" s="360"/>
      <c r="V586" s="84"/>
      <c r="W586" s="84"/>
    </row>
    <row r="587" spans="1:23" x14ac:dyDescent="0.2">
      <c r="A587" s="84"/>
      <c r="B587" s="84"/>
      <c r="C587" s="84"/>
      <c r="D587" s="84"/>
      <c r="E587" s="360"/>
      <c r="F587" s="360"/>
      <c r="G587" s="365"/>
      <c r="H587" s="84"/>
      <c r="I587" s="84"/>
      <c r="J587" s="360"/>
      <c r="K587" s="247"/>
      <c r="L587" s="360"/>
      <c r="M587" s="360"/>
      <c r="N587" s="360"/>
      <c r="O587" s="360"/>
      <c r="P587" s="360"/>
      <c r="Q587" s="360"/>
      <c r="R587" s="360"/>
      <c r="S587" s="360"/>
      <c r="T587" s="360"/>
      <c r="U587" s="360"/>
      <c r="V587" s="84"/>
      <c r="W587" s="84"/>
    </row>
    <row r="588" spans="1:23" x14ac:dyDescent="0.2">
      <c r="A588" s="84"/>
      <c r="B588" s="84"/>
      <c r="C588" s="84"/>
      <c r="D588" s="84"/>
      <c r="E588" s="360"/>
      <c r="F588" s="360"/>
      <c r="G588" s="365"/>
      <c r="H588" s="84"/>
      <c r="I588" s="84"/>
      <c r="J588" s="360"/>
      <c r="K588" s="247"/>
      <c r="L588" s="360"/>
      <c r="M588" s="360"/>
      <c r="N588" s="360"/>
      <c r="O588" s="360"/>
      <c r="P588" s="360"/>
      <c r="Q588" s="360"/>
      <c r="R588" s="360"/>
      <c r="S588" s="360"/>
      <c r="T588" s="360"/>
      <c r="U588" s="360"/>
      <c r="V588" s="84"/>
      <c r="W588" s="84"/>
    </row>
    <row r="589" spans="1:23" x14ac:dyDescent="0.2">
      <c r="A589" s="84"/>
      <c r="B589" s="84"/>
      <c r="C589" s="84"/>
      <c r="D589" s="84"/>
      <c r="E589" s="360"/>
      <c r="F589" s="360"/>
      <c r="G589" s="365"/>
      <c r="H589" s="84"/>
      <c r="I589" s="84"/>
      <c r="J589" s="360"/>
      <c r="K589" s="247"/>
      <c r="L589" s="360"/>
      <c r="M589" s="360"/>
      <c r="N589" s="360"/>
      <c r="O589" s="360"/>
      <c r="P589" s="360"/>
      <c r="Q589" s="360"/>
      <c r="R589" s="360"/>
      <c r="S589" s="360"/>
      <c r="T589" s="360"/>
      <c r="U589" s="360"/>
      <c r="V589" s="84"/>
      <c r="W589" s="84"/>
    </row>
    <row r="590" spans="1:23" x14ac:dyDescent="0.2">
      <c r="A590" s="84"/>
      <c r="B590" s="84"/>
      <c r="C590" s="84"/>
      <c r="D590" s="84"/>
      <c r="E590" s="360"/>
      <c r="F590" s="360"/>
      <c r="G590" s="365"/>
      <c r="H590" s="84"/>
      <c r="I590" s="84"/>
      <c r="J590" s="360"/>
      <c r="K590" s="247"/>
      <c r="L590" s="360"/>
      <c r="M590" s="360"/>
      <c r="N590" s="360"/>
      <c r="O590" s="360"/>
      <c r="P590" s="360"/>
      <c r="Q590" s="360"/>
      <c r="R590" s="360"/>
      <c r="S590" s="360"/>
      <c r="T590" s="360"/>
      <c r="U590" s="360"/>
      <c r="V590" s="84"/>
      <c r="W590" s="84"/>
    </row>
    <row r="591" spans="1:23" x14ac:dyDescent="0.2">
      <c r="B591" s="84"/>
      <c r="C591" s="84"/>
      <c r="D591" s="84"/>
      <c r="E591" s="360"/>
      <c r="F591" s="360"/>
      <c r="G591" s="365"/>
      <c r="H591" s="84"/>
      <c r="I591" s="84"/>
      <c r="J591" s="360"/>
      <c r="K591" s="247"/>
      <c r="L591" s="360"/>
      <c r="M591" s="360"/>
      <c r="N591" s="360"/>
      <c r="O591" s="360"/>
      <c r="P591" s="360"/>
      <c r="Q591" s="360"/>
      <c r="R591" s="360"/>
      <c r="S591" s="360"/>
      <c r="T591" s="360"/>
      <c r="U591" s="360"/>
      <c r="V591" s="84"/>
      <c r="W591" s="84"/>
    </row>
  </sheetData>
  <autoFilter ref="A1:DG12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3:D10"/>
  <sheetViews>
    <sheetView workbookViewId="0">
      <selection activeCell="J9" sqref="J9"/>
    </sheetView>
  </sheetViews>
  <sheetFormatPr baseColWidth="10" defaultRowHeight="12.75" x14ac:dyDescent="0.2"/>
  <cols>
    <col min="1" max="1" width="16.42578125" style="264" bestFit="1" customWidth="1"/>
    <col min="2" max="16384" width="11.42578125" style="264"/>
  </cols>
  <sheetData>
    <row r="3" spans="1:4" ht="25.5" x14ac:dyDescent="0.2">
      <c r="A3" s="264" t="s">
        <v>1568</v>
      </c>
      <c r="B3" s="400" t="s">
        <v>97</v>
      </c>
      <c r="C3" s="399" t="s">
        <v>2500</v>
      </c>
      <c r="D3" s="475" t="s">
        <v>2800</v>
      </c>
    </row>
    <row r="4" spans="1:4" ht="25.5" x14ac:dyDescent="0.2">
      <c r="A4" s="401" t="s">
        <v>1572</v>
      </c>
      <c r="B4" s="400" t="s">
        <v>1577</v>
      </c>
      <c r="C4" s="399" t="s">
        <v>1083</v>
      </c>
      <c r="D4" s="399" t="s">
        <v>1879</v>
      </c>
    </row>
    <row r="5" spans="1:4" ht="25.5" x14ac:dyDescent="0.2">
      <c r="A5" s="401" t="s">
        <v>1573</v>
      </c>
      <c r="B5" s="400" t="s">
        <v>1576</v>
      </c>
      <c r="C5" s="399" t="s">
        <v>2499</v>
      </c>
      <c r="D5" s="399" t="s">
        <v>2820</v>
      </c>
    </row>
    <row r="6" spans="1:4" ht="24" customHeight="1" x14ac:dyDescent="0.2">
      <c r="A6" s="264" t="s">
        <v>1569</v>
      </c>
      <c r="B6" s="400" t="s">
        <v>727</v>
      </c>
      <c r="C6" s="399" t="s">
        <v>404</v>
      </c>
      <c r="D6" s="399" t="s">
        <v>2821</v>
      </c>
    </row>
    <row r="7" spans="1:4" x14ac:dyDescent="0.2">
      <c r="A7" s="264" t="s">
        <v>181</v>
      </c>
      <c r="C7" s="264" t="s">
        <v>2531</v>
      </c>
    </row>
    <row r="8" spans="1:4" ht="25.5" x14ac:dyDescent="0.2">
      <c r="A8" s="401" t="s">
        <v>1574</v>
      </c>
      <c r="C8" s="399" t="s">
        <v>88</v>
      </c>
    </row>
    <row r="9" spans="1:4" x14ac:dyDescent="0.2">
      <c r="A9" s="401" t="s">
        <v>1575</v>
      </c>
    </row>
    <row r="10" spans="1:4" x14ac:dyDescent="0.2">
      <c r="A10" s="264" t="s">
        <v>1571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Feuilles de calcul</vt:lpstr>
      </vt:variant>
      <vt:variant>
        <vt:i4>11</vt:i4>
      </vt:variant>
      <vt:variant>
        <vt:lpstr>Graphiques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19" baseType="lpstr">
      <vt:lpstr>repondus</vt:lpstr>
      <vt:lpstr>arrives</vt:lpstr>
      <vt:lpstr>resultat</vt:lpstr>
      <vt:lpstr>2011 2012 2013</vt:lpstr>
      <vt:lpstr>Feuil1</vt:lpstr>
      <vt:lpstr>Devis 2013</vt:lpstr>
      <vt:lpstr>DEVIS 2014</vt:lpstr>
      <vt:lpstr>DEVIS 2015</vt:lpstr>
      <vt:lpstr>Donnés Liste</vt:lpstr>
      <vt:lpstr>DEVIS 2015-2016-2017</vt:lpstr>
      <vt:lpstr>Plan d'actions écart</vt:lpstr>
      <vt:lpstr>Graph1</vt:lpstr>
      <vt:lpstr>Graph2</vt:lpstr>
      <vt:lpstr>Graph3</vt:lpstr>
      <vt:lpstr>Graph4</vt:lpstr>
      <vt:lpstr>Graph5</vt:lpstr>
      <vt:lpstr>Graph6</vt:lpstr>
      <vt:lpstr>Graph7</vt:lpstr>
      <vt:lpstr>'2011 2012 2013'!Zone_d_impression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 Le Collen</dc:creator>
  <cp:lastModifiedBy>Patrick Delaborde</cp:lastModifiedBy>
  <cp:lastPrinted>2017-06-06T06:28:37Z</cp:lastPrinted>
  <dcterms:created xsi:type="dcterms:W3CDTF">2012-05-25T12:47:14Z</dcterms:created>
  <dcterms:modified xsi:type="dcterms:W3CDTF">2018-02-23T23:19:54Z</dcterms:modified>
</cp:coreProperties>
</file>