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CoViD19\"/>
    </mc:Choice>
  </mc:AlternateContent>
  <xr:revisionPtr revIDLastSave="0" documentId="13_ncr:1_{6F6DA382-BAA4-4340-83FE-193F424E9398}" xr6:coauthVersionLast="45" xr6:coauthVersionMax="45" xr10:uidLastSave="{00000000-0000-0000-0000-000000000000}"/>
  <bookViews>
    <workbookView xWindow="924" yWindow="1572" windowWidth="22632" windowHeight="15036" xr2:uid="{83E7BACB-49C3-43CC-BFE6-3A2D5A9373A9}"/>
  </bookViews>
  <sheets>
    <sheet name="Billettes Airbus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J22" i="1"/>
  <c r="I22" i="1"/>
  <c r="G19" i="1" l="1"/>
  <c r="K7" i="1" l="1"/>
  <c r="O8" i="1" l="1"/>
  <c r="O9" i="1"/>
  <c r="O10" i="1"/>
  <c r="O11" i="1"/>
  <c r="O12" i="1"/>
  <c r="O13" i="1"/>
  <c r="O7" i="1"/>
  <c r="K8" i="1"/>
  <c r="O14" i="1" l="1"/>
  <c r="N14" i="1" l="1"/>
  <c r="L14" i="1"/>
  <c r="K14" i="1"/>
  <c r="M14" i="1"/>
  <c r="J8" i="1"/>
  <c r="J9" i="1"/>
  <c r="J10" i="1"/>
  <c r="J11" i="1"/>
  <c r="J12" i="1"/>
  <c r="J13" i="1"/>
  <c r="J7" i="1"/>
  <c r="J14" i="1" l="1"/>
  <c r="I14" i="1" l="1"/>
  <c r="H14" i="1"/>
  <c r="F14" i="1" l="1"/>
  <c r="E14" i="1" l="1"/>
  <c r="G14" i="1"/>
</calcChain>
</file>

<file path=xl/sharedStrings.xml><?xml version="1.0" encoding="utf-8"?>
<sst xmlns="http://schemas.openxmlformats.org/spreadsheetml/2006/main" count="31" uniqueCount="31">
  <si>
    <t>Consumer</t>
  </si>
  <si>
    <t>2020 Total Orders</t>
  </si>
  <si>
    <t>Mettis</t>
  </si>
  <si>
    <t>LISI</t>
  </si>
  <si>
    <t>Otto Fuchs</t>
  </si>
  <si>
    <t>Plymouth</t>
  </si>
  <si>
    <t>Bohler</t>
  </si>
  <si>
    <t>A&amp;D</t>
  </si>
  <si>
    <t>Howmet</t>
  </si>
  <si>
    <t>2020 Conbid</t>
  </si>
  <si>
    <t>(*) Included 100 tons from conbid 2019 postponed to 2020.</t>
  </si>
  <si>
    <t>Ordered and delivered by End of October</t>
  </si>
  <si>
    <t>Delivered / shipped in November and December</t>
  </si>
  <si>
    <t>Total Deliveries in 2020</t>
  </si>
  <si>
    <t>Reste Thérorique en carnet issu du Conbid 2020</t>
  </si>
  <si>
    <t>Carnet 2021 issu Conbid 2020
(1)</t>
  </si>
  <si>
    <t>Carnet 2022 issu Conbid 2020
(2)</t>
  </si>
  <si>
    <t>Annulé
(4)</t>
  </si>
  <si>
    <t>Total
(1 à 4)</t>
  </si>
  <si>
    <t>Reporté Incertain
(3)</t>
  </si>
  <si>
    <t>Mail Sarah Wilson 16/10/2020, besoin 25 tonnes exprimé jusqu'à Juillet 2021.</t>
  </si>
  <si>
    <t>Commentaires</t>
  </si>
  <si>
    <t>manque 6 tonnes ( sous soldes ?)</t>
  </si>
  <si>
    <t>risque de lissage 2021 et 2022 ( A350)</t>
  </si>
  <si>
    <t>OK, mail Décembre et avenants reçus.</t>
  </si>
  <si>
    <t>OK, risques de glissements de 2021 vers 2022</t>
  </si>
  <si>
    <t>à clarifier, il manque 14 tonnes.</t>
  </si>
  <si>
    <t>Echanges LISI Novembre 2020, 7 tonnes 200 mm Beta finalité A330 Neo.</t>
  </si>
  <si>
    <t>vabb</t>
  </si>
  <si>
    <t>Au 30/3</t>
  </si>
  <si>
    <t>Au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</si>
</sst>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t&quot;"/>
    <numFmt numFmtId="165" formatCode="0&quot; t (*)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/>
    <xf numFmtId="0" fontId="0" fillId="0" borderId="0" xfId="0" applyFill="1" applyBorder="1"/>
    <xf numFmtId="0" fontId="0" fillId="0" borderId="6" xfId="0" applyBorder="1" applyAlignment="1">
      <alignment wrapText="1"/>
    </xf>
    <xf numFmtId="164" fontId="0" fillId="2" borderId="3" xfId="0" applyNumberFormat="1" applyFill="1" applyBorder="1"/>
    <xf numFmtId="164" fontId="0" fillId="2" borderId="4" xfId="0" applyNumberFormat="1" applyFill="1" applyBorder="1"/>
    <xf numFmtId="165" fontId="0" fillId="2" borderId="4" xfId="0" applyNumberFormat="1" applyFill="1" applyBorder="1"/>
    <xf numFmtId="164" fontId="1" fillId="0" borderId="1" xfId="0" applyNumberFormat="1" applyFont="1" applyBorder="1"/>
    <xf numFmtId="164" fontId="0" fillId="2" borderId="5" xfId="0" applyNumberFormat="1" applyFill="1" applyBorder="1"/>
    <xf numFmtId="165" fontId="0" fillId="0" borderId="1" xfId="0" applyNumberFormat="1" applyFill="1" applyBorder="1"/>
    <xf numFmtId="0" fontId="0" fillId="0" borderId="0" xfId="0" applyFill="1" applyBorder="1" applyAlignment="1">
      <alignment wrapText="1"/>
    </xf>
    <xf numFmtId="164" fontId="1" fillId="0" borderId="6" xfId="0" applyNumberFormat="1" applyFont="1" applyBorder="1"/>
    <xf numFmtId="0" fontId="0" fillId="0" borderId="1" xfId="0" applyFont="1" applyBorder="1" applyAlignment="1">
      <alignment wrapText="1"/>
    </xf>
    <xf numFmtId="164" fontId="1" fillId="6" borderId="3" xfId="0" applyNumberFormat="1" applyFont="1" applyFill="1" applyBorder="1"/>
    <xf numFmtId="164" fontId="1" fillId="6" borderId="4" xfId="0" applyNumberFormat="1" applyFont="1" applyFill="1" applyBorder="1"/>
    <xf numFmtId="0" fontId="1" fillId="0" borderId="1" xfId="0" applyFont="1" applyBorder="1" applyAlignment="1">
      <alignment wrapText="1"/>
    </xf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0" fillId="5" borderId="3" xfId="0" applyNumberFormat="1" applyFill="1" applyBorder="1"/>
    <xf numFmtId="164" fontId="0" fillId="5" borderId="4" xfId="0" applyNumberFormat="1" applyFill="1" applyBorder="1"/>
    <xf numFmtId="164" fontId="0" fillId="5" borderId="7" xfId="0" applyNumberFormat="1" applyFill="1" applyBorder="1"/>
    <xf numFmtId="164" fontId="0" fillId="5" borderId="8" xfId="0" applyNumberFormat="1" applyFill="1" applyBorder="1"/>
    <xf numFmtId="164" fontId="0" fillId="0" borderId="6" xfId="0" applyNumberFormat="1" applyFont="1" applyBorder="1"/>
    <xf numFmtId="164" fontId="0" fillId="4" borderId="3" xfId="0" applyNumberFormat="1" applyFill="1" applyBorder="1"/>
    <xf numFmtId="164" fontId="0" fillId="7" borderId="3" xfId="0" applyNumberFormat="1" applyFill="1" applyBorder="1"/>
    <xf numFmtId="164" fontId="0" fillId="7" borderId="3" xfId="0" applyNumberFormat="1" applyFont="1" applyFill="1" applyBorder="1"/>
    <xf numFmtId="164" fontId="0" fillId="7" borderId="4" xfId="0" applyNumberFormat="1" applyFill="1" applyBorder="1"/>
    <xf numFmtId="164" fontId="0" fillId="7" borderId="4" xfId="0" applyNumberFormat="1" applyFont="1" applyFill="1" applyBorder="1"/>
    <xf numFmtId="164" fontId="0" fillId="7" borderId="5" xfId="0" applyNumberFormat="1" applyFill="1" applyBorder="1"/>
    <xf numFmtId="164" fontId="0" fillId="7" borderId="5" xfId="0" applyNumberFormat="1" applyFont="1" applyFill="1" applyBorder="1"/>
    <xf numFmtId="0" fontId="2" fillId="0" borderId="0" xfId="0" applyFont="1"/>
    <xf numFmtId="0" fontId="0" fillId="0" borderId="0" xfId="0" applyAlignme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25F3-0A05-41EE-97E7-F928C8D14A77}">
  <dimension ref="D5:P22"/>
  <sheetViews>
    <sheetView tabSelected="1" topLeftCell="D1" zoomScale="120" zoomScaleNormal="120" workbookViewId="0">
      <selection activeCell="K22" sqref="K22"/>
    </sheetView>
  </sheetViews>
  <sheetFormatPr baseColWidth="10" defaultColWidth="8.88671875" defaultRowHeight="14.4" x14ac:dyDescent="0.3"/>
  <cols>
    <col min="4" max="6" width="12" customWidth="1"/>
    <col min="7" max="7" width="14.33203125" customWidth="1"/>
    <col min="8" max="8" width="13.77734375" customWidth="1"/>
    <col min="9" max="9" width="11.77734375" customWidth="1"/>
    <col min="10" max="10" width="16.21875" customWidth="1"/>
    <col min="11" max="12" width="11.77734375" customWidth="1"/>
    <col min="13" max="14" width="16.33203125" customWidth="1"/>
    <col min="16" max="16" width="41.5546875" customWidth="1"/>
  </cols>
  <sheetData>
    <row r="5" spans="4:16" ht="15" thickBot="1" x14ac:dyDescent="0.35"/>
    <row r="6" spans="4:16" ht="66.75" customHeight="1" thickBot="1" x14ac:dyDescent="0.35">
      <c r="D6" s="1" t="s">
        <v>0</v>
      </c>
      <c r="E6" s="1" t="s">
        <v>9</v>
      </c>
      <c r="F6" s="1" t="s">
        <v>1</v>
      </c>
      <c r="G6" s="2" t="s">
        <v>11</v>
      </c>
      <c r="H6" s="9" t="s">
        <v>12</v>
      </c>
      <c r="I6" s="21" t="s">
        <v>13</v>
      </c>
      <c r="J6" s="21" t="s">
        <v>14</v>
      </c>
      <c r="K6" s="1" t="s">
        <v>15</v>
      </c>
      <c r="L6" s="18" t="s">
        <v>16</v>
      </c>
      <c r="M6" s="1" t="s">
        <v>19</v>
      </c>
      <c r="N6" s="1" t="s">
        <v>17</v>
      </c>
      <c r="O6" s="21" t="s">
        <v>18</v>
      </c>
      <c r="P6" s="16" t="s">
        <v>21</v>
      </c>
    </row>
    <row r="7" spans="4:16" x14ac:dyDescent="0.3">
      <c r="D7" s="3" t="s">
        <v>2</v>
      </c>
      <c r="E7" s="10">
        <v>48</v>
      </c>
      <c r="F7" s="22">
        <v>51</v>
      </c>
      <c r="G7" s="24">
        <v>17.7</v>
      </c>
      <c r="H7" s="26">
        <v>12</v>
      </c>
      <c r="I7" s="19">
        <v>29.6</v>
      </c>
      <c r="J7" s="29">
        <f t="shared" ref="J7:J13" si="0">F7-I7</f>
        <v>21.4</v>
      </c>
      <c r="K7" s="30">
        <f>25.1-H7</f>
        <v>13.100000000000001</v>
      </c>
      <c r="L7" s="31"/>
      <c r="M7" s="25">
        <v>8</v>
      </c>
      <c r="N7" s="30"/>
      <c r="O7" s="29">
        <f>K7+L7+M7+N7</f>
        <v>21.1</v>
      </c>
      <c r="P7" t="s">
        <v>20</v>
      </c>
    </row>
    <row r="8" spans="4:16" x14ac:dyDescent="0.3">
      <c r="D8" s="4" t="s">
        <v>3</v>
      </c>
      <c r="E8" s="11">
        <v>108.6</v>
      </c>
      <c r="F8" s="23">
        <v>96</v>
      </c>
      <c r="G8" s="25">
        <v>36.5</v>
      </c>
      <c r="H8" s="27">
        <v>26.8</v>
      </c>
      <c r="I8" s="20">
        <v>63.3</v>
      </c>
      <c r="J8" s="29">
        <f t="shared" si="0"/>
        <v>32.700000000000003</v>
      </c>
      <c r="K8" s="32">
        <f>25.8-L8</f>
        <v>22.6</v>
      </c>
      <c r="L8" s="33">
        <v>3.2</v>
      </c>
      <c r="M8" s="25">
        <v>7</v>
      </c>
      <c r="N8" s="32"/>
      <c r="O8" s="29">
        <f t="shared" ref="O8:O13" si="1">K8+L8+M8+N8</f>
        <v>32.799999999999997</v>
      </c>
      <c r="P8" t="s">
        <v>27</v>
      </c>
    </row>
    <row r="9" spans="4:16" x14ac:dyDescent="0.3">
      <c r="D9" s="4" t="s">
        <v>4</v>
      </c>
      <c r="E9" s="12">
        <v>137</v>
      </c>
      <c r="F9" s="23">
        <v>147</v>
      </c>
      <c r="G9" s="25">
        <v>84.9</v>
      </c>
      <c r="H9" s="27">
        <v>4.3</v>
      </c>
      <c r="I9" s="20">
        <v>89.2</v>
      </c>
      <c r="J9" s="29">
        <f t="shared" si="0"/>
        <v>57.8</v>
      </c>
      <c r="K9" s="32">
        <v>52</v>
      </c>
      <c r="L9" s="33"/>
      <c r="M9" s="25"/>
      <c r="N9" s="32"/>
      <c r="O9" s="29">
        <f t="shared" si="1"/>
        <v>52</v>
      </c>
      <c r="P9" t="s">
        <v>22</v>
      </c>
    </row>
    <row r="10" spans="4:16" x14ac:dyDescent="0.3">
      <c r="D10" s="4" t="s">
        <v>5</v>
      </c>
      <c r="E10" s="11">
        <v>147.1</v>
      </c>
      <c r="F10" s="23">
        <v>123</v>
      </c>
      <c r="G10" s="25">
        <v>49</v>
      </c>
      <c r="H10" s="27">
        <v>16.25</v>
      </c>
      <c r="I10" s="20">
        <v>65.3</v>
      </c>
      <c r="J10" s="29">
        <f t="shared" si="0"/>
        <v>57.7</v>
      </c>
      <c r="K10" s="32">
        <v>20</v>
      </c>
      <c r="L10" s="33"/>
      <c r="M10" s="25">
        <v>29</v>
      </c>
      <c r="N10" s="32">
        <v>10</v>
      </c>
      <c r="O10" s="29">
        <f t="shared" si="1"/>
        <v>59</v>
      </c>
      <c r="P10" t="s">
        <v>23</v>
      </c>
    </row>
    <row r="11" spans="4:16" x14ac:dyDescent="0.3">
      <c r="D11" s="4" t="s">
        <v>6</v>
      </c>
      <c r="E11" s="11">
        <v>140.80000000000001</v>
      </c>
      <c r="F11" s="23">
        <v>178</v>
      </c>
      <c r="G11" s="25">
        <v>88.7</v>
      </c>
      <c r="H11" s="27">
        <v>17.2</v>
      </c>
      <c r="I11" s="20">
        <v>105.9</v>
      </c>
      <c r="J11" s="29">
        <f t="shared" si="0"/>
        <v>72.099999999999994</v>
      </c>
      <c r="K11" s="32"/>
      <c r="L11" s="33"/>
      <c r="M11" s="25">
        <v>57.5</v>
      </c>
      <c r="N11" s="32"/>
      <c r="O11" s="29">
        <f t="shared" si="1"/>
        <v>57.5</v>
      </c>
      <c r="P11" s="36" t="s">
        <v>26</v>
      </c>
    </row>
    <row r="12" spans="4:16" x14ac:dyDescent="0.3">
      <c r="D12" s="4" t="s">
        <v>7</v>
      </c>
      <c r="E12" s="11">
        <v>601.1</v>
      </c>
      <c r="F12" s="23">
        <v>616</v>
      </c>
      <c r="G12" s="25">
        <v>283</v>
      </c>
      <c r="H12" s="27">
        <v>7.9</v>
      </c>
      <c r="I12" s="20">
        <v>290.89999999999998</v>
      </c>
      <c r="J12" s="29">
        <f t="shared" si="0"/>
        <v>325.10000000000002</v>
      </c>
      <c r="K12" s="32">
        <v>181.9</v>
      </c>
      <c r="L12" s="33">
        <v>35.9</v>
      </c>
      <c r="M12" s="25"/>
      <c r="N12" s="32">
        <v>105</v>
      </c>
      <c r="O12" s="29">
        <f t="shared" si="1"/>
        <v>322.8</v>
      </c>
      <c r="P12" t="s">
        <v>25</v>
      </c>
    </row>
    <row r="13" spans="4:16" ht="15" thickBot="1" x14ac:dyDescent="0.35">
      <c r="D13" s="5" t="s">
        <v>8</v>
      </c>
      <c r="E13" s="14">
        <v>215.3</v>
      </c>
      <c r="F13" s="23">
        <v>223</v>
      </c>
      <c r="G13" s="25">
        <v>100.7</v>
      </c>
      <c r="H13" s="27">
        <v>53.3</v>
      </c>
      <c r="I13" s="20">
        <v>154</v>
      </c>
      <c r="J13" s="29">
        <f t="shared" si="0"/>
        <v>69</v>
      </c>
      <c r="K13" s="34">
        <v>75.2</v>
      </c>
      <c r="L13" s="35">
        <v>0</v>
      </c>
      <c r="M13" s="25"/>
      <c r="N13" s="34"/>
      <c r="O13" s="29">
        <f t="shared" si="1"/>
        <v>75.2</v>
      </c>
      <c r="P13" t="s">
        <v>24</v>
      </c>
    </row>
    <row r="14" spans="4:16" ht="15" thickBot="1" x14ac:dyDescent="0.35">
      <c r="D14" s="6"/>
      <c r="E14" s="15">
        <f>SUM(E7:E13)</f>
        <v>1397.8999999999999</v>
      </c>
      <c r="F14" s="13">
        <f>SUM(F7:F13)</f>
        <v>1434</v>
      </c>
      <c r="G14" s="13">
        <f t="shared" ref="G14" si="2">SUM(G7:G13)</f>
        <v>660.5</v>
      </c>
      <c r="H14" s="17">
        <f t="shared" ref="H14:O14" si="3">SUM(H7:H13)</f>
        <v>137.75</v>
      </c>
      <c r="I14" s="13">
        <f t="shared" si="3"/>
        <v>798.2</v>
      </c>
      <c r="J14" s="13">
        <f t="shared" si="3"/>
        <v>635.80000000000007</v>
      </c>
      <c r="K14" s="17">
        <f t="shared" si="3"/>
        <v>364.8</v>
      </c>
      <c r="L14" s="28">
        <f t="shared" si="3"/>
        <v>39.1</v>
      </c>
      <c r="M14" s="17">
        <f t="shared" si="3"/>
        <v>101.5</v>
      </c>
      <c r="N14" s="13">
        <f t="shared" si="3"/>
        <v>115</v>
      </c>
      <c r="O14" s="13">
        <f t="shared" si="3"/>
        <v>620.40000000000009</v>
      </c>
    </row>
    <row r="15" spans="4:16" x14ac:dyDescent="0.3">
      <c r="D15" s="8" t="s">
        <v>10</v>
      </c>
    </row>
    <row r="16" spans="4:16" x14ac:dyDescent="0.3">
      <c r="D16" s="8"/>
    </row>
    <row r="17" spans="4:14" x14ac:dyDescent="0.3">
      <c r="M17" s="7"/>
      <c r="N17" s="7"/>
    </row>
    <row r="19" spans="4:14" x14ac:dyDescent="0.3">
      <c r="E19" t="s">
        <v>28</v>
      </c>
      <c r="F19">
        <v>2020</v>
      </c>
      <c r="G19">
        <f>152</f>
        <v>152</v>
      </c>
      <c r="I19" t="s">
        <v>29</v>
      </c>
      <c r="J19" t="s">
        <v>30</v>
      </c>
      <c r="K19" s="38">
        <v>44448</v>
      </c>
      <c r="L19" s="38">
        <v>44516</v>
      </c>
      <c r="M19" s="38">
        <v>44546</v>
      </c>
    </row>
    <row r="20" spans="4:14" x14ac:dyDescent="0.3">
      <c r="G20">
        <v>163</v>
      </c>
      <c r="I20">
        <v>49.5</v>
      </c>
      <c r="J20">
        <v>88.7</v>
      </c>
      <c r="K20">
        <v>88.7</v>
      </c>
      <c r="L20">
        <v>88.7</v>
      </c>
      <c r="M20">
        <v>106</v>
      </c>
    </row>
    <row r="21" spans="4:14" x14ac:dyDescent="0.3">
      <c r="D21" s="37"/>
      <c r="E21" s="37"/>
      <c r="F21" s="37"/>
      <c r="G21" s="37">
        <v>2.7</v>
      </c>
      <c r="H21" s="37"/>
      <c r="I21" s="37">
        <v>135.5</v>
      </c>
      <c r="J21" s="37">
        <v>86.4</v>
      </c>
      <c r="K21" s="37">
        <v>90</v>
      </c>
      <c r="L21" s="37">
        <v>86.4</v>
      </c>
      <c r="M21" s="37">
        <v>57.5</v>
      </c>
      <c r="N21" s="37"/>
    </row>
    <row r="22" spans="4:14" x14ac:dyDescent="0.3">
      <c r="I22">
        <f>I20+I21</f>
        <v>185</v>
      </c>
      <c r="J22">
        <f>J20+J21</f>
        <v>175.10000000000002</v>
      </c>
      <c r="K22">
        <f>K20+K21</f>
        <v>178.7</v>
      </c>
      <c r="L22">
        <f>L20+L21</f>
        <v>175.10000000000002</v>
      </c>
      <c r="M22">
        <f>M20+M21</f>
        <v>163.5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F8110-A91B-44B7-B712-9B0D03489E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639F54-3981-4EAD-85E5-4FCE3C69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48ABE1-B1C4-43F1-A76C-1CE3DB591A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Billettes Airbus 2020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DELABORDE Patrick</dc:creator>
  <cp:lastModifiedBy>DELABORDE Patrick</cp:lastModifiedBy>
  <dcterms:created xsi:type="dcterms:W3CDTF">2020-11-18T08:42:16Z</dcterms:created>
  <dcterms:modified xsi:type="dcterms:W3CDTF">2021-01-12T16:19:16Z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