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20115" windowHeight="8445"/>
  </bookViews>
  <sheets>
    <sheet name="TA6V STD AO 777X" sheetId="1" r:id="rId1"/>
    <sheet name="TA6V ELI AO 777X" sheetId="4" r:id="rId2"/>
    <sheet name="TA6V STD ELI en contrat" sheetId="5" r:id="rId3"/>
  </sheets>
  <calcPr calcId="145621"/>
</workbook>
</file>

<file path=xl/calcChain.xml><?xml version="1.0" encoding="utf-8"?>
<calcChain xmlns="http://schemas.openxmlformats.org/spreadsheetml/2006/main">
  <c r="H12" i="5" l="1"/>
  <c r="I12" i="5"/>
  <c r="J12" i="5"/>
  <c r="K12" i="5"/>
  <c r="L12" i="5"/>
  <c r="L13" i="5"/>
  <c r="H13" i="5"/>
  <c r="I13" i="5"/>
  <c r="J13" i="5"/>
  <c r="K13" i="5"/>
  <c r="H11" i="5"/>
  <c r="I11" i="5"/>
  <c r="J11" i="5"/>
  <c r="K11" i="5"/>
  <c r="L11" i="5"/>
  <c r="I10" i="5"/>
  <c r="J10" i="5"/>
  <c r="K10" i="5"/>
  <c r="L10" i="5"/>
  <c r="H10" i="5"/>
  <c r="H9" i="4"/>
  <c r="I9" i="1"/>
  <c r="I6" i="1"/>
  <c r="H13" i="1" s="1"/>
  <c r="J6" i="1"/>
  <c r="I11" i="1" s="1"/>
  <c r="K6" i="1"/>
  <c r="J15" i="1" s="1"/>
  <c r="L6" i="1"/>
  <c r="K10" i="1" s="1"/>
  <c r="M6" i="1"/>
  <c r="L13" i="1" s="1"/>
  <c r="N6" i="1"/>
  <c r="M13" i="1" s="1"/>
  <c r="O6" i="1"/>
  <c r="N10" i="1" s="1"/>
  <c r="H10" i="1"/>
  <c r="L10" i="1"/>
  <c r="M10" i="1"/>
  <c r="O10" i="1"/>
  <c r="P10" i="1"/>
  <c r="H11" i="1"/>
  <c r="L11" i="1"/>
  <c r="M11" i="1"/>
  <c r="N11" i="1"/>
  <c r="O11" i="1"/>
  <c r="P11" i="1"/>
  <c r="H12" i="1"/>
  <c r="K12" i="1"/>
  <c r="L12" i="1"/>
  <c r="M12" i="1"/>
  <c r="N12" i="1"/>
  <c r="O12" i="1"/>
  <c r="P12" i="1"/>
  <c r="K13" i="1"/>
  <c r="N13" i="1"/>
  <c r="O13" i="1"/>
  <c r="P13" i="1"/>
  <c r="H14" i="1"/>
  <c r="K14" i="1"/>
  <c r="M14" i="1"/>
  <c r="O14" i="1"/>
  <c r="P14" i="1"/>
  <c r="H15" i="1"/>
  <c r="I15" i="1"/>
  <c r="M15" i="1"/>
  <c r="N15" i="1"/>
  <c r="O15" i="1"/>
  <c r="P15" i="1"/>
  <c r="J16" i="1"/>
  <c r="M16" i="1"/>
  <c r="N16" i="1"/>
  <c r="O16" i="1"/>
  <c r="P16" i="1"/>
  <c r="H17" i="1"/>
  <c r="L17" i="1"/>
  <c r="M17" i="1"/>
  <c r="N17" i="1"/>
  <c r="O17" i="1"/>
  <c r="P17" i="1"/>
  <c r="H18" i="1"/>
  <c r="I18" i="1"/>
  <c r="K18" i="1"/>
  <c r="L18" i="1"/>
  <c r="O18" i="1"/>
  <c r="P18" i="1"/>
  <c r="H19" i="1"/>
  <c r="L19" i="1"/>
  <c r="N19" i="1"/>
  <c r="O19" i="1"/>
  <c r="P19" i="1"/>
  <c r="H20" i="1"/>
  <c r="I20" i="1"/>
  <c r="L20" i="1"/>
  <c r="M20" i="1"/>
  <c r="N20" i="1"/>
  <c r="O20" i="1"/>
  <c r="P20" i="1"/>
  <c r="H21" i="1"/>
  <c r="K21" i="1"/>
  <c r="L21" i="1"/>
  <c r="M21" i="1"/>
  <c r="N21" i="1"/>
  <c r="O21" i="1"/>
  <c r="P21" i="1"/>
  <c r="H22" i="1"/>
  <c r="K22" i="1"/>
  <c r="M22" i="1"/>
  <c r="O22" i="1"/>
  <c r="P22" i="1"/>
  <c r="H23" i="1"/>
  <c r="K23" i="1"/>
  <c r="M23" i="1"/>
  <c r="N23" i="1"/>
  <c r="O23" i="1"/>
  <c r="P23" i="1"/>
  <c r="H24" i="1"/>
  <c r="I24" i="1"/>
  <c r="K24" i="1"/>
  <c r="N24" i="1"/>
  <c r="O24" i="1"/>
  <c r="P24" i="1"/>
  <c r="H25" i="1"/>
  <c r="J25" i="1"/>
  <c r="M25" i="1"/>
  <c r="N25" i="1"/>
  <c r="O25" i="1"/>
  <c r="P25" i="1"/>
  <c r="K9" i="1"/>
  <c r="M9" i="1"/>
  <c r="N9" i="1"/>
  <c r="O9" i="1"/>
  <c r="P9" i="1"/>
  <c r="H9" i="1"/>
  <c r="H17" i="4"/>
  <c r="H10" i="4"/>
  <c r="I10" i="4"/>
  <c r="J10" i="4"/>
  <c r="K10" i="4"/>
  <c r="L10" i="4"/>
  <c r="M10" i="4"/>
  <c r="N10" i="4"/>
  <c r="O10" i="4"/>
  <c r="P10" i="4"/>
  <c r="H11" i="4"/>
  <c r="I11" i="4"/>
  <c r="J11" i="4"/>
  <c r="K11" i="4"/>
  <c r="L11" i="4"/>
  <c r="M11" i="4"/>
  <c r="N11" i="4"/>
  <c r="O11" i="4"/>
  <c r="P11" i="4"/>
  <c r="H12" i="4"/>
  <c r="I12" i="4"/>
  <c r="J12" i="4"/>
  <c r="K12" i="4"/>
  <c r="L12" i="4"/>
  <c r="M12" i="4"/>
  <c r="N12" i="4"/>
  <c r="O12" i="4"/>
  <c r="P12" i="4"/>
  <c r="H13" i="4"/>
  <c r="I13" i="4"/>
  <c r="J13" i="4"/>
  <c r="K13" i="4"/>
  <c r="L13" i="4"/>
  <c r="M13" i="4"/>
  <c r="N13" i="4"/>
  <c r="O13" i="4"/>
  <c r="P13" i="4"/>
  <c r="H14" i="4"/>
  <c r="I14" i="4"/>
  <c r="J14" i="4"/>
  <c r="K14" i="4"/>
  <c r="L14" i="4"/>
  <c r="M14" i="4"/>
  <c r="N14" i="4"/>
  <c r="O14" i="4"/>
  <c r="P14" i="4"/>
  <c r="H15" i="4"/>
  <c r="I15" i="4"/>
  <c r="J15" i="4"/>
  <c r="K15" i="4"/>
  <c r="L15" i="4"/>
  <c r="M15" i="4"/>
  <c r="N15" i="4"/>
  <c r="O15" i="4"/>
  <c r="P15" i="4"/>
  <c r="H16" i="4"/>
  <c r="I16" i="4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9" i="4"/>
  <c r="J9" i="4"/>
  <c r="K9" i="4"/>
  <c r="L9" i="4"/>
  <c r="M9" i="4"/>
  <c r="N9" i="4"/>
  <c r="O9" i="4"/>
  <c r="P9" i="4"/>
  <c r="H16" i="1" l="1"/>
  <c r="I13" i="1"/>
  <c r="I12" i="1"/>
  <c r="I22" i="1"/>
  <c r="I21" i="1"/>
  <c r="I10" i="1"/>
  <c r="I25" i="1"/>
  <c r="I19" i="1"/>
  <c r="I16" i="1"/>
  <c r="I14" i="1"/>
  <c r="I23" i="1"/>
  <c r="I17" i="1"/>
  <c r="J18" i="1"/>
  <c r="J17" i="1"/>
  <c r="J13" i="1"/>
  <c r="J10" i="1"/>
  <c r="J22" i="1"/>
  <c r="J19" i="1"/>
  <c r="J14" i="1"/>
  <c r="J12" i="1"/>
  <c r="J11" i="1"/>
  <c r="J9" i="1"/>
  <c r="J24" i="1"/>
  <c r="J23" i="1"/>
  <c r="J21" i="1"/>
  <c r="J20" i="1"/>
  <c r="K25" i="1"/>
  <c r="K20" i="1"/>
  <c r="K19" i="1"/>
  <c r="K17" i="1"/>
  <c r="K16" i="1"/>
  <c r="K15" i="1"/>
  <c r="K11" i="1"/>
  <c r="L25" i="1"/>
  <c r="L24" i="1"/>
  <c r="L16" i="1"/>
  <c r="L9" i="1"/>
  <c r="L23" i="1"/>
  <c r="L22" i="1"/>
  <c r="L15" i="1"/>
  <c r="L14" i="1"/>
  <c r="M24" i="1"/>
  <c r="M19" i="1"/>
  <c r="M18" i="1"/>
  <c r="N22" i="1"/>
  <c r="N18" i="1"/>
  <c r="N14" i="1"/>
</calcChain>
</file>

<file path=xl/sharedStrings.xml><?xml version="1.0" encoding="utf-8"?>
<sst xmlns="http://schemas.openxmlformats.org/spreadsheetml/2006/main" count="177" uniqueCount="92">
  <si>
    <t>Pièces BOEING 777X package TA6V STD</t>
  </si>
  <si>
    <t>Année</t>
  </si>
  <si>
    <t>Qté avion</t>
  </si>
  <si>
    <t>R2 Aft Drag Ftg</t>
  </si>
  <si>
    <t>112W7151-1/2</t>
  </si>
  <si>
    <t>TA6V STD</t>
  </si>
  <si>
    <t>R3 OB Side Load Ftg</t>
  </si>
  <si>
    <t>112W7152-1/2</t>
  </si>
  <si>
    <t>R4 IB Side Load Ftg</t>
  </si>
  <si>
    <t>112W7153-1/-2</t>
  </si>
  <si>
    <t>R3 Rib 13 Engine SPRT Ftg</t>
  </si>
  <si>
    <t>112W7158-1/2</t>
  </si>
  <si>
    <t>Minicant, Outbd Gear Beam Supt, MLG</t>
  </si>
  <si>
    <t>112W7307-13/-14</t>
  </si>
  <si>
    <t>Bridge, OB Gear Beam Sprt, MLG</t>
  </si>
  <si>
    <t>112W1741-1/2</t>
  </si>
  <si>
    <t>Inbd Vertical Ftg, Fwd Trunnion, MLG</t>
  </si>
  <si>
    <t>112W7332-1/2</t>
  </si>
  <si>
    <t>Outbd Vertical Ftg, Fwd Trunnion, MLG</t>
  </si>
  <si>
    <t>112W7334-1/2</t>
  </si>
  <si>
    <t>Sideload Ftg, Fwd Trunnion, MLG</t>
  </si>
  <si>
    <t>112W7336-1/2</t>
  </si>
  <si>
    <t>Lower Housing, Fwd Trunnion, MLG</t>
  </si>
  <si>
    <t>112W7339-1/2</t>
  </si>
  <si>
    <t>Upper Stab brace sprt, MLG Beam</t>
  </si>
  <si>
    <t>112W1766-1/2</t>
  </si>
  <si>
    <t>Flap Support under wing fittings</t>
  </si>
  <si>
    <t>115W3983-1/2</t>
  </si>
  <si>
    <t>115W3984-1/2</t>
  </si>
  <si>
    <t>Ftg-Aft Upper Spar, LH/RH</t>
  </si>
  <si>
    <t>311W2113-1/2</t>
  </si>
  <si>
    <t>Ftg-Fwd Upper Spar, LH</t>
  </si>
  <si>
    <t>311W2131-3/4</t>
  </si>
  <si>
    <t>Chord-Lwr Spar LH/RH</t>
  </si>
  <si>
    <t>311W2181-1/2</t>
  </si>
  <si>
    <t>FTG-Diagonal Brace</t>
  </si>
  <si>
    <t>311W2186-1</t>
  </si>
  <si>
    <t>Nom pièce</t>
  </si>
  <si>
    <t>Reference</t>
  </si>
  <si>
    <t>Matière</t>
  </si>
  <si>
    <t>PDM</t>
  </si>
  <si>
    <t>Nbr de 
pc/AC</t>
  </si>
  <si>
    <t>PMO Kg</t>
  </si>
  <si>
    <t>Besoin TA6V 
en 2017 Kg</t>
  </si>
  <si>
    <t>Besoin TA6V  en 2018 Kg</t>
  </si>
  <si>
    <t>Besoin TA6V  en 2019 Kg</t>
  </si>
  <si>
    <t>Besoin TA6V  en 2020 Kg</t>
  </si>
  <si>
    <t>Besoin TA6V  en 2021 Kg</t>
  </si>
  <si>
    <t>Besoin TA6V  en 2022 Kg</t>
  </si>
  <si>
    <t>Besoin TA6V en 2023 Kg</t>
  </si>
  <si>
    <t>Besoin TA6V en 2024 Kg</t>
  </si>
  <si>
    <t>Besoin TA6V  en 2025 Kg</t>
  </si>
  <si>
    <t>Dia Billette</t>
  </si>
  <si>
    <t>B200</t>
  </si>
  <si>
    <t>B280</t>
  </si>
  <si>
    <t>B330</t>
  </si>
  <si>
    <t>B140</t>
  </si>
  <si>
    <t>B260</t>
  </si>
  <si>
    <t xml:space="preserve">Deux périodes à considérer </t>
  </si>
  <si>
    <t>2017 fin 2021 puis 2022 fin 2025</t>
  </si>
  <si>
    <t>FITTING - REAR SPAR, VERTICAL FIN</t>
  </si>
  <si>
    <t>172W7102-701/702</t>
  </si>
  <si>
    <t>FITTING - STRINGER 3, VERTICAL FIN</t>
  </si>
  <si>
    <t>172W7112-701/702</t>
  </si>
  <si>
    <t>FITTING - STRINGER 6, VERTICAL FIN</t>
  </si>
  <si>
    <t>172W7122-701/702</t>
  </si>
  <si>
    <t>FITTING - FRONT SPAR, VERTICAL FIN</t>
  </si>
  <si>
    <t>172W7132-701/702</t>
  </si>
  <si>
    <t>Pivot Fitting, Outboard, Horiz Stab</t>
  </si>
  <si>
    <t>182W6102-701/702</t>
  </si>
  <si>
    <t>Pivot Fitting, Inner, Horiz Stab</t>
  </si>
  <si>
    <t>182W6103-701/702</t>
  </si>
  <si>
    <t>Pièces BOEING 777X package TA6V ELI</t>
  </si>
  <si>
    <t>TA6V ELI</t>
  </si>
  <si>
    <t>B230</t>
  </si>
  <si>
    <t>B231</t>
  </si>
  <si>
    <t>B232</t>
  </si>
  <si>
    <t>Famille RIB</t>
  </si>
  <si>
    <t>B90</t>
  </si>
  <si>
    <t>B190</t>
  </si>
  <si>
    <t>Pivots</t>
  </si>
  <si>
    <t>Cadence avions</t>
  </si>
  <si>
    <t>Cadence avion 777X</t>
  </si>
  <si>
    <t>Qté avion 777</t>
  </si>
  <si>
    <t>Qté avion 787</t>
  </si>
  <si>
    <t xml:space="preserve">2017 fin 2021 </t>
  </si>
  <si>
    <t>182W6102</t>
  </si>
  <si>
    <t>182W6103</t>
  </si>
  <si>
    <t xml:space="preserve">Une seule période à considérer </t>
  </si>
  <si>
    <t>Nacelles</t>
  </si>
  <si>
    <t>Mini canti</t>
  </si>
  <si>
    <t>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</si>
</sst>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MS Serif"/>
      <family val="1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ＭＳ ゴシック"/>
      <family val="3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Courier New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돋움"/>
      <family val="3"/>
      <charset val="129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5" applyNumberFormat="0" applyAlignment="0" applyProtection="0"/>
    <xf numFmtId="0" fontId="15" fillId="23" borderId="6" applyNumberFormat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5" applyNumberFormat="0" applyAlignment="0" applyProtection="0"/>
    <xf numFmtId="0" fontId="22" fillId="0" borderId="10" applyNumberFormat="0" applyFill="0" applyAlignment="0" applyProtection="0"/>
    <xf numFmtId="0" fontId="23" fillId="24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10" fillId="25" borderId="4" applyNumberFormat="0" applyFont="0" applyAlignment="0" applyProtection="0"/>
    <xf numFmtId="0" fontId="1" fillId="2" borderId="1" applyNumberFormat="0" applyFont="0" applyAlignment="0" applyProtection="0"/>
    <xf numFmtId="0" fontId="25" fillId="22" borderId="1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</cellStyleXfs>
  <cellXfs count="25">
    <xf numFmtId="0" fontId="0" fillId="0" borderId="0" xfId="0"/>
    <xf numFmtId="0" fontId="5" fillId="26" borderId="0" xfId="2" applyFont="1" applyFill="1"/>
    <xf numFmtId="0" fontId="6" fillId="26" borderId="0" xfId="2" applyFont="1" applyFill="1"/>
    <xf numFmtId="0" fontId="7" fillId="26" borderId="0" xfId="2" applyFont="1" applyFill="1"/>
    <xf numFmtId="0" fontId="6" fillId="26" borderId="0" xfId="2" applyFont="1" applyFill="1" applyBorder="1"/>
    <xf numFmtId="0" fontId="3" fillId="28" borderId="2" xfId="74" applyFont="1" applyFill="1" applyBorder="1"/>
    <xf numFmtId="0" fontId="0" fillId="0" borderId="2" xfId="0" applyBorder="1" applyAlignment="1">
      <alignment horizontal="center"/>
    </xf>
    <xf numFmtId="0" fontId="1" fillId="29" borderId="3" xfId="207" applyFill="1" applyBorder="1"/>
    <xf numFmtId="0" fontId="2" fillId="27" borderId="0" xfId="0" applyFont="1" applyFill="1" applyAlignment="1">
      <alignment vertical="center" wrapText="1"/>
    </xf>
    <xf numFmtId="0" fontId="3" fillId="28" borderId="2" xfId="74" applyFill="1" applyBorder="1"/>
    <xf numFmtId="164" fontId="0" fillId="30" borderId="2" xfId="1" applyNumberFormat="1" applyFont="1" applyFill="1" applyBorder="1"/>
    <xf numFmtId="0" fontId="1" fillId="29" borderId="3" xfId="207" applyFont="1" applyFill="1" applyBorder="1"/>
    <xf numFmtId="0" fontId="0" fillId="0" borderId="2" xfId="0" applyBorder="1"/>
    <xf numFmtId="0" fontId="30" fillId="0" borderId="0" xfId="0" applyFont="1"/>
    <xf numFmtId="0" fontId="2" fillId="27" borderId="0" xfId="0" applyFont="1" applyFill="1" applyAlignment="1">
      <alignment vertical="center"/>
    </xf>
    <xf numFmtId="0" fontId="3" fillId="0" borderId="2" xfId="74" applyFont="1" applyBorder="1" applyAlignment="1">
      <alignment horizontal="center"/>
    </xf>
    <xf numFmtId="0" fontId="3" fillId="3" borderId="2" xfId="74" applyFill="1" applyBorder="1" applyAlignment="1">
      <alignment horizontal="center"/>
    </xf>
    <xf numFmtId="0" fontId="31" fillId="0" borderId="2" xfId="0" applyFont="1" applyFill="1" applyBorder="1"/>
    <xf numFmtId="0" fontId="1" fillId="31" borderId="0" xfId="207" applyFill="1" applyBorder="1"/>
    <xf numFmtId="0" fontId="0" fillId="31" borderId="0" xfId="0" applyFill="1"/>
    <xf numFmtId="0" fontId="0" fillId="29" borderId="3" xfId="207" applyFont="1" applyFill="1" applyBorder="1"/>
    <xf numFmtId="0" fontId="2" fillId="27" borderId="0" xfId="0" applyFont="1" applyFill="1" applyAlignment="1">
      <alignment horizontal="center" vertical="center" wrapText="1"/>
    </xf>
    <xf numFmtId="0" fontId="0" fillId="31" borderId="0" xfId="207" applyFont="1" applyFill="1" applyBorder="1"/>
    <xf numFmtId="0" fontId="3" fillId="0" borderId="2" xfId="74" applyFont="1" applyBorder="1" applyAlignment="1">
      <alignment horizontal="center"/>
    </xf>
    <xf numFmtId="0" fontId="3" fillId="3" borderId="2" xfId="74" applyFill="1" applyBorder="1" applyAlignment="1">
      <alignment horizontal="center"/>
    </xf>
  </cellXfs>
  <cellStyles count="705">
    <cellStyle name="20% - Accent1 2" xfId="27"/>
    <cellStyle name="20% - Accent2 2" xfId="28"/>
    <cellStyle name="20% - Accent3 2" xfId="29"/>
    <cellStyle name="20% - Accent4 2" xfId="30"/>
    <cellStyle name="20% - Accent5 2" xfId="31"/>
    <cellStyle name="20% - Accent6 2" xfId="32"/>
    <cellStyle name="40% - Accent1 2" xfId="33"/>
    <cellStyle name="40% - Accent2 2" xfId="34"/>
    <cellStyle name="40% - Accent3 2" xfId="35"/>
    <cellStyle name="40% - Accent4 2" xfId="36"/>
    <cellStyle name="40% - Accent5 2" xfId="37"/>
    <cellStyle name="40% - Accent6 2" xfId="38"/>
    <cellStyle name="60% - Accent1 2" xfId="39"/>
    <cellStyle name="60% - Accent2 2" xfId="40"/>
    <cellStyle name="60% - Accent3 2" xfId="41"/>
    <cellStyle name="60% - Accent4 2" xfId="42"/>
    <cellStyle name="60% - Accent5 2" xfId="43"/>
    <cellStyle name="60% - Accent6 2" xfId="44"/>
    <cellStyle name="7" xfId="45"/>
    <cellStyle name="Accent1 2" xfId="46"/>
    <cellStyle name="Accent2 2" xfId="47"/>
    <cellStyle name="Accent3 2" xfId="48"/>
    <cellStyle name="Accent4 2" xfId="49"/>
    <cellStyle name="Accent5 2" xfId="50"/>
    <cellStyle name="Accent6 2" xfId="51"/>
    <cellStyle name="Bad 2" xfId="52"/>
    <cellStyle name="Calculation 2" xfId="53"/>
    <cellStyle name="Check Cell 2" xfId="54"/>
    <cellStyle name="Comma [0] 2" xfId="55"/>
    <cellStyle name="Comma 2" xfId="56"/>
    <cellStyle name="Comma 3" xfId="57"/>
    <cellStyle name="Currency [0] 2" xfId="58"/>
    <cellStyle name="Currency 2" xfId="59"/>
    <cellStyle name="Currency 2 2" xfId="60"/>
    <cellStyle name="Currency 2 3" xfId="61"/>
    <cellStyle name="Currency 2 4" xfId="123"/>
    <cellStyle name="Currency 2 4 2" xfId="281"/>
    <cellStyle name="Currency 3" xfId="62"/>
    <cellStyle name="Currency 4" xfId="24"/>
    <cellStyle name="Currency 4 2" xfId="134"/>
    <cellStyle name="Currency 4 2 2" xfId="293"/>
    <cellStyle name="Currency 4 3" xfId="156"/>
    <cellStyle name="Currency 4 3 2" xfId="463"/>
    <cellStyle name="Currency 4 3 3" xfId="613"/>
    <cellStyle name="Currency 4 3 4" xfId="360"/>
    <cellStyle name="Currency 4 4" xfId="208"/>
    <cellStyle name="Currency 4 4 2" xfId="515"/>
    <cellStyle name="Currency 4 4 3" xfId="665"/>
    <cellStyle name="Currency 4 4 4" xfId="311"/>
    <cellStyle name="Currency 4 5" xfId="414"/>
    <cellStyle name="Currency 4 6" xfId="564"/>
    <cellStyle name="Currency 4 7" xfId="259"/>
    <cellStyle name="Currency 5" xfId="115"/>
    <cellStyle name="Currency 5 2" xfId="171"/>
    <cellStyle name="Currency 5 2 2" xfId="478"/>
    <cellStyle name="Currency 5 2 3" xfId="628"/>
    <cellStyle name="Currency 5 2 4" xfId="375"/>
    <cellStyle name="Currency 5 3" xfId="223"/>
    <cellStyle name="Currency 5 3 2" xfId="530"/>
    <cellStyle name="Currency 5 3 3" xfId="680"/>
    <cellStyle name="Currency 5 3 4" xfId="326"/>
    <cellStyle name="Currency 5 4" xfId="429"/>
    <cellStyle name="Currency 5 5" xfId="579"/>
    <cellStyle name="Currency 5 6" xfId="274"/>
    <cellStyle name="Currency 6" xfId="116"/>
    <cellStyle name="Euro" xfId="3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Hyperlink 2" xfId="25"/>
    <cellStyle name="Input 2" xfId="69"/>
    <cellStyle name="Linked Cell 2" xfId="70"/>
    <cellStyle name="Milliers" xfId="1" builtinId="3"/>
    <cellStyle name="Milliers 2" xfId="4"/>
    <cellStyle name="Monétaire 2" xfId="13"/>
    <cellStyle name="Monétaire 3" xfId="248"/>
    <cellStyle name="Neutral 2" xfId="71"/>
    <cellStyle name="Normal" xfId="0" builtinId="0"/>
    <cellStyle name="Normal 10" xfId="72"/>
    <cellStyle name="Normal 10 2" xfId="73"/>
    <cellStyle name="Normal 101" xfId="74"/>
    <cellStyle name="Normal 11" xfId="75"/>
    <cellStyle name="Normal 12" xfId="76"/>
    <cellStyle name="Normal 13" xfId="77"/>
    <cellStyle name="Normal 14" xfId="23"/>
    <cellStyle name="Normal 14 2" xfId="155"/>
    <cellStyle name="Normal 14 2 2" xfId="462"/>
    <cellStyle name="Normal 14 2 3" xfId="612"/>
    <cellStyle name="Normal 14 2 4" xfId="359"/>
    <cellStyle name="Normal 14 3" xfId="207"/>
    <cellStyle name="Normal 14 3 2" xfId="514"/>
    <cellStyle name="Normal 14 3 3" xfId="664"/>
    <cellStyle name="Normal 14 3 4" xfId="310"/>
    <cellStyle name="Normal 14 4" xfId="413"/>
    <cellStyle name="Normal 14 5" xfId="563"/>
    <cellStyle name="Normal 14 6" xfId="258"/>
    <cellStyle name="Normal 15" xfId="11"/>
    <cellStyle name="Normal 16" xfId="6"/>
    <cellStyle name="Normal 17" xfId="143"/>
    <cellStyle name="Normal 18" xfId="195"/>
    <cellStyle name="Normal 19" xfId="2"/>
    <cellStyle name="Normal 2" xfId="12"/>
    <cellStyle name="Normal 2 2" xfId="26"/>
    <cellStyle name="Normal 2 3" xfId="79"/>
    <cellStyle name="Normal 2 4" xfId="80"/>
    <cellStyle name="Normal 2 5" xfId="78"/>
    <cellStyle name="Normal 20" xfId="704"/>
    <cellStyle name="Normal 3" xfId="8"/>
    <cellStyle name="Normal 3 10" xfId="82"/>
    <cellStyle name="Normal 3 10 2" xfId="157"/>
    <cellStyle name="Normal 3 10 2 2" xfId="464"/>
    <cellStyle name="Normal 3 10 2 3" xfId="614"/>
    <cellStyle name="Normal 3 10 2 4" xfId="361"/>
    <cellStyle name="Normal 3 10 3" xfId="209"/>
    <cellStyle name="Normal 3 10 3 2" xfId="516"/>
    <cellStyle name="Normal 3 10 3 3" xfId="666"/>
    <cellStyle name="Normal 3 10 3 4" xfId="312"/>
    <cellStyle name="Normal 3 10 4" xfId="415"/>
    <cellStyle name="Normal 3 10 5" xfId="565"/>
    <cellStyle name="Normal 3 10 6" xfId="260"/>
    <cellStyle name="Normal 3 11" xfId="145"/>
    <cellStyle name="Normal 3 11 2" xfId="453"/>
    <cellStyle name="Normal 3 11 3" xfId="603"/>
    <cellStyle name="Normal 3 11 4" xfId="350"/>
    <cellStyle name="Normal 3 12" xfId="197"/>
    <cellStyle name="Normal 3 12 2" xfId="505"/>
    <cellStyle name="Normal 3 12 3" xfId="655"/>
    <cellStyle name="Normal 3 12 4" xfId="301"/>
    <cellStyle name="Normal 3 13" xfId="404"/>
    <cellStyle name="Normal 3 14" xfId="554"/>
    <cellStyle name="Normal 3 15" xfId="247"/>
    <cellStyle name="Normal 3 2" xfId="17"/>
    <cellStyle name="Normal 3 2 10" xfId="557"/>
    <cellStyle name="Normal 3 2 11" xfId="252"/>
    <cellStyle name="Normal 3 2 2" xfId="84"/>
    <cellStyle name="Normal 3 2 2 2" xfId="9"/>
    <cellStyle name="Normal 3 2 2 2 2" xfId="146"/>
    <cellStyle name="Normal 3 2 2 2 2 2" xfId="492"/>
    <cellStyle name="Normal 3 2 2 2 2 3" xfId="642"/>
    <cellStyle name="Normal 3 2 2 2 2 4" xfId="389"/>
    <cellStyle name="Normal 3 2 2 2 3" xfId="198"/>
    <cellStyle name="Normal 3 2 2 2 3 2" xfId="544"/>
    <cellStyle name="Normal 3 2 2 2 3 3" xfId="694"/>
    <cellStyle name="Normal 3 2 2 2 3 4" xfId="340"/>
    <cellStyle name="Normal 3 2 2 2 4" xfId="443"/>
    <cellStyle name="Normal 3 2 2 2 5" xfId="593"/>
    <cellStyle name="Normal 3 2 2 2 6" xfId="290"/>
    <cellStyle name="Normal 3 2 2 3" xfId="159"/>
    <cellStyle name="Normal 3 2 2 3 2" xfId="466"/>
    <cellStyle name="Normal 3 2 2 3 3" xfId="616"/>
    <cellStyle name="Normal 3 2 2 3 4" xfId="363"/>
    <cellStyle name="Normal 3 2 2 4" xfId="211"/>
    <cellStyle name="Normal 3 2 2 4 2" xfId="518"/>
    <cellStyle name="Normal 3 2 2 4 3" xfId="668"/>
    <cellStyle name="Normal 3 2 2 4 4" xfId="314"/>
    <cellStyle name="Normal 3 2 2 5" xfId="417"/>
    <cellStyle name="Normal 3 2 2 6" xfId="567"/>
    <cellStyle name="Normal 3 2 2 7" xfId="262"/>
    <cellStyle name="Normal 3 2 3" xfId="83"/>
    <cellStyle name="Normal 3 2 3 2" xfId="138"/>
    <cellStyle name="Normal 3 2 3 2 2" xfId="190"/>
    <cellStyle name="Normal 3 2 3 2 2 2" xfId="498"/>
    <cellStyle name="Normal 3 2 3 2 2 3" xfId="648"/>
    <cellStyle name="Normal 3 2 3 2 2 4" xfId="395"/>
    <cellStyle name="Normal 3 2 3 2 3" xfId="242"/>
    <cellStyle name="Normal 3 2 3 2 3 2" xfId="550"/>
    <cellStyle name="Normal 3 2 3 2 3 3" xfId="700"/>
    <cellStyle name="Normal 3 2 3 2 3 4" xfId="346"/>
    <cellStyle name="Normal 3 2 3 2 4" xfId="449"/>
    <cellStyle name="Normal 3 2 3 2 5" xfId="599"/>
    <cellStyle name="Normal 3 2 3 2 6" xfId="297"/>
    <cellStyle name="Normal 3 2 3 3" xfId="158"/>
    <cellStyle name="Normal 3 2 3 3 2" xfId="465"/>
    <cellStyle name="Normal 3 2 3 3 3" xfId="615"/>
    <cellStyle name="Normal 3 2 3 3 4" xfId="362"/>
    <cellStyle name="Normal 3 2 3 4" xfId="210"/>
    <cellStyle name="Normal 3 2 3 4 2" xfId="517"/>
    <cellStyle name="Normal 3 2 3 4 3" xfId="667"/>
    <cellStyle name="Normal 3 2 3 4 4" xfId="313"/>
    <cellStyle name="Normal 3 2 3 5" xfId="416"/>
    <cellStyle name="Normal 3 2 3 6" xfId="566"/>
    <cellStyle name="Normal 3 2 3 7" xfId="261"/>
    <cellStyle name="Normal 3 2 4" xfId="21"/>
    <cellStyle name="Normal 3 2 4 2" xfId="153"/>
    <cellStyle name="Normal 3 2 4 2 2" xfId="460"/>
    <cellStyle name="Normal 3 2 4 2 3" xfId="610"/>
    <cellStyle name="Normal 3 2 4 2 4" xfId="357"/>
    <cellStyle name="Normal 3 2 4 3" xfId="205"/>
    <cellStyle name="Normal 3 2 4 3 2" xfId="512"/>
    <cellStyle name="Normal 3 2 4 3 3" xfId="662"/>
    <cellStyle name="Normal 3 2 4 3 4" xfId="308"/>
    <cellStyle name="Normal 3 2 4 4" xfId="411"/>
    <cellStyle name="Normal 3 2 4 5" xfId="561"/>
    <cellStyle name="Normal 3 2 4 6" xfId="256"/>
    <cellStyle name="Normal 3 2 5" xfId="119"/>
    <cellStyle name="Normal 3 2 5 2" xfId="174"/>
    <cellStyle name="Normal 3 2 5 2 2" xfId="481"/>
    <cellStyle name="Normal 3 2 5 2 3" xfId="631"/>
    <cellStyle name="Normal 3 2 5 2 4" xfId="378"/>
    <cellStyle name="Normal 3 2 5 3" xfId="226"/>
    <cellStyle name="Normal 3 2 5 3 2" xfId="533"/>
    <cellStyle name="Normal 3 2 5 3 3" xfId="683"/>
    <cellStyle name="Normal 3 2 5 3 4" xfId="329"/>
    <cellStyle name="Normal 3 2 5 4" xfId="432"/>
    <cellStyle name="Normal 3 2 5 5" xfId="582"/>
    <cellStyle name="Normal 3 2 5 6" xfId="277"/>
    <cellStyle name="Normal 3 2 6" xfId="127"/>
    <cellStyle name="Normal 3 2 6 2" xfId="180"/>
    <cellStyle name="Normal 3 2 6 2 2" xfId="487"/>
    <cellStyle name="Normal 3 2 6 2 3" xfId="637"/>
    <cellStyle name="Normal 3 2 6 2 4" xfId="384"/>
    <cellStyle name="Normal 3 2 6 3" xfId="232"/>
    <cellStyle name="Normal 3 2 6 3 2" xfId="539"/>
    <cellStyle name="Normal 3 2 6 3 3" xfId="689"/>
    <cellStyle name="Normal 3 2 6 3 4" xfId="335"/>
    <cellStyle name="Normal 3 2 6 4" xfId="438"/>
    <cellStyle name="Normal 3 2 6 5" xfId="588"/>
    <cellStyle name="Normal 3 2 6 6" xfId="285"/>
    <cellStyle name="Normal 3 2 7" xfId="149"/>
    <cellStyle name="Normal 3 2 7 2" xfId="456"/>
    <cellStyle name="Normal 3 2 7 3" xfId="606"/>
    <cellStyle name="Normal 3 2 7 4" xfId="353"/>
    <cellStyle name="Normal 3 2 8" xfId="201"/>
    <cellStyle name="Normal 3 2 8 2" xfId="508"/>
    <cellStyle name="Normal 3 2 8 3" xfId="658"/>
    <cellStyle name="Normal 3 2 8 4" xfId="304"/>
    <cellStyle name="Normal 3 2 9" xfId="407"/>
    <cellStyle name="Normal 3 3" xfId="85"/>
    <cellStyle name="Normal 3 3 2" xfId="86"/>
    <cellStyle name="Normal 3 3 2 2" xfId="133"/>
    <cellStyle name="Normal 3 3 2 2 2" xfId="186"/>
    <cellStyle name="Normal 3 3 2 2 2 2" xfId="494"/>
    <cellStyle name="Normal 3 3 2 2 2 3" xfId="644"/>
    <cellStyle name="Normal 3 3 2 2 2 4" xfId="391"/>
    <cellStyle name="Normal 3 3 2 2 3" xfId="238"/>
    <cellStyle name="Normal 3 3 2 2 3 2" xfId="546"/>
    <cellStyle name="Normal 3 3 2 2 3 3" xfId="696"/>
    <cellStyle name="Normal 3 3 2 2 3 4" xfId="342"/>
    <cellStyle name="Normal 3 3 2 2 4" xfId="445"/>
    <cellStyle name="Normal 3 3 2 2 5" xfId="595"/>
    <cellStyle name="Normal 3 3 2 2 6" xfId="292"/>
    <cellStyle name="Normal 3 3 2 3" xfId="161"/>
    <cellStyle name="Normal 3 3 2 3 2" xfId="468"/>
    <cellStyle name="Normal 3 3 2 3 3" xfId="618"/>
    <cellStyle name="Normal 3 3 2 3 4" xfId="365"/>
    <cellStyle name="Normal 3 3 2 4" xfId="213"/>
    <cellStyle name="Normal 3 3 2 4 2" xfId="520"/>
    <cellStyle name="Normal 3 3 2 4 3" xfId="670"/>
    <cellStyle name="Normal 3 3 2 4 4" xfId="316"/>
    <cellStyle name="Normal 3 3 2 5" xfId="419"/>
    <cellStyle name="Normal 3 3 2 6" xfId="569"/>
    <cellStyle name="Normal 3 3 2 7" xfId="264"/>
    <cellStyle name="Normal 3 3 3" xfId="122"/>
    <cellStyle name="Normal 3 3 3 2" xfId="140"/>
    <cellStyle name="Normal 3 3 3 2 2" xfId="192"/>
    <cellStyle name="Normal 3 3 3 2 2 2" xfId="500"/>
    <cellStyle name="Normal 3 3 3 2 2 3" xfId="650"/>
    <cellStyle name="Normal 3 3 3 2 2 4" xfId="397"/>
    <cellStyle name="Normal 3 3 3 2 3" xfId="244"/>
    <cellStyle name="Normal 3 3 3 2 3 2" xfId="552"/>
    <cellStyle name="Normal 3 3 3 2 3 3" xfId="702"/>
    <cellStyle name="Normal 3 3 3 2 3 4" xfId="348"/>
    <cellStyle name="Normal 3 3 3 2 4" xfId="451"/>
    <cellStyle name="Normal 3 3 3 2 5" xfId="601"/>
    <cellStyle name="Normal 3 3 3 2 6" xfId="299"/>
    <cellStyle name="Normal 3 3 3 3" xfId="176"/>
    <cellStyle name="Normal 3 3 3 3 2" xfId="483"/>
    <cellStyle name="Normal 3 3 3 3 3" xfId="633"/>
    <cellStyle name="Normal 3 3 3 3 4" xfId="380"/>
    <cellStyle name="Normal 3 3 3 4" xfId="228"/>
    <cellStyle name="Normal 3 3 3 4 2" xfId="535"/>
    <cellStyle name="Normal 3 3 3 4 3" xfId="685"/>
    <cellStyle name="Normal 3 3 3 4 4" xfId="331"/>
    <cellStyle name="Normal 3 3 3 5" xfId="434"/>
    <cellStyle name="Normal 3 3 3 6" xfId="584"/>
    <cellStyle name="Normal 3 3 3 7" xfId="280"/>
    <cellStyle name="Normal 3 3 4" xfId="129"/>
    <cellStyle name="Normal 3 3 4 2" xfId="182"/>
    <cellStyle name="Normal 3 3 4 2 2" xfId="489"/>
    <cellStyle name="Normal 3 3 4 2 3" xfId="639"/>
    <cellStyle name="Normal 3 3 4 2 4" xfId="386"/>
    <cellStyle name="Normal 3 3 4 3" xfId="234"/>
    <cellStyle name="Normal 3 3 4 3 2" xfId="541"/>
    <cellStyle name="Normal 3 3 4 3 3" xfId="691"/>
    <cellStyle name="Normal 3 3 4 3 4" xfId="337"/>
    <cellStyle name="Normal 3 3 4 4" xfId="440"/>
    <cellStyle name="Normal 3 3 4 5" xfId="590"/>
    <cellStyle name="Normal 3 3 4 6" xfId="287"/>
    <cellStyle name="Normal 3 3 5" xfId="160"/>
    <cellStyle name="Normal 3 3 5 2" xfId="467"/>
    <cellStyle name="Normal 3 3 5 3" xfId="617"/>
    <cellStyle name="Normal 3 3 5 4" xfId="364"/>
    <cellStyle name="Normal 3 3 6" xfId="212"/>
    <cellStyle name="Normal 3 3 6 2" xfId="519"/>
    <cellStyle name="Normal 3 3 6 3" xfId="669"/>
    <cellStyle name="Normal 3 3 6 4" xfId="315"/>
    <cellStyle name="Normal 3 3 7" xfId="418"/>
    <cellStyle name="Normal 3 3 8" xfId="568"/>
    <cellStyle name="Normal 3 3 9" xfId="263"/>
    <cellStyle name="Normal 3 4" xfId="87"/>
    <cellStyle name="Normal 3 4 2" xfId="124"/>
    <cellStyle name="Normal 3 4 2 2" xfId="141"/>
    <cellStyle name="Normal 3 4 2 2 2" xfId="193"/>
    <cellStyle name="Normal 3 4 2 2 2 2" xfId="501"/>
    <cellStyle name="Normal 3 4 2 2 2 3" xfId="651"/>
    <cellStyle name="Normal 3 4 2 2 2 4" xfId="398"/>
    <cellStyle name="Normal 3 4 2 2 3" xfId="245"/>
    <cellStyle name="Normal 3 4 2 2 3 2" xfId="553"/>
    <cellStyle name="Normal 3 4 2 2 3 3" xfId="703"/>
    <cellStyle name="Normal 3 4 2 2 3 4" xfId="349"/>
    <cellStyle name="Normal 3 4 2 2 4" xfId="452"/>
    <cellStyle name="Normal 3 4 2 2 5" xfId="602"/>
    <cellStyle name="Normal 3 4 2 2 6" xfId="300"/>
    <cellStyle name="Normal 3 4 2 3" xfId="177"/>
    <cellStyle name="Normal 3 4 2 3 2" xfId="484"/>
    <cellStyle name="Normal 3 4 2 3 3" xfId="634"/>
    <cellStyle name="Normal 3 4 2 3 4" xfId="381"/>
    <cellStyle name="Normal 3 4 2 4" xfId="229"/>
    <cellStyle name="Normal 3 4 2 4 2" xfId="536"/>
    <cellStyle name="Normal 3 4 2 4 3" xfId="686"/>
    <cellStyle name="Normal 3 4 2 4 4" xfId="332"/>
    <cellStyle name="Normal 3 4 2 5" xfId="435"/>
    <cellStyle name="Normal 3 4 2 6" xfId="585"/>
    <cellStyle name="Normal 3 4 2 7" xfId="282"/>
    <cellStyle name="Normal 3 4 3" xfId="130"/>
    <cellStyle name="Normal 3 4 3 2" xfId="183"/>
    <cellStyle name="Normal 3 4 3 2 2" xfId="490"/>
    <cellStyle name="Normal 3 4 3 2 3" xfId="640"/>
    <cellStyle name="Normal 3 4 3 2 4" xfId="387"/>
    <cellStyle name="Normal 3 4 3 3" xfId="235"/>
    <cellStyle name="Normal 3 4 3 3 2" xfId="542"/>
    <cellStyle name="Normal 3 4 3 3 3" xfId="692"/>
    <cellStyle name="Normal 3 4 3 3 4" xfId="338"/>
    <cellStyle name="Normal 3 4 3 4" xfId="441"/>
    <cellStyle name="Normal 3 4 3 5" xfId="591"/>
    <cellStyle name="Normal 3 4 3 6" xfId="288"/>
    <cellStyle name="Normal 3 4 4" xfId="162"/>
    <cellStyle name="Normal 3 4 4 2" xfId="469"/>
    <cellStyle name="Normal 3 4 4 3" xfId="619"/>
    <cellStyle name="Normal 3 4 4 4" xfId="366"/>
    <cellStyle name="Normal 3 4 5" xfId="214"/>
    <cellStyle name="Normal 3 4 5 2" xfId="521"/>
    <cellStyle name="Normal 3 4 5 3" xfId="671"/>
    <cellStyle name="Normal 3 4 5 4" xfId="317"/>
    <cellStyle name="Normal 3 4 6" xfId="420"/>
    <cellStyle name="Normal 3 4 7" xfId="570"/>
    <cellStyle name="Normal 3 4 8" xfId="265"/>
    <cellStyle name="Normal 3 5" xfId="81"/>
    <cellStyle name="Normal 3 5 2" xfId="136"/>
    <cellStyle name="Normal 3 5 2 2" xfId="188"/>
    <cellStyle name="Normal 3 5 2 2 2" xfId="496"/>
    <cellStyle name="Normal 3 5 2 2 3" xfId="646"/>
    <cellStyle name="Normal 3 5 2 2 4" xfId="393"/>
    <cellStyle name="Normal 3 5 2 3" xfId="240"/>
    <cellStyle name="Normal 3 5 2 3 2" xfId="548"/>
    <cellStyle name="Normal 3 5 2 3 3" xfId="698"/>
    <cellStyle name="Normal 3 5 2 3 4" xfId="344"/>
    <cellStyle name="Normal 3 5 2 4" xfId="447"/>
    <cellStyle name="Normal 3 5 2 5" xfId="597"/>
    <cellStyle name="Normal 3 5 2 6" xfId="295"/>
    <cellStyle name="Normal 3 6" xfId="18"/>
    <cellStyle name="Normal 3 6 2" xfId="135"/>
    <cellStyle name="Normal 3 6 2 2" xfId="187"/>
    <cellStyle name="Normal 3 6 2 2 2" xfId="495"/>
    <cellStyle name="Normal 3 6 2 2 3" xfId="645"/>
    <cellStyle name="Normal 3 6 2 2 4" xfId="392"/>
    <cellStyle name="Normal 3 6 2 3" xfId="239"/>
    <cellStyle name="Normal 3 6 2 3 2" xfId="547"/>
    <cellStyle name="Normal 3 6 2 3 3" xfId="697"/>
    <cellStyle name="Normal 3 6 2 3 4" xfId="343"/>
    <cellStyle name="Normal 3 6 2 4" xfId="446"/>
    <cellStyle name="Normal 3 6 2 5" xfId="596"/>
    <cellStyle name="Normal 3 6 2 6" xfId="294"/>
    <cellStyle name="Normal 3 6 3" xfId="150"/>
    <cellStyle name="Normal 3 6 3 2" xfId="457"/>
    <cellStyle name="Normal 3 6 3 3" xfId="607"/>
    <cellStyle name="Normal 3 6 3 4" xfId="354"/>
    <cellStyle name="Normal 3 6 4" xfId="202"/>
    <cellStyle name="Normal 3 6 4 2" xfId="509"/>
    <cellStyle name="Normal 3 6 4 3" xfId="659"/>
    <cellStyle name="Normal 3 6 4 4" xfId="305"/>
    <cellStyle name="Normal 3 6 5" xfId="408"/>
    <cellStyle name="Normal 3 6 6" xfId="558"/>
    <cellStyle name="Normal 3 6 7" xfId="253"/>
    <cellStyle name="Normal 3 7" xfId="16"/>
    <cellStyle name="Normal 3 7 2" xfId="148"/>
    <cellStyle name="Normal 3 7 2 2" xfId="454"/>
    <cellStyle name="Normal 3 7 2 3" xfId="604"/>
    <cellStyle name="Normal 3 7 2 4" xfId="351"/>
    <cellStyle name="Normal 3 7 3" xfId="200"/>
    <cellStyle name="Normal 3 7 3 2" xfId="506"/>
    <cellStyle name="Normal 3 7 3 3" xfId="656"/>
    <cellStyle name="Normal 3 7 3 4" xfId="302"/>
    <cellStyle name="Normal 3 7 4" xfId="405"/>
    <cellStyle name="Normal 3 7 5" xfId="555"/>
    <cellStyle name="Normal 3 7 6" xfId="250"/>
    <cellStyle name="Normal 3 8" xfId="117"/>
    <cellStyle name="Normal 3 8 2" xfId="172"/>
    <cellStyle name="Normal 3 8 2 2" xfId="479"/>
    <cellStyle name="Normal 3 8 2 3" xfId="629"/>
    <cellStyle name="Normal 3 8 2 4" xfId="376"/>
    <cellStyle name="Normal 3 8 3" xfId="224"/>
    <cellStyle name="Normal 3 8 3 2" xfId="531"/>
    <cellStyle name="Normal 3 8 3 3" xfId="681"/>
    <cellStyle name="Normal 3 8 3 4" xfId="327"/>
    <cellStyle name="Normal 3 8 4" xfId="430"/>
    <cellStyle name="Normal 3 8 5" xfId="580"/>
    <cellStyle name="Normal 3 8 6" xfId="275"/>
    <cellStyle name="Normal 3 9" xfId="125"/>
    <cellStyle name="Normal 3 9 2" xfId="178"/>
    <cellStyle name="Normal 3 9 2 2" xfId="485"/>
    <cellStyle name="Normal 3 9 2 3" xfId="635"/>
    <cellStyle name="Normal 3 9 2 4" xfId="382"/>
    <cellStyle name="Normal 3 9 3" xfId="230"/>
    <cellStyle name="Normal 3 9 3 2" xfId="537"/>
    <cellStyle name="Normal 3 9 3 3" xfId="687"/>
    <cellStyle name="Normal 3 9 3 4" xfId="333"/>
    <cellStyle name="Normal 3 9 4" xfId="436"/>
    <cellStyle name="Normal 3 9 5" xfId="586"/>
    <cellStyle name="Normal 3 9 6" xfId="283"/>
    <cellStyle name="Normal 4" xfId="14"/>
    <cellStyle name="Normal 4 2" xfId="15"/>
    <cellStyle name="Normal 4 2 2" xfId="88"/>
    <cellStyle name="Normal 4 2 3" xfId="89"/>
    <cellStyle name="Normal 4 2 4" xfId="401"/>
    <cellStyle name="Normal 4 3" xfId="90"/>
    <cellStyle name="Normal 4 3 2" xfId="91"/>
    <cellStyle name="Normal 4 3 2 2" xfId="400"/>
    <cellStyle name="Normal 4 3 3" xfId="121"/>
    <cellStyle name="Normal 4 3 3 2" xfId="279"/>
    <cellStyle name="Normal 4 4" xfId="92"/>
    <cellStyle name="Normal 4 4 2" xfId="93"/>
    <cellStyle name="Normal 4 4 3" xfId="131"/>
    <cellStyle name="Normal 4 4 3 2" xfId="184"/>
    <cellStyle name="Normal 4 4 3 2 2" xfId="491"/>
    <cellStyle name="Normal 4 4 3 2 3" xfId="641"/>
    <cellStyle name="Normal 4 4 3 2 4" xfId="388"/>
    <cellStyle name="Normal 4 4 3 3" xfId="236"/>
    <cellStyle name="Normal 4 4 3 3 2" xfId="543"/>
    <cellStyle name="Normal 4 4 3 3 3" xfId="693"/>
    <cellStyle name="Normal 4 4 3 3 4" xfId="339"/>
    <cellStyle name="Normal 4 4 3 4" xfId="442"/>
    <cellStyle name="Normal 4 4 3 5" xfId="592"/>
    <cellStyle name="Normal 4 4 3 6" xfId="289"/>
    <cellStyle name="Normal 4 4 4" xfId="163"/>
    <cellStyle name="Normal 4 4 4 2" xfId="470"/>
    <cellStyle name="Normal 4 4 4 3" xfId="620"/>
    <cellStyle name="Normal 4 4 4 4" xfId="367"/>
    <cellStyle name="Normal 4 4 5" xfId="215"/>
    <cellStyle name="Normal 4 4 5 2" xfId="522"/>
    <cellStyle name="Normal 4 4 5 3" xfId="672"/>
    <cellStyle name="Normal 4 4 5 4" xfId="318"/>
    <cellStyle name="Normal 4 4 6" xfId="421"/>
    <cellStyle name="Normal 4 4 7" xfId="571"/>
    <cellStyle name="Normal 4 4 8" xfId="266"/>
    <cellStyle name="Normal 4 5" xfId="94"/>
    <cellStyle name="Normal 4 5 2" xfId="137"/>
    <cellStyle name="Normal 4 5 2 2" xfId="189"/>
    <cellStyle name="Normal 4 5 2 2 2" xfId="497"/>
    <cellStyle name="Normal 4 5 2 2 3" xfId="647"/>
    <cellStyle name="Normal 4 5 2 2 4" xfId="394"/>
    <cellStyle name="Normal 4 5 2 3" xfId="241"/>
    <cellStyle name="Normal 4 5 2 3 2" xfId="549"/>
    <cellStyle name="Normal 4 5 2 3 3" xfId="699"/>
    <cellStyle name="Normal 4 5 2 3 4" xfId="345"/>
    <cellStyle name="Normal 4 5 2 4" xfId="448"/>
    <cellStyle name="Normal 4 5 2 5" xfId="598"/>
    <cellStyle name="Normal 4 5 2 6" xfId="296"/>
    <cellStyle name="Normal 4 6" xfId="19"/>
    <cellStyle name="Normal 4 6 2" xfId="151"/>
    <cellStyle name="Normal 4 6 2 2" xfId="458"/>
    <cellStyle name="Normal 4 6 2 3" xfId="608"/>
    <cellStyle name="Normal 4 6 2 4" xfId="355"/>
    <cellStyle name="Normal 4 6 3" xfId="203"/>
    <cellStyle name="Normal 4 6 3 2" xfId="510"/>
    <cellStyle name="Normal 4 6 3 3" xfId="660"/>
    <cellStyle name="Normal 4 6 3 4" xfId="306"/>
    <cellStyle name="Normal 4 6 4" xfId="409"/>
    <cellStyle name="Normal 4 6 5" xfId="559"/>
    <cellStyle name="Normal 4 6 6" xfId="254"/>
    <cellStyle name="Normal 4 7" xfId="118"/>
    <cellStyle name="Normal 4 7 2" xfId="173"/>
    <cellStyle name="Normal 4 7 2 2" xfId="480"/>
    <cellStyle name="Normal 4 7 2 3" xfId="630"/>
    <cellStyle name="Normal 4 7 2 4" xfId="377"/>
    <cellStyle name="Normal 4 7 3" xfId="225"/>
    <cellStyle name="Normal 4 7 3 2" xfId="532"/>
    <cellStyle name="Normal 4 7 3 3" xfId="682"/>
    <cellStyle name="Normal 4 7 3 4" xfId="328"/>
    <cellStyle name="Normal 4 7 4" xfId="431"/>
    <cellStyle name="Normal 4 7 5" xfId="581"/>
    <cellStyle name="Normal 4 7 6" xfId="276"/>
    <cellStyle name="Normal 4 8" xfId="126"/>
    <cellStyle name="Normal 4 8 2" xfId="179"/>
    <cellStyle name="Normal 4 8 2 2" xfId="486"/>
    <cellStyle name="Normal 4 8 2 3" xfId="636"/>
    <cellStyle name="Normal 4 8 2 4" xfId="383"/>
    <cellStyle name="Normal 4 8 3" xfId="231"/>
    <cellStyle name="Normal 4 8 3 2" xfId="538"/>
    <cellStyle name="Normal 4 8 3 3" xfId="688"/>
    <cellStyle name="Normal 4 8 3 4" xfId="334"/>
    <cellStyle name="Normal 4 8 4" xfId="437"/>
    <cellStyle name="Normal 4 8 5" xfId="587"/>
    <cellStyle name="Normal 4 8 6" xfId="284"/>
    <cellStyle name="Normal 4 9" xfId="249"/>
    <cellStyle name="Normal 5" xfId="10"/>
    <cellStyle name="Normal 5 10" xfId="406"/>
    <cellStyle name="Normal 5 11" xfId="556"/>
    <cellStyle name="Normal 5 12" xfId="251"/>
    <cellStyle name="Normal 5 2" xfId="96"/>
    <cellStyle name="Normal 5 2 2" xfId="132"/>
    <cellStyle name="Normal 5 2 2 2" xfId="7"/>
    <cellStyle name="Normal 5 2 2 2 2" xfId="144"/>
    <cellStyle name="Normal 5 2 2 2 2 2" xfId="493"/>
    <cellStyle name="Normal 5 2 2 2 3" xfId="196"/>
    <cellStyle name="Normal 5 2 2 2 3 2" xfId="643"/>
    <cellStyle name="Normal 5 2 2 2 4" xfId="390"/>
    <cellStyle name="Normal 5 2 2 3" xfId="185"/>
    <cellStyle name="Normal 5 2 2 3 2" xfId="545"/>
    <cellStyle name="Normal 5 2 2 3 3" xfId="695"/>
    <cellStyle name="Normal 5 2 2 3 4" xfId="341"/>
    <cellStyle name="Normal 5 2 2 4" xfId="237"/>
    <cellStyle name="Normal 5 2 2 4 2" xfId="444"/>
    <cellStyle name="Normal 5 2 2 5" xfId="594"/>
    <cellStyle name="Normal 5 2 2 6" xfId="291"/>
    <cellStyle name="Normal 5 2 3" xfId="165"/>
    <cellStyle name="Normal 5 2 3 2" xfId="472"/>
    <cellStyle name="Normal 5 2 3 3" xfId="622"/>
    <cellStyle name="Normal 5 2 3 4" xfId="369"/>
    <cellStyle name="Normal 5 2 4" xfId="217"/>
    <cellStyle name="Normal 5 2 4 2" xfId="524"/>
    <cellStyle name="Normal 5 2 4 3" xfId="674"/>
    <cellStyle name="Normal 5 2 4 4" xfId="320"/>
    <cellStyle name="Normal 5 2 5" xfId="423"/>
    <cellStyle name="Normal 5 2 6" xfId="573"/>
    <cellStyle name="Normal 5 2 7" xfId="268"/>
    <cellStyle name="Normal 5 3" xfId="97"/>
    <cellStyle name="Normal 5 3 2" xfId="139"/>
    <cellStyle name="Normal 5 3 2 2" xfId="191"/>
    <cellStyle name="Normal 5 3 2 2 2" xfId="499"/>
    <cellStyle name="Normal 5 3 2 2 3" xfId="649"/>
    <cellStyle name="Normal 5 3 2 2 4" xfId="396"/>
    <cellStyle name="Normal 5 3 2 3" xfId="243"/>
    <cellStyle name="Normal 5 3 2 3 2" xfId="551"/>
    <cellStyle name="Normal 5 3 2 3 3" xfId="701"/>
    <cellStyle name="Normal 5 3 2 3 4" xfId="347"/>
    <cellStyle name="Normal 5 3 2 4" xfId="450"/>
    <cellStyle name="Normal 5 3 2 5" xfId="600"/>
    <cellStyle name="Normal 5 3 2 6" xfId="298"/>
    <cellStyle name="Normal 5 3 3" xfId="166"/>
    <cellStyle name="Normal 5 3 3 2" xfId="473"/>
    <cellStyle name="Normal 5 3 3 3" xfId="623"/>
    <cellStyle name="Normal 5 3 3 4" xfId="370"/>
    <cellStyle name="Normal 5 3 4" xfId="218"/>
    <cellStyle name="Normal 5 3 4 2" xfId="525"/>
    <cellStyle name="Normal 5 3 4 3" xfId="675"/>
    <cellStyle name="Normal 5 3 4 4" xfId="321"/>
    <cellStyle name="Normal 5 3 5" xfId="424"/>
    <cellStyle name="Normal 5 3 6" xfId="574"/>
    <cellStyle name="Normal 5 3 7" xfId="269"/>
    <cellStyle name="Normal 5 4" xfId="95"/>
    <cellStyle name="Normal 5 4 2" xfId="164"/>
    <cellStyle name="Normal 5 4 2 2" xfId="503"/>
    <cellStyle name="Normal 5 4 2 3" xfId="653"/>
    <cellStyle name="Normal 5 4 2 4" xfId="402"/>
    <cellStyle name="Normal 5 4 3" xfId="216"/>
    <cellStyle name="Normal 5 4 3 2" xfId="471"/>
    <cellStyle name="Normal 5 4 3 3" xfId="621"/>
    <cellStyle name="Normal 5 4 3 4" xfId="368"/>
    <cellStyle name="Normal 5 4 4" xfId="319"/>
    <cellStyle name="Normal 5 4 4 2" xfId="523"/>
    <cellStyle name="Normal 5 4 4 3" xfId="673"/>
    <cellStyle name="Normal 5 4 5" xfId="422"/>
    <cellStyle name="Normal 5 4 6" xfId="572"/>
    <cellStyle name="Normal 5 4 7" xfId="267"/>
    <cellStyle name="Normal 5 5" xfId="20"/>
    <cellStyle name="Normal 5 5 2" xfId="152"/>
    <cellStyle name="Normal 5 5 2 2" xfId="459"/>
    <cellStyle name="Normal 5 5 2 3" xfId="609"/>
    <cellStyle name="Normal 5 5 2 4" xfId="356"/>
    <cellStyle name="Normal 5 5 3" xfId="204"/>
    <cellStyle name="Normal 5 5 3 2" xfId="511"/>
    <cellStyle name="Normal 5 5 3 3" xfId="661"/>
    <cellStyle name="Normal 5 5 3 4" xfId="307"/>
    <cellStyle name="Normal 5 5 4" xfId="410"/>
    <cellStyle name="Normal 5 5 5" xfId="560"/>
    <cellStyle name="Normal 5 5 6" xfId="255"/>
    <cellStyle name="Normal 5 6" xfId="120"/>
    <cellStyle name="Normal 5 6 2" xfId="175"/>
    <cellStyle name="Normal 5 6 2 2" xfId="482"/>
    <cellStyle name="Normal 5 6 2 3" xfId="632"/>
    <cellStyle name="Normal 5 6 2 4" xfId="379"/>
    <cellStyle name="Normal 5 6 3" xfId="227"/>
    <cellStyle name="Normal 5 6 3 2" xfId="534"/>
    <cellStyle name="Normal 5 6 3 3" xfId="684"/>
    <cellStyle name="Normal 5 6 3 4" xfId="330"/>
    <cellStyle name="Normal 5 6 4" xfId="433"/>
    <cellStyle name="Normal 5 6 5" xfId="583"/>
    <cellStyle name="Normal 5 6 6" xfId="278"/>
    <cellStyle name="Normal 5 7" xfId="128"/>
    <cellStyle name="Normal 5 7 2" xfId="181"/>
    <cellStyle name="Normal 5 7 2 2" xfId="488"/>
    <cellStyle name="Normal 5 7 2 3" xfId="638"/>
    <cellStyle name="Normal 5 7 2 4" xfId="385"/>
    <cellStyle name="Normal 5 7 3" xfId="233"/>
    <cellStyle name="Normal 5 7 3 2" xfId="540"/>
    <cellStyle name="Normal 5 7 3 3" xfId="690"/>
    <cellStyle name="Normal 5 7 3 4" xfId="336"/>
    <cellStyle name="Normal 5 7 4" xfId="439"/>
    <cellStyle name="Normal 5 7 5" xfId="589"/>
    <cellStyle name="Normal 5 7 6" xfId="286"/>
    <cellStyle name="Normal 5 8" xfId="147"/>
    <cellStyle name="Normal 5 8 2" xfId="455"/>
    <cellStyle name="Normal 5 8 3" xfId="605"/>
    <cellStyle name="Normal 5 8 4" xfId="352"/>
    <cellStyle name="Normal 5 9" xfId="199"/>
    <cellStyle name="Normal 5 9 2" xfId="507"/>
    <cellStyle name="Normal 5 9 3" xfId="657"/>
    <cellStyle name="Normal 5 9 4" xfId="303"/>
    <cellStyle name="Normal 6" xfId="22"/>
    <cellStyle name="Normal 6 2" xfId="99"/>
    <cellStyle name="Normal 6 2 2" xfId="100"/>
    <cellStyle name="Normal 6 2 2 2" xfId="168"/>
    <cellStyle name="Normal 6 2 2 2 2" xfId="475"/>
    <cellStyle name="Normal 6 2 2 2 3" xfId="625"/>
    <cellStyle name="Normal 6 2 2 2 4" xfId="372"/>
    <cellStyle name="Normal 6 2 2 3" xfId="220"/>
    <cellStyle name="Normal 6 2 2 3 2" xfId="527"/>
    <cellStyle name="Normal 6 2 2 3 3" xfId="677"/>
    <cellStyle name="Normal 6 2 2 3 4" xfId="323"/>
    <cellStyle name="Normal 6 2 2 4" xfId="426"/>
    <cellStyle name="Normal 6 2 2 5" xfId="576"/>
    <cellStyle name="Normal 6 2 2 6" xfId="271"/>
    <cellStyle name="Normal 6 2 3" xfId="403"/>
    <cellStyle name="Normal 6 2 3 2" xfId="504"/>
    <cellStyle name="Normal 6 2 3 3" xfId="654"/>
    <cellStyle name="Normal 6 3" xfId="98"/>
    <cellStyle name="Normal 6 3 2" xfId="167"/>
    <cellStyle name="Normal 6 3 2 2" xfId="474"/>
    <cellStyle name="Normal 6 3 2 3" xfId="624"/>
    <cellStyle name="Normal 6 3 2 4" xfId="371"/>
    <cellStyle name="Normal 6 3 3" xfId="219"/>
    <cellStyle name="Normal 6 3 3 2" xfId="526"/>
    <cellStyle name="Normal 6 3 3 3" xfId="676"/>
    <cellStyle name="Normal 6 3 3 4" xfId="322"/>
    <cellStyle name="Normal 6 3 4" xfId="425"/>
    <cellStyle name="Normal 6 3 5" xfId="575"/>
    <cellStyle name="Normal 6 3 6" xfId="270"/>
    <cellStyle name="Normal 6 4" xfId="154"/>
    <cellStyle name="Normal 6 4 2" xfId="502"/>
    <cellStyle name="Normal 6 4 3" xfId="652"/>
    <cellStyle name="Normal 6 4 4" xfId="399"/>
    <cellStyle name="Normal 6 5" xfId="206"/>
    <cellStyle name="Normal 6 5 2" xfId="461"/>
    <cellStyle name="Normal 6 5 3" xfId="611"/>
    <cellStyle name="Normal 6 5 4" xfId="358"/>
    <cellStyle name="Normal 6 6" xfId="309"/>
    <cellStyle name="Normal 6 6 2" xfId="513"/>
    <cellStyle name="Normal 6 6 3" xfId="663"/>
    <cellStyle name="Normal 6 7" xfId="412"/>
    <cellStyle name="Normal 6 8" xfId="562"/>
    <cellStyle name="Normal 6 9" xfId="257"/>
    <cellStyle name="Normal 7" xfId="101"/>
    <cellStyle name="Normal 7 2" xfId="142"/>
    <cellStyle name="Normal 7 2 2" xfId="194"/>
    <cellStyle name="Normal 7 2 2 2" xfId="476"/>
    <cellStyle name="Normal 7 2 3" xfId="246"/>
    <cellStyle name="Normal 7 2 3 2" xfId="626"/>
    <cellStyle name="Normal 7 2 4" xfId="373"/>
    <cellStyle name="Normal 7 3" xfId="169"/>
    <cellStyle name="Normal 7 3 2" xfId="528"/>
    <cellStyle name="Normal 7 3 3" xfId="678"/>
    <cellStyle name="Normal 7 3 4" xfId="324"/>
    <cellStyle name="Normal 7 4" xfId="221"/>
    <cellStyle name="Normal 7 4 2" xfId="427"/>
    <cellStyle name="Normal 7 5" xfId="577"/>
    <cellStyle name="Normal 7 6" xfId="272"/>
    <cellStyle name="Normal 8" xfId="102"/>
    <cellStyle name="Normal 9" xfId="103"/>
    <cellStyle name="Note 2" xfId="104"/>
    <cellStyle name="Note 2 2" xfId="105"/>
    <cellStyle name="Note 2 2 2" xfId="170"/>
    <cellStyle name="Note 2 2 2 2" xfId="477"/>
    <cellStyle name="Note 2 2 2 3" xfId="627"/>
    <cellStyle name="Note 2 2 2 4" xfId="374"/>
    <cellStyle name="Note 2 2 3" xfId="222"/>
    <cellStyle name="Note 2 2 3 2" xfId="529"/>
    <cellStyle name="Note 2 2 3 3" xfId="679"/>
    <cellStyle name="Note 2 2 3 4" xfId="325"/>
    <cellStyle name="Note 2 2 4" xfId="428"/>
    <cellStyle name="Note 2 2 5" xfId="578"/>
    <cellStyle name="Note 2 2 6" xfId="273"/>
    <cellStyle name="Output 2" xfId="106"/>
    <cellStyle name="Percent 2" xfId="107"/>
    <cellStyle name="Percent 3" xfId="108"/>
    <cellStyle name="Pourcentage 2" xfId="5"/>
    <cellStyle name="Title 2" xfId="109"/>
    <cellStyle name="Total 2" xfId="110"/>
    <cellStyle name="Warning Text 2" xfId="111"/>
    <cellStyle name="표준_7E7_LARGE_CARGO_DOOR_EBOM(040317)" xfId="112"/>
    <cellStyle name="桁区切り 2" xfId="113"/>
    <cellStyle name="標準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27"/>
  <sheetViews>
    <sheetView tabSelected="1" topLeftCell="B1" workbookViewId="0">
      <selection activeCell="H6" sqref="H6:Q6"/>
    </sheetView>
  </sheetViews>
  <sheetFormatPr baseColWidth="10" defaultRowHeight="15"/>
  <cols>
    <col min="1" max="1" width="35.140625" customWidth="1"/>
    <col min="2" max="2" width="15.7109375" customWidth="1"/>
    <col min="3" max="4" width="10.5703125" customWidth="1"/>
    <col min="5" max="5" width="8.28515625" customWidth="1"/>
    <col min="6" max="6" width="9.28515625" customWidth="1"/>
    <col min="7" max="7" width="11.28515625" customWidth="1"/>
    <col min="8" max="8" width="12.5703125" customWidth="1"/>
    <col min="9" max="9" width="15.28515625" customWidth="1"/>
    <col min="10" max="10" width="16.85546875" bestFit="1" customWidth="1"/>
    <col min="11" max="14" width="15" bestFit="1" customWidth="1"/>
    <col min="15" max="15" width="15.5703125" customWidth="1"/>
    <col min="16" max="16" width="15" customWidth="1"/>
    <col min="17" max="17" width="14.7109375" customWidth="1"/>
  </cols>
  <sheetData>
    <row r="2" spans="1:57" ht="23.25">
      <c r="A2" s="1" t="s">
        <v>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>
        <v>0</v>
      </c>
      <c r="AC2" s="4"/>
      <c r="AD2" s="2"/>
      <c r="AE2" s="2"/>
      <c r="AF2" s="2"/>
      <c r="AG2" s="2"/>
      <c r="AH2" s="2"/>
      <c r="AI2" s="2"/>
      <c r="AJ2" s="2"/>
      <c r="AK2" s="4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4" spans="1:57" ht="15.75">
      <c r="G4" s="13" t="s">
        <v>82</v>
      </c>
    </row>
    <row r="5" spans="1:57">
      <c r="G5" s="12" t="s">
        <v>1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>
        <v>2022</v>
      </c>
      <c r="N5" s="9">
        <v>2023</v>
      </c>
      <c r="O5" s="9">
        <v>2024</v>
      </c>
      <c r="P5" s="9">
        <v>2025</v>
      </c>
      <c r="Q5" s="9">
        <v>2026</v>
      </c>
    </row>
    <row r="6" spans="1:57">
      <c r="G6" s="12" t="s">
        <v>2</v>
      </c>
      <c r="H6" s="9">
        <v>2</v>
      </c>
      <c r="I6" s="5">
        <f>10/2</f>
        <v>5</v>
      </c>
      <c r="J6" s="5">
        <f>34/2</f>
        <v>17</v>
      </c>
      <c r="K6" s="5">
        <f>66/2</f>
        <v>33</v>
      </c>
      <c r="L6" s="5">
        <f>108/2</f>
        <v>54</v>
      </c>
      <c r="M6" s="5">
        <f>146/2</f>
        <v>73</v>
      </c>
      <c r="N6" s="5">
        <f>166/2</f>
        <v>83</v>
      </c>
      <c r="O6" s="5">
        <f>176/2</f>
        <v>88</v>
      </c>
      <c r="P6" s="5">
        <v>100</v>
      </c>
      <c r="Q6" s="5">
        <v>100</v>
      </c>
    </row>
    <row r="8" spans="1:57" ht="44.25" customHeight="1">
      <c r="A8" s="14" t="s">
        <v>37</v>
      </c>
      <c r="B8" s="14" t="s">
        <v>38</v>
      </c>
      <c r="C8" s="14" t="s">
        <v>39</v>
      </c>
      <c r="D8" s="14" t="s">
        <v>52</v>
      </c>
      <c r="E8" s="14" t="s">
        <v>42</v>
      </c>
      <c r="F8" s="8" t="s">
        <v>41</v>
      </c>
      <c r="G8" s="14" t="s">
        <v>40</v>
      </c>
      <c r="H8" s="8" t="s">
        <v>43</v>
      </c>
      <c r="I8" s="8" t="s">
        <v>44</v>
      </c>
      <c r="J8" s="8" t="s">
        <v>45</v>
      </c>
      <c r="K8" s="8" t="s">
        <v>46</v>
      </c>
      <c r="L8" s="8" t="s">
        <v>47</v>
      </c>
      <c r="M8" s="8" t="s">
        <v>48</v>
      </c>
      <c r="N8" s="8" t="s">
        <v>49</v>
      </c>
      <c r="O8" s="8" t="s">
        <v>50</v>
      </c>
      <c r="P8" s="8" t="s">
        <v>51</v>
      </c>
    </row>
    <row r="9" spans="1:57">
      <c r="A9" s="7" t="s">
        <v>3</v>
      </c>
      <c r="B9" s="7" t="s">
        <v>4</v>
      </c>
      <c r="C9" s="15" t="s">
        <v>5</v>
      </c>
      <c r="D9" s="17" t="s">
        <v>53</v>
      </c>
      <c r="E9" s="16">
        <v>170</v>
      </c>
      <c r="F9" s="6">
        <v>2</v>
      </c>
      <c r="G9" s="6">
        <v>0.5</v>
      </c>
      <c r="H9" s="10">
        <f>$E9*$F9*$G9*I$6</f>
        <v>850</v>
      </c>
      <c r="I9" s="10">
        <f>$E9*$F9*$G9*J$6</f>
        <v>2890</v>
      </c>
      <c r="J9" s="10">
        <f t="shared" ref="J9:P9" si="0">$E9*$F9*$G9*K$6</f>
        <v>5610</v>
      </c>
      <c r="K9" s="10">
        <f t="shared" si="0"/>
        <v>9180</v>
      </c>
      <c r="L9" s="10">
        <f t="shared" si="0"/>
        <v>12410</v>
      </c>
      <c r="M9" s="10">
        <f t="shared" si="0"/>
        <v>14110</v>
      </c>
      <c r="N9" s="10">
        <f t="shared" si="0"/>
        <v>14960</v>
      </c>
      <c r="O9" s="10">
        <f t="shared" si="0"/>
        <v>17000</v>
      </c>
      <c r="P9" s="10">
        <f t="shared" si="0"/>
        <v>17000</v>
      </c>
    </row>
    <row r="10" spans="1:57">
      <c r="A10" s="7" t="s">
        <v>6</v>
      </c>
      <c r="B10" s="7" t="s">
        <v>7</v>
      </c>
      <c r="C10" s="15" t="s">
        <v>5</v>
      </c>
      <c r="D10" s="17" t="s">
        <v>54</v>
      </c>
      <c r="E10" s="16">
        <v>263</v>
      </c>
      <c r="F10" s="6">
        <v>2</v>
      </c>
      <c r="G10" s="6">
        <v>0.5</v>
      </c>
      <c r="H10" s="10">
        <f t="shared" ref="H10:P10" si="1">$E10*$F10*$G10*I$6</f>
        <v>1315</v>
      </c>
      <c r="I10" s="10">
        <f t="shared" si="1"/>
        <v>4471</v>
      </c>
      <c r="J10" s="10">
        <f t="shared" si="1"/>
        <v>8679</v>
      </c>
      <c r="K10" s="10">
        <f t="shared" si="1"/>
        <v>14202</v>
      </c>
      <c r="L10" s="10">
        <f t="shared" si="1"/>
        <v>19199</v>
      </c>
      <c r="M10" s="10">
        <f t="shared" si="1"/>
        <v>21829</v>
      </c>
      <c r="N10" s="10">
        <f t="shared" si="1"/>
        <v>23144</v>
      </c>
      <c r="O10" s="10">
        <f t="shared" si="1"/>
        <v>26300</v>
      </c>
      <c r="P10" s="10">
        <f t="shared" si="1"/>
        <v>26300</v>
      </c>
    </row>
    <row r="11" spans="1:57">
      <c r="A11" s="7" t="s">
        <v>8</v>
      </c>
      <c r="B11" s="7" t="s">
        <v>9</v>
      </c>
      <c r="C11" s="15" t="s">
        <v>5</v>
      </c>
      <c r="D11" s="17" t="s">
        <v>53</v>
      </c>
      <c r="E11" s="16">
        <v>170</v>
      </c>
      <c r="F11" s="6">
        <v>2</v>
      </c>
      <c r="G11" s="6">
        <v>0.5</v>
      </c>
      <c r="H11" s="10">
        <f t="shared" ref="H11:P11" si="2">$E11*$F11*$G11*I$6</f>
        <v>850</v>
      </c>
      <c r="I11" s="10">
        <f t="shared" si="2"/>
        <v>2890</v>
      </c>
      <c r="J11" s="10">
        <f t="shared" si="2"/>
        <v>5610</v>
      </c>
      <c r="K11" s="10">
        <f t="shared" si="2"/>
        <v>9180</v>
      </c>
      <c r="L11" s="10">
        <f t="shared" si="2"/>
        <v>12410</v>
      </c>
      <c r="M11" s="10">
        <f t="shared" si="2"/>
        <v>14110</v>
      </c>
      <c r="N11" s="10">
        <f t="shared" si="2"/>
        <v>14960</v>
      </c>
      <c r="O11" s="10">
        <f t="shared" si="2"/>
        <v>17000</v>
      </c>
      <c r="P11" s="10">
        <f t="shared" si="2"/>
        <v>17000</v>
      </c>
    </row>
    <row r="12" spans="1:57">
      <c r="A12" s="7" t="s">
        <v>10</v>
      </c>
      <c r="B12" s="7" t="s">
        <v>11</v>
      </c>
      <c r="C12" s="15" t="s">
        <v>5</v>
      </c>
      <c r="D12" s="17" t="s">
        <v>55</v>
      </c>
      <c r="E12" s="16">
        <v>168</v>
      </c>
      <c r="F12" s="6">
        <v>2</v>
      </c>
      <c r="G12" s="6">
        <v>0.5</v>
      </c>
      <c r="H12" s="10">
        <f t="shared" ref="H12:P12" si="3">$E12*$F12*$G12*I$6</f>
        <v>840</v>
      </c>
      <c r="I12" s="10">
        <f t="shared" si="3"/>
        <v>2856</v>
      </c>
      <c r="J12" s="10">
        <f t="shared" si="3"/>
        <v>5544</v>
      </c>
      <c r="K12" s="10">
        <f t="shared" si="3"/>
        <v>9072</v>
      </c>
      <c r="L12" s="10">
        <f t="shared" si="3"/>
        <v>12264</v>
      </c>
      <c r="M12" s="10">
        <f t="shared" si="3"/>
        <v>13944</v>
      </c>
      <c r="N12" s="10">
        <f t="shared" si="3"/>
        <v>14784</v>
      </c>
      <c r="O12" s="10">
        <f t="shared" si="3"/>
        <v>16800</v>
      </c>
      <c r="P12" s="10">
        <f t="shared" si="3"/>
        <v>16800</v>
      </c>
    </row>
    <row r="13" spans="1:57">
      <c r="A13" s="7" t="s">
        <v>12</v>
      </c>
      <c r="B13" s="7" t="s">
        <v>13</v>
      </c>
      <c r="C13" s="15" t="s">
        <v>5</v>
      </c>
      <c r="D13" s="17" t="s">
        <v>55</v>
      </c>
      <c r="E13" s="16">
        <v>500</v>
      </c>
      <c r="F13" s="6">
        <v>2</v>
      </c>
      <c r="G13" s="6">
        <v>0.4</v>
      </c>
      <c r="H13" s="10">
        <f t="shared" ref="H13:P13" si="4">$E13*$F13*$G13*I$6</f>
        <v>2000</v>
      </c>
      <c r="I13" s="10">
        <f t="shared" si="4"/>
        <v>6800</v>
      </c>
      <c r="J13" s="10">
        <f t="shared" si="4"/>
        <v>13200</v>
      </c>
      <c r="K13" s="10">
        <f t="shared" si="4"/>
        <v>21600</v>
      </c>
      <c r="L13" s="10">
        <f t="shared" si="4"/>
        <v>29200</v>
      </c>
      <c r="M13" s="10">
        <f t="shared" si="4"/>
        <v>33200</v>
      </c>
      <c r="N13" s="10">
        <f t="shared" si="4"/>
        <v>35200</v>
      </c>
      <c r="O13" s="10">
        <f t="shared" si="4"/>
        <v>40000</v>
      </c>
      <c r="P13" s="10">
        <f t="shared" si="4"/>
        <v>40000</v>
      </c>
    </row>
    <row r="14" spans="1:57">
      <c r="A14" s="7" t="s">
        <v>14</v>
      </c>
      <c r="B14" s="7" t="s">
        <v>15</v>
      </c>
      <c r="C14" s="15" t="s">
        <v>5</v>
      </c>
      <c r="D14" s="17" t="s">
        <v>55</v>
      </c>
      <c r="E14" s="16">
        <v>305</v>
      </c>
      <c r="F14" s="6">
        <v>2</v>
      </c>
      <c r="G14" s="6">
        <v>0.4</v>
      </c>
      <c r="H14" s="10">
        <f t="shared" ref="H14:P14" si="5">$E14*$F14*$G14*I$6</f>
        <v>1220</v>
      </c>
      <c r="I14" s="10">
        <f t="shared" si="5"/>
        <v>4148</v>
      </c>
      <c r="J14" s="10">
        <f t="shared" si="5"/>
        <v>8052</v>
      </c>
      <c r="K14" s="10">
        <f t="shared" si="5"/>
        <v>13176</v>
      </c>
      <c r="L14" s="10">
        <f t="shared" si="5"/>
        <v>17812</v>
      </c>
      <c r="M14" s="10">
        <f t="shared" si="5"/>
        <v>20252</v>
      </c>
      <c r="N14" s="10">
        <f t="shared" si="5"/>
        <v>21472</v>
      </c>
      <c r="O14" s="10">
        <f t="shared" si="5"/>
        <v>24400</v>
      </c>
      <c r="P14" s="10">
        <f t="shared" si="5"/>
        <v>24400</v>
      </c>
    </row>
    <row r="15" spans="1:57">
      <c r="A15" s="7" t="s">
        <v>16</v>
      </c>
      <c r="B15" s="7" t="s">
        <v>17</v>
      </c>
      <c r="C15" s="15" t="s">
        <v>5</v>
      </c>
      <c r="D15" s="17" t="s">
        <v>54</v>
      </c>
      <c r="E15" s="16">
        <v>264</v>
      </c>
      <c r="F15" s="6">
        <v>2</v>
      </c>
      <c r="G15" s="6">
        <v>0.5</v>
      </c>
      <c r="H15" s="10">
        <f t="shared" ref="H15:P15" si="6">$E15*$F15*$G15*I$6</f>
        <v>1320</v>
      </c>
      <c r="I15" s="10">
        <f t="shared" si="6"/>
        <v>4488</v>
      </c>
      <c r="J15" s="10">
        <f t="shared" si="6"/>
        <v>8712</v>
      </c>
      <c r="K15" s="10">
        <f t="shared" si="6"/>
        <v>14256</v>
      </c>
      <c r="L15" s="10">
        <f t="shared" si="6"/>
        <v>19272</v>
      </c>
      <c r="M15" s="10">
        <f t="shared" si="6"/>
        <v>21912</v>
      </c>
      <c r="N15" s="10">
        <f t="shared" si="6"/>
        <v>23232</v>
      </c>
      <c r="O15" s="10">
        <f t="shared" si="6"/>
        <v>26400</v>
      </c>
      <c r="P15" s="10">
        <f t="shared" si="6"/>
        <v>26400</v>
      </c>
    </row>
    <row r="16" spans="1:57">
      <c r="A16" s="7" t="s">
        <v>18</v>
      </c>
      <c r="B16" s="7" t="s">
        <v>19</v>
      </c>
      <c r="C16" s="15" t="s">
        <v>5</v>
      </c>
      <c r="D16" s="17" t="s">
        <v>54</v>
      </c>
      <c r="E16" s="16">
        <v>179</v>
      </c>
      <c r="F16" s="6">
        <v>2</v>
      </c>
      <c r="G16" s="6">
        <v>0.5</v>
      </c>
      <c r="H16" s="10">
        <f t="shared" ref="H16:P16" si="7">$E16*$F16*$G16*I$6</f>
        <v>895</v>
      </c>
      <c r="I16" s="10">
        <f t="shared" si="7"/>
        <v>3043</v>
      </c>
      <c r="J16" s="10">
        <f t="shared" si="7"/>
        <v>5907</v>
      </c>
      <c r="K16" s="10">
        <f t="shared" si="7"/>
        <v>9666</v>
      </c>
      <c r="L16" s="10">
        <f t="shared" si="7"/>
        <v>13067</v>
      </c>
      <c r="M16" s="10">
        <f t="shared" si="7"/>
        <v>14857</v>
      </c>
      <c r="N16" s="10">
        <f t="shared" si="7"/>
        <v>15752</v>
      </c>
      <c r="O16" s="10">
        <f t="shared" si="7"/>
        <v>17900</v>
      </c>
      <c r="P16" s="10">
        <f t="shared" si="7"/>
        <v>17900</v>
      </c>
    </row>
    <row r="17" spans="1:16">
      <c r="A17" s="7" t="s">
        <v>20</v>
      </c>
      <c r="B17" s="7" t="s">
        <v>21</v>
      </c>
      <c r="C17" s="15" t="s">
        <v>5</v>
      </c>
      <c r="D17" s="17" t="s">
        <v>54</v>
      </c>
      <c r="E17" s="16">
        <v>139</v>
      </c>
      <c r="F17" s="6">
        <v>2</v>
      </c>
      <c r="G17" s="6">
        <v>0.5</v>
      </c>
      <c r="H17" s="10">
        <f t="shared" ref="H17:P17" si="8">$E17*$F17*$G17*I$6</f>
        <v>695</v>
      </c>
      <c r="I17" s="10">
        <f t="shared" si="8"/>
        <v>2363</v>
      </c>
      <c r="J17" s="10">
        <f t="shared" si="8"/>
        <v>4587</v>
      </c>
      <c r="K17" s="10">
        <f t="shared" si="8"/>
        <v>7506</v>
      </c>
      <c r="L17" s="10">
        <f t="shared" si="8"/>
        <v>10147</v>
      </c>
      <c r="M17" s="10">
        <f t="shared" si="8"/>
        <v>11537</v>
      </c>
      <c r="N17" s="10">
        <f t="shared" si="8"/>
        <v>12232</v>
      </c>
      <c r="O17" s="10">
        <f t="shared" si="8"/>
        <v>13900</v>
      </c>
      <c r="P17" s="10">
        <f t="shared" si="8"/>
        <v>13900</v>
      </c>
    </row>
    <row r="18" spans="1:16">
      <c r="A18" s="7" t="s">
        <v>22</v>
      </c>
      <c r="B18" s="7" t="s">
        <v>23</v>
      </c>
      <c r="C18" s="15" t="s">
        <v>5</v>
      </c>
      <c r="D18" s="17" t="s">
        <v>55</v>
      </c>
      <c r="E18" s="16">
        <v>102</v>
      </c>
      <c r="F18" s="6">
        <v>2</v>
      </c>
      <c r="G18" s="6">
        <v>0.5</v>
      </c>
      <c r="H18" s="10">
        <f t="shared" ref="H18:P18" si="9">$E18*$F18*$G18*I$6</f>
        <v>510</v>
      </c>
      <c r="I18" s="10">
        <f t="shared" si="9"/>
        <v>1734</v>
      </c>
      <c r="J18" s="10">
        <f t="shared" si="9"/>
        <v>3366</v>
      </c>
      <c r="K18" s="10">
        <f t="shared" si="9"/>
        <v>5508</v>
      </c>
      <c r="L18" s="10">
        <f t="shared" si="9"/>
        <v>7446</v>
      </c>
      <c r="M18" s="10">
        <f t="shared" si="9"/>
        <v>8466</v>
      </c>
      <c r="N18" s="10">
        <f t="shared" si="9"/>
        <v>8976</v>
      </c>
      <c r="O18" s="10">
        <f t="shared" si="9"/>
        <v>10200</v>
      </c>
      <c r="P18" s="10">
        <f t="shared" si="9"/>
        <v>10200</v>
      </c>
    </row>
    <row r="19" spans="1:16">
      <c r="A19" s="7" t="s">
        <v>24</v>
      </c>
      <c r="B19" s="7" t="s">
        <v>25</v>
      </c>
      <c r="C19" s="15" t="s">
        <v>5</v>
      </c>
      <c r="D19" s="17" t="s">
        <v>54</v>
      </c>
      <c r="E19" s="16">
        <v>83</v>
      </c>
      <c r="F19" s="6">
        <v>2</v>
      </c>
      <c r="G19" s="6">
        <v>0.5</v>
      </c>
      <c r="H19" s="10">
        <f t="shared" ref="H19:P19" si="10">$E19*$F19*$G19*I$6</f>
        <v>415</v>
      </c>
      <c r="I19" s="10">
        <f t="shared" si="10"/>
        <v>1411</v>
      </c>
      <c r="J19" s="10">
        <f t="shared" si="10"/>
        <v>2739</v>
      </c>
      <c r="K19" s="10">
        <f t="shared" si="10"/>
        <v>4482</v>
      </c>
      <c r="L19" s="10">
        <f t="shared" si="10"/>
        <v>6059</v>
      </c>
      <c r="M19" s="10">
        <f t="shared" si="10"/>
        <v>6889</v>
      </c>
      <c r="N19" s="10">
        <f t="shared" si="10"/>
        <v>7304</v>
      </c>
      <c r="O19" s="10">
        <f t="shared" si="10"/>
        <v>8300</v>
      </c>
      <c r="P19" s="10">
        <f t="shared" si="10"/>
        <v>8300</v>
      </c>
    </row>
    <row r="20" spans="1:16">
      <c r="A20" s="11" t="s">
        <v>26</v>
      </c>
      <c r="B20" s="11" t="s">
        <v>27</v>
      </c>
      <c r="C20" s="15" t="s">
        <v>5</v>
      </c>
      <c r="D20" s="17" t="s">
        <v>55</v>
      </c>
      <c r="E20" s="16">
        <v>102</v>
      </c>
      <c r="F20" s="6">
        <v>2</v>
      </c>
      <c r="G20" s="6">
        <v>0.5</v>
      </c>
      <c r="H20" s="10">
        <f t="shared" ref="H20:P20" si="11">$E20*$F20*$G20*I$6</f>
        <v>510</v>
      </c>
      <c r="I20" s="10">
        <f t="shared" si="11"/>
        <v>1734</v>
      </c>
      <c r="J20" s="10">
        <f t="shared" si="11"/>
        <v>3366</v>
      </c>
      <c r="K20" s="10">
        <f t="shared" si="11"/>
        <v>5508</v>
      </c>
      <c r="L20" s="10">
        <f t="shared" si="11"/>
        <v>7446</v>
      </c>
      <c r="M20" s="10">
        <f t="shared" si="11"/>
        <v>8466</v>
      </c>
      <c r="N20" s="10">
        <f t="shared" si="11"/>
        <v>8976</v>
      </c>
      <c r="O20" s="10">
        <f t="shared" si="11"/>
        <v>10200</v>
      </c>
      <c r="P20" s="10">
        <f t="shared" si="11"/>
        <v>10200</v>
      </c>
    </row>
    <row r="21" spans="1:16">
      <c r="A21" s="11" t="s">
        <v>26</v>
      </c>
      <c r="B21" s="11" t="s">
        <v>28</v>
      </c>
      <c r="C21" s="15" t="s">
        <v>5</v>
      </c>
      <c r="D21" s="17" t="s">
        <v>53</v>
      </c>
      <c r="E21" s="16">
        <v>37</v>
      </c>
      <c r="F21" s="6">
        <v>2</v>
      </c>
      <c r="G21" s="6">
        <v>0.5</v>
      </c>
      <c r="H21" s="10">
        <f t="shared" ref="H21:P21" si="12">$E21*$F21*$G21*I$6</f>
        <v>185</v>
      </c>
      <c r="I21" s="10">
        <f t="shared" si="12"/>
        <v>629</v>
      </c>
      <c r="J21" s="10">
        <f t="shared" si="12"/>
        <v>1221</v>
      </c>
      <c r="K21" s="10">
        <f t="shared" si="12"/>
        <v>1998</v>
      </c>
      <c r="L21" s="10">
        <f t="shared" si="12"/>
        <v>2701</v>
      </c>
      <c r="M21" s="10">
        <f t="shared" si="12"/>
        <v>3071</v>
      </c>
      <c r="N21" s="10">
        <f t="shared" si="12"/>
        <v>3256</v>
      </c>
      <c r="O21" s="10">
        <f t="shared" si="12"/>
        <v>3700</v>
      </c>
      <c r="P21" s="10">
        <f t="shared" si="12"/>
        <v>3700</v>
      </c>
    </row>
    <row r="22" spans="1:16">
      <c r="A22" s="11" t="s">
        <v>29</v>
      </c>
      <c r="B22" s="11" t="s">
        <v>30</v>
      </c>
      <c r="C22" s="15" t="s">
        <v>5</v>
      </c>
      <c r="D22" s="17" t="s">
        <v>53</v>
      </c>
      <c r="E22" s="16">
        <v>245</v>
      </c>
      <c r="F22" s="6">
        <v>2</v>
      </c>
      <c r="G22" s="6">
        <v>0.5</v>
      </c>
      <c r="H22" s="10">
        <f t="shared" ref="H22:P22" si="13">$E22*$F22*$G22*I$6</f>
        <v>1225</v>
      </c>
      <c r="I22" s="10">
        <f t="shared" si="13"/>
        <v>4165</v>
      </c>
      <c r="J22" s="10">
        <f t="shared" si="13"/>
        <v>8085</v>
      </c>
      <c r="K22" s="10">
        <f t="shared" si="13"/>
        <v>13230</v>
      </c>
      <c r="L22" s="10">
        <f t="shared" si="13"/>
        <v>17885</v>
      </c>
      <c r="M22" s="10">
        <f t="shared" si="13"/>
        <v>20335</v>
      </c>
      <c r="N22" s="10">
        <f t="shared" si="13"/>
        <v>21560</v>
      </c>
      <c r="O22" s="10">
        <f t="shared" si="13"/>
        <v>24500</v>
      </c>
      <c r="P22" s="10">
        <f t="shared" si="13"/>
        <v>24500</v>
      </c>
    </row>
    <row r="23" spans="1:16">
      <c r="A23" s="11" t="s">
        <v>31</v>
      </c>
      <c r="B23" s="11" t="s">
        <v>32</v>
      </c>
      <c r="C23" s="15" t="s">
        <v>5</v>
      </c>
      <c r="D23" s="17" t="s">
        <v>55</v>
      </c>
      <c r="E23" s="16">
        <v>190</v>
      </c>
      <c r="F23" s="6">
        <v>2</v>
      </c>
      <c r="G23" s="6">
        <v>0.5</v>
      </c>
      <c r="H23" s="10">
        <f t="shared" ref="H23:P23" si="14">$E23*$F23*$G23*I$6</f>
        <v>950</v>
      </c>
      <c r="I23" s="10">
        <f t="shared" si="14"/>
        <v>3230</v>
      </c>
      <c r="J23" s="10">
        <f t="shared" si="14"/>
        <v>6270</v>
      </c>
      <c r="K23" s="10">
        <f t="shared" si="14"/>
        <v>10260</v>
      </c>
      <c r="L23" s="10">
        <f t="shared" si="14"/>
        <v>13870</v>
      </c>
      <c r="M23" s="10">
        <f t="shared" si="14"/>
        <v>15770</v>
      </c>
      <c r="N23" s="10">
        <f t="shared" si="14"/>
        <v>16720</v>
      </c>
      <c r="O23" s="10">
        <f t="shared" si="14"/>
        <v>19000</v>
      </c>
      <c r="P23" s="10">
        <f t="shared" si="14"/>
        <v>19000</v>
      </c>
    </row>
    <row r="24" spans="1:16">
      <c r="A24" s="11" t="s">
        <v>33</v>
      </c>
      <c r="B24" s="11" t="s">
        <v>34</v>
      </c>
      <c r="C24" s="15" t="s">
        <v>5</v>
      </c>
      <c r="D24" s="17" t="s">
        <v>56</v>
      </c>
      <c r="E24" s="16">
        <v>172</v>
      </c>
      <c r="F24" s="6">
        <v>2</v>
      </c>
      <c r="G24" s="6">
        <v>0.5</v>
      </c>
      <c r="H24" s="10">
        <f t="shared" ref="H24:P24" si="15">$E24*$F24*$G24*I$6</f>
        <v>860</v>
      </c>
      <c r="I24" s="10">
        <f t="shared" si="15"/>
        <v>2924</v>
      </c>
      <c r="J24" s="10">
        <f t="shared" si="15"/>
        <v>5676</v>
      </c>
      <c r="K24" s="10">
        <f t="shared" si="15"/>
        <v>9288</v>
      </c>
      <c r="L24" s="10">
        <f t="shared" si="15"/>
        <v>12556</v>
      </c>
      <c r="M24" s="10">
        <f t="shared" si="15"/>
        <v>14276</v>
      </c>
      <c r="N24" s="10">
        <f t="shared" si="15"/>
        <v>15136</v>
      </c>
      <c r="O24" s="10">
        <f t="shared" si="15"/>
        <v>17200</v>
      </c>
      <c r="P24" s="10">
        <f t="shared" si="15"/>
        <v>17200</v>
      </c>
    </row>
    <row r="25" spans="1:16">
      <c r="A25" s="7" t="s">
        <v>35</v>
      </c>
      <c r="B25" s="7" t="s">
        <v>36</v>
      </c>
      <c r="C25" s="15" t="s">
        <v>5</v>
      </c>
      <c r="D25" s="17" t="s">
        <v>57</v>
      </c>
      <c r="E25" s="16">
        <v>64</v>
      </c>
      <c r="F25" s="6">
        <v>1</v>
      </c>
      <c r="G25" s="6">
        <v>0.5</v>
      </c>
      <c r="H25" s="10">
        <f t="shared" ref="H25:P25" si="16">$E25*$F25*$G25*I$6</f>
        <v>160</v>
      </c>
      <c r="I25" s="10">
        <f t="shared" si="16"/>
        <v>544</v>
      </c>
      <c r="J25" s="10">
        <f t="shared" si="16"/>
        <v>1056</v>
      </c>
      <c r="K25" s="10">
        <f t="shared" si="16"/>
        <v>1728</v>
      </c>
      <c r="L25" s="10">
        <f t="shared" si="16"/>
        <v>2336</v>
      </c>
      <c r="M25" s="10">
        <f t="shared" si="16"/>
        <v>2656</v>
      </c>
      <c r="N25" s="10">
        <f t="shared" si="16"/>
        <v>2816</v>
      </c>
      <c r="O25" s="10">
        <f t="shared" si="16"/>
        <v>3200</v>
      </c>
      <c r="P25" s="10">
        <f t="shared" si="16"/>
        <v>3200</v>
      </c>
    </row>
    <row r="27" spans="1:16">
      <c r="A27" s="18" t="s">
        <v>58</v>
      </c>
      <c r="B27" s="18" t="s">
        <v>59</v>
      </c>
      <c r="C27" s="19"/>
      <c r="D27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9"/>
  <sheetViews>
    <sheetView topLeftCell="E1" workbookViewId="0">
      <selection activeCell="J12" sqref="J12"/>
    </sheetView>
  </sheetViews>
  <sheetFormatPr baseColWidth="10" defaultRowHeight="15"/>
  <cols>
    <col min="1" max="1" width="35.140625" customWidth="1"/>
    <col min="2" max="2" width="18" customWidth="1"/>
    <col min="3" max="4" width="10.5703125" customWidth="1"/>
    <col min="5" max="5" width="8.28515625" customWidth="1"/>
    <col min="6" max="6" width="9.28515625" customWidth="1"/>
    <col min="7" max="7" width="11.28515625" customWidth="1"/>
    <col min="8" max="8" width="12.5703125" customWidth="1"/>
    <col min="9" max="9" width="15.28515625" customWidth="1"/>
    <col min="10" max="10" width="16.85546875" bestFit="1" customWidth="1"/>
    <col min="11" max="14" width="15" bestFit="1" customWidth="1"/>
    <col min="15" max="15" width="15.5703125" customWidth="1"/>
    <col min="16" max="16" width="15" customWidth="1"/>
    <col min="17" max="17" width="14.7109375" customWidth="1"/>
  </cols>
  <sheetData>
    <row r="2" spans="1:57" ht="23.25">
      <c r="A2" s="1" t="s">
        <v>72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>
        <v>0</v>
      </c>
      <c r="AC2" s="4"/>
      <c r="AD2" s="2"/>
      <c r="AE2" s="2"/>
      <c r="AF2" s="2"/>
      <c r="AG2" s="2"/>
      <c r="AH2" s="2"/>
      <c r="AI2" s="2"/>
      <c r="AJ2" s="2"/>
      <c r="AK2" s="4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4" spans="1:57" ht="15.75">
      <c r="G4" s="13" t="s">
        <v>82</v>
      </c>
    </row>
    <row r="5" spans="1:57">
      <c r="G5" s="12" t="s">
        <v>1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>
        <v>2022</v>
      </c>
      <c r="N5" s="9">
        <v>2023</v>
      </c>
      <c r="O5" s="9">
        <v>2024</v>
      </c>
      <c r="P5" s="9">
        <v>2025</v>
      </c>
      <c r="Q5" s="9">
        <v>2026</v>
      </c>
    </row>
    <row r="6" spans="1:57">
      <c r="G6" s="12" t="s">
        <v>2</v>
      </c>
      <c r="H6" s="9">
        <v>2</v>
      </c>
      <c r="I6" s="5">
        <v>5</v>
      </c>
      <c r="J6" s="5">
        <v>17</v>
      </c>
      <c r="K6" s="5">
        <v>33</v>
      </c>
      <c r="L6" s="5">
        <v>54</v>
      </c>
      <c r="M6" s="5">
        <v>73</v>
      </c>
      <c r="N6" s="5">
        <v>83</v>
      </c>
      <c r="O6" s="5">
        <v>88</v>
      </c>
      <c r="P6" s="5">
        <v>100</v>
      </c>
      <c r="Q6" s="5">
        <v>100</v>
      </c>
    </row>
    <row r="8" spans="1:57" ht="44.25" customHeight="1">
      <c r="A8" s="14" t="s">
        <v>37</v>
      </c>
      <c r="B8" s="14" t="s">
        <v>38</v>
      </c>
      <c r="C8" s="14" t="s">
        <v>39</v>
      </c>
      <c r="D8" s="14" t="s">
        <v>52</v>
      </c>
      <c r="E8" s="14" t="s">
        <v>42</v>
      </c>
      <c r="F8" s="8" t="s">
        <v>41</v>
      </c>
      <c r="G8" s="14" t="s">
        <v>40</v>
      </c>
      <c r="H8" s="8" t="s">
        <v>43</v>
      </c>
      <c r="I8" s="8" t="s">
        <v>44</v>
      </c>
      <c r="J8" s="8" t="s">
        <v>45</v>
      </c>
      <c r="K8" s="8" t="s">
        <v>46</v>
      </c>
      <c r="L8" s="8" t="s">
        <v>47</v>
      </c>
      <c r="M8" s="8" t="s">
        <v>48</v>
      </c>
      <c r="N8" s="8" t="s">
        <v>49</v>
      </c>
      <c r="O8" s="8" t="s">
        <v>50</v>
      </c>
      <c r="P8" s="8" t="s">
        <v>51</v>
      </c>
    </row>
    <row r="9" spans="1:57">
      <c r="A9" s="7" t="s">
        <v>60</v>
      </c>
      <c r="B9" s="7" t="s">
        <v>61</v>
      </c>
      <c r="C9" s="15" t="s">
        <v>73</v>
      </c>
      <c r="D9" s="17" t="s">
        <v>74</v>
      </c>
      <c r="E9" s="24">
        <v>87.5</v>
      </c>
      <c r="F9" s="6">
        <v>2</v>
      </c>
      <c r="G9" s="6">
        <v>0.5</v>
      </c>
      <c r="H9" s="10">
        <f>$E9*$F9*$G9*I$6</f>
        <v>437.5</v>
      </c>
      <c r="I9" s="10">
        <f t="shared" ref="I9:P9" si="0">$E9*$F9*$G9*J$6</f>
        <v>1487.5</v>
      </c>
      <c r="J9" s="10">
        <f t="shared" si="0"/>
        <v>2887.5</v>
      </c>
      <c r="K9" s="10">
        <f t="shared" si="0"/>
        <v>4725</v>
      </c>
      <c r="L9" s="10">
        <f t="shared" si="0"/>
        <v>6387.5</v>
      </c>
      <c r="M9" s="10">
        <f t="shared" si="0"/>
        <v>7262.5</v>
      </c>
      <c r="N9" s="10">
        <f t="shared" si="0"/>
        <v>7700</v>
      </c>
      <c r="O9" s="10">
        <f t="shared" si="0"/>
        <v>8750</v>
      </c>
      <c r="P9" s="10">
        <f t="shared" si="0"/>
        <v>8750</v>
      </c>
    </row>
    <row r="10" spans="1:57">
      <c r="A10" s="7" t="s">
        <v>62</v>
      </c>
      <c r="B10" s="7" t="s">
        <v>63</v>
      </c>
      <c r="C10" s="15" t="s">
        <v>73</v>
      </c>
      <c r="D10" s="17" t="s">
        <v>75</v>
      </c>
      <c r="E10" s="24">
        <v>68</v>
      </c>
      <c r="F10" s="6">
        <v>2</v>
      </c>
      <c r="G10" s="6">
        <v>0.5</v>
      </c>
      <c r="H10" s="10">
        <f t="shared" ref="H10:P10" si="1">$E10*$F10*$G10*I$6</f>
        <v>340</v>
      </c>
      <c r="I10" s="10">
        <f t="shared" si="1"/>
        <v>1156</v>
      </c>
      <c r="J10" s="10">
        <f t="shared" si="1"/>
        <v>2244</v>
      </c>
      <c r="K10" s="10">
        <f t="shared" si="1"/>
        <v>3672</v>
      </c>
      <c r="L10" s="10">
        <f t="shared" si="1"/>
        <v>4964</v>
      </c>
      <c r="M10" s="10">
        <f t="shared" si="1"/>
        <v>5644</v>
      </c>
      <c r="N10" s="10">
        <f t="shared" si="1"/>
        <v>5984</v>
      </c>
      <c r="O10" s="10">
        <f t="shared" si="1"/>
        <v>6800</v>
      </c>
      <c r="P10" s="10">
        <f t="shared" si="1"/>
        <v>6800</v>
      </c>
    </row>
    <row r="11" spans="1:57">
      <c r="A11" s="7" t="s">
        <v>64</v>
      </c>
      <c r="B11" s="7" t="s">
        <v>65</v>
      </c>
      <c r="C11" s="15" t="s">
        <v>73</v>
      </c>
      <c r="D11" s="17" t="s">
        <v>76</v>
      </c>
      <c r="E11" s="24">
        <v>65</v>
      </c>
      <c r="F11" s="6">
        <v>2</v>
      </c>
      <c r="G11" s="6">
        <v>0.5</v>
      </c>
      <c r="H11" s="10">
        <f t="shared" ref="H11:P11" si="2">$E11*$F11*$G11*I$6</f>
        <v>325</v>
      </c>
      <c r="I11" s="10">
        <f t="shared" si="2"/>
        <v>1105</v>
      </c>
      <c r="J11" s="10">
        <f t="shared" si="2"/>
        <v>2145</v>
      </c>
      <c r="K11" s="10">
        <f t="shared" si="2"/>
        <v>3510</v>
      </c>
      <c r="L11" s="10">
        <f t="shared" si="2"/>
        <v>4745</v>
      </c>
      <c r="M11" s="10">
        <f t="shared" si="2"/>
        <v>5395</v>
      </c>
      <c r="N11" s="10">
        <f t="shared" si="2"/>
        <v>5720</v>
      </c>
      <c r="O11" s="10">
        <f t="shared" si="2"/>
        <v>6500</v>
      </c>
      <c r="P11" s="10">
        <f t="shared" si="2"/>
        <v>6500</v>
      </c>
    </row>
    <row r="12" spans="1:57">
      <c r="A12" s="7" t="s">
        <v>66</v>
      </c>
      <c r="B12" s="7" t="s">
        <v>67</v>
      </c>
      <c r="C12" s="15" t="s">
        <v>73</v>
      </c>
      <c r="D12" s="17" t="s">
        <v>53</v>
      </c>
      <c r="E12" s="24">
        <v>42</v>
      </c>
      <c r="F12" s="6">
        <v>2</v>
      </c>
      <c r="G12" s="6">
        <v>0.5</v>
      </c>
      <c r="H12" s="10">
        <f t="shared" ref="H12:P12" si="3">$E12*$F12*$G12*I$6</f>
        <v>210</v>
      </c>
      <c r="I12" s="10">
        <f t="shared" si="3"/>
        <v>714</v>
      </c>
      <c r="J12" s="10">
        <f t="shared" si="3"/>
        <v>1386</v>
      </c>
      <c r="K12" s="10">
        <f t="shared" si="3"/>
        <v>2268</v>
      </c>
      <c r="L12" s="10">
        <f t="shared" si="3"/>
        <v>3066</v>
      </c>
      <c r="M12" s="10">
        <f t="shared" si="3"/>
        <v>3486</v>
      </c>
      <c r="N12" s="10">
        <f t="shared" si="3"/>
        <v>3696</v>
      </c>
      <c r="O12" s="10">
        <f t="shared" si="3"/>
        <v>4200</v>
      </c>
      <c r="P12" s="10">
        <f t="shared" si="3"/>
        <v>4200</v>
      </c>
    </row>
    <row r="13" spans="1:57">
      <c r="A13" s="20" t="s">
        <v>77</v>
      </c>
      <c r="B13" s="7"/>
      <c r="C13" s="15" t="s">
        <v>73</v>
      </c>
      <c r="D13" s="17" t="s">
        <v>78</v>
      </c>
      <c r="E13" s="24">
        <v>50</v>
      </c>
      <c r="F13" s="6">
        <v>8</v>
      </c>
      <c r="G13" s="6">
        <v>0.5</v>
      </c>
      <c r="H13" s="10">
        <f t="shared" ref="H13:P13" si="4">$E13*$F13*$G13*I$6</f>
        <v>1000</v>
      </c>
      <c r="I13" s="10">
        <f t="shared" si="4"/>
        <v>3400</v>
      </c>
      <c r="J13" s="10">
        <f t="shared" si="4"/>
        <v>6600</v>
      </c>
      <c r="K13" s="10">
        <f t="shared" si="4"/>
        <v>10800</v>
      </c>
      <c r="L13" s="10">
        <f t="shared" si="4"/>
        <v>14600</v>
      </c>
      <c r="M13" s="10">
        <f t="shared" si="4"/>
        <v>16600</v>
      </c>
      <c r="N13" s="10">
        <f t="shared" si="4"/>
        <v>17600</v>
      </c>
      <c r="O13" s="10">
        <f t="shared" si="4"/>
        <v>20000</v>
      </c>
      <c r="P13" s="10">
        <f t="shared" si="4"/>
        <v>20000</v>
      </c>
    </row>
    <row r="14" spans="1:57">
      <c r="A14" s="7" t="s">
        <v>68</v>
      </c>
      <c r="B14" s="7" t="s">
        <v>69</v>
      </c>
      <c r="C14" s="15" t="s">
        <v>73</v>
      </c>
      <c r="D14" s="17" t="s">
        <v>79</v>
      </c>
      <c r="E14" s="24">
        <v>56</v>
      </c>
      <c r="F14" s="6">
        <v>2</v>
      </c>
      <c r="G14" s="6">
        <v>0.5</v>
      </c>
      <c r="H14" s="10">
        <f t="shared" ref="H14:P14" si="5">$E14*$F14*$G14*I$6</f>
        <v>280</v>
      </c>
      <c r="I14" s="10">
        <f t="shared" si="5"/>
        <v>952</v>
      </c>
      <c r="J14" s="10">
        <f t="shared" si="5"/>
        <v>1848</v>
      </c>
      <c r="K14" s="10">
        <f t="shared" si="5"/>
        <v>3024</v>
      </c>
      <c r="L14" s="10">
        <f t="shared" si="5"/>
        <v>4088</v>
      </c>
      <c r="M14" s="10">
        <f t="shared" si="5"/>
        <v>4648</v>
      </c>
      <c r="N14" s="10">
        <f t="shared" si="5"/>
        <v>4928</v>
      </c>
      <c r="O14" s="10">
        <f t="shared" si="5"/>
        <v>5600</v>
      </c>
      <c r="P14" s="10">
        <f t="shared" si="5"/>
        <v>5600</v>
      </c>
    </row>
    <row r="15" spans="1:57">
      <c r="A15" s="7" t="s">
        <v>68</v>
      </c>
      <c r="B15" s="7" t="s">
        <v>69</v>
      </c>
      <c r="C15" s="15" t="s">
        <v>73</v>
      </c>
      <c r="D15" s="17" t="s">
        <v>79</v>
      </c>
      <c r="E15" s="24">
        <v>50</v>
      </c>
      <c r="F15" s="6">
        <v>2</v>
      </c>
      <c r="G15" s="6">
        <v>0.5</v>
      </c>
      <c r="H15" s="10">
        <f t="shared" ref="H15:P15" si="6">$E15*$F15*$G15*I$6</f>
        <v>250</v>
      </c>
      <c r="I15" s="10">
        <f t="shared" si="6"/>
        <v>850</v>
      </c>
      <c r="J15" s="10">
        <f t="shared" si="6"/>
        <v>1650</v>
      </c>
      <c r="K15" s="10">
        <f t="shared" si="6"/>
        <v>2700</v>
      </c>
      <c r="L15" s="10">
        <f t="shared" si="6"/>
        <v>3650</v>
      </c>
      <c r="M15" s="10">
        <f t="shared" si="6"/>
        <v>4150</v>
      </c>
      <c r="N15" s="10">
        <f t="shared" si="6"/>
        <v>4400</v>
      </c>
      <c r="O15" s="10">
        <f t="shared" si="6"/>
        <v>5000</v>
      </c>
      <c r="P15" s="10">
        <f t="shared" si="6"/>
        <v>5000</v>
      </c>
    </row>
    <row r="16" spans="1:57">
      <c r="A16" s="7" t="s">
        <v>70</v>
      </c>
      <c r="B16" s="7" t="s">
        <v>71</v>
      </c>
      <c r="C16" s="15" t="s">
        <v>73</v>
      </c>
      <c r="D16" s="17" t="s">
        <v>79</v>
      </c>
      <c r="E16" s="24">
        <v>46</v>
      </c>
      <c r="F16" s="6">
        <v>2</v>
      </c>
      <c r="G16" s="6">
        <v>0.5</v>
      </c>
      <c r="H16" s="10">
        <f t="shared" ref="H16:P16" si="7">$E16*$F16*$G16*I$6</f>
        <v>230</v>
      </c>
      <c r="I16" s="10">
        <f t="shared" si="7"/>
        <v>782</v>
      </c>
      <c r="J16" s="10">
        <f t="shared" si="7"/>
        <v>1518</v>
      </c>
      <c r="K16" s="10">
        <f t="shared" si="7"/>
        <v>2484</v>
      </c>
      <c r="L16" s="10">
        <f t="shared" si="7"/>
        <v>3358</v>
      </c>
      <c r="M16" s="10">
        <f t="shared" si="7"/>
        <v>3818</v>
      </c>
      <c r="N16" s="10">
        <f t="shared" si="7"/>
        <v>4048</v>
      </c>
      <c r="O16" s="10">
        <f t="shared" si="7"/>
        <v>4600</v>
      </c>
      <c r="P16" s="10">
        <f t="shared" si="7"/>
        <v>4600</v>
      </c>
    </row>
    <row r="17" spans="1:16">
      <c r="A17" s="7" t="s">
        <v>70</v>
      </c>
      <c r="B17" s="7" t="s">
        <v>71</v>
      </c>
      <c r="C17" s="15" t="s">
        <v>73</v>
      </c>
      <c r="D17" s="17" t="s">
        <v>79</v>
      </c>
      <c r="E17" s="24">
        <v>42</v>
      </c>
      <c r="F17" s="6">
        <v>2</v>
      </c>
      <c r="G17" s="6">
        <v>0.5</v>
      </c>
      <c r="H17" s="10">
        <f>$E17*$F17*$G17*I$6</f>
        <v>210</v>
      </c>
      <c r="I17" s="10">
        <f t="shared" ref="H17:P17" si="8">$E17*$F17*$G17*J$6</f>
        <v>714</v>
      </c>
      <c r="J17" s="10">
        <f t="shared" si="8"/>
        <v>1386</v>
      </c>
      <c r="K17" s="10">
        <f t="shared" si="8"/>
        <v>2268</v>
      </c>
      <c r="L17" s="10">
        <f t="shared" si="8"/>
        <v>3066</v>
      </c>
      <c r="M17" s="10">
        <f t="shared" si="8"/>
        <v>3486</v>
      </c>
      <c r="N17" s="10">
        <f t="shared" si="8"/>
        <v>3696</v>
      </c>
      <c r="O17" s="10">
        <f t="shared" si="8"/>
        <v>4200</v>
      </c>
      <c r="P17" s="10">
        <f t="shared" si="8"/>
        <v>4200</v>
      </c>
    </row>
    <row r="19" spans="1:16">
      <c r="A19" s="18" t="s">
        <v>58</v>
      </c>
      <c r="B19" s="18" t="s">
        <v>59</v>
      </c>
      <c r="C19" s="19"/>
      <c r="D19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20"/>
  <sheetViews>
    <sheetView workbookViewId="0">
      <selection activeCell="G22" sqref="G22"/>
    </sheetView>
  </sheetViews>
  <sheetFormatPr baseColWidth="10" defaultRowHeight="15"/>
  <cols>
    <col min="1" max="1" width="35.140625" customWidth="1"/>
    <col min="2" max="2" width="18" customWidth="1"/>
    <col min="3" max="4" width="10.5703125" customWidth="1"/>
    <col min="5" max="5" width="8.28515625" customWidth="1"/>
    <col min="6" max="6" width="9.28515625" customWidth="1"/>
    <col min="7" max="7" width="13" customWidth="1"/>
    <col min="8" max="8" width="12.5703125" customWidth="1"/>
    <col min="9" max="9" width="15.28515625" customWidth="1"/>
    <col min="10" max="10" width="16.85546875" bestFit="1" customWidth="1"/>
    <col min="11" max="14" width="15" bestFit="1" customWidth="1"/>
    <col min="15" max="15" width="15.5703125" customWidth="1"/>
    <col min="16" max="16" width="15" customWidth="1"/>
    <col min="17" max="17" width="14.7109375" customWidth="1"/>
  </cols>
  <sheetData>
    <row r="2" spans="1:57" ht="23.25">
      <c r="A2" s="1" t="s">
        <v>72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>
        <v>0</v>
      </c>
      <c r="AC2" s="4"/>
      <c r="AD2" s="2"/>
      <c r="AE2" s="2"/>
      <c r="AF2" s="2"/>
      <c r="AG2" s="2"/>
      <c r="AH2" s="2"/>
      <c r="AI2" s="2"/>
      <c r="AJ2" s="2"/>
      <c r="AK2" s="4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4" spans="1:57" ht="15.75">
      <c r="G4" s="13" t="s">
        <v>81</v>
      </c>
    </row>
    <row r="5" spans="1:57">
      <c r="G5" s="12" t="s">
        <v>1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>
        <v>2022</v>
      </c>
    </row>
    <row r="6" spans="1:57">
      <c r="G6" s="12" t="s">
        <v>83</v>
      </c>
      <c r="H6" s="9">
        <v>88</v>
      </c>
      <c r="I6" s="5">
        <v>80</v>
      </c>
      <c r="J6" s="5">
        <v>70</v>
      </c>
      <c r="K6" s="5">
        <v>50</v>
      </c>
      <c r="L6" s="5">
        <v>20</v>
      </c>
      <c r="M6" s="5">
        <v>12</v>
      </c>
    </row>
    <row r="7" spans="1:57">
      <c r="G7" s="12" t="s">
        <v>84</v>
      </c>
      <c r="H7" s="9">
        <v>128</v>
      </c>
      <c r="I7" s="5">
        <v>149</v>
      </c>
      <c r="J7" s="5">
        <v>153</v>
      </c>
      <c r="K7" s="5">
        <v>154</v>
      </c>
      <c r="L7" s="5">
        <v>154</v>
      </c>
      <c r="M7" s="5">
        <v>154</v>
      </c>
    </row>
    <row r="9" spans="1:57" ht="44.25" customHeight="1">
      <c r="A9" s="14" t="s">
        <v>37</v>
      </c>
      <c r="B9" s="14" t="s">
        <v>38</v>
      </c>
      <c r="C9" s="14" t="s">
        <v>39</v>
      </c>
      <c r="D9" s="14" t="s">
        <v>52</v>
      </c>
      <c r="E9" s="14" t="s">
        <v>42</v>
      </c>
      <c r="F9" s="8" t="s">
        <v>41</v>
      </c>
      <c r="G9" s="14" t="s">
        <v>40</v>
      </c>
      <c r="H9" s="8" t="s">
        <v>43</v>
      </c>
      <c r="I9" s="8" t="s">
        <v>44</v>
      </c>
      <c r="J9" s="8" t="s">
        <v>45</v>
      </c>
      <c r="K9" s="8" t="s">
        <v>46</v>
      </c>
      <c r="L9" s="8" t="s">
        <v>47</v>
      </c>
      <c r="M9" s="21" t="s">
        <v>91</v>
      </c>
    </row>
    <row r="10" spans="1:57">
      <c r="A10" s="7" t="s">
        <v>80</v>
      </c>
      <c r="B10" s="20" t="s">
        <v>86</v>
      </c>
      <c r="C10" s="23" t="s">
        <v>73</v>
      </c>
      <c r="D10" s="17">
        <v>190</v>
      </c>
      <c r="E10" s="24">
        <v>46</v>
      </c>
      <c r="F10" s="6">
        <v>2</v>
      </c>
      <c r="G10" s="6">
        <v>1</v>
      </c>
      <c r="H10" s="10">
        <f>$E10*$F10*$G10*I$6</f>
        <v>7360</v>
      </c>
      <c r="I10" s="10">
        <f t="shared" ref="I10:L11" si="0">$E10*$F10*$G10*J$6</f>
        <v>6440</v>
      </c>
      <c r="J10" s="10">
        <f t="shared" si="0"/>
        <v>4600</v>
      </c>
      <c r="K10" s="10">
        <f t="shared" si="0"/>
        <v>1840</v>
      </c>
      <c r="L10" s="10">
        <f t="shared" si="0"/>
        <v>1104</v>
      </c>
      <c r="M10">
        <v>777</v>
      </c>
    </row>
    <row r="11" spans="1:57">
      <c r="A11" s="20" t="s">
        <v>80</v>
      </c>
      <c r="B11" s="20" t="s">
        <v>87</v>
      </c>
      <c r="C11" s="23" t="s">
        <v>73</v>
      </c>
      <c r="D11" s="17">
        <v>190</v>
      </c>
      <c r="E11" s="24">
        <v>48</v>
      </c>
      <c r="F11" s="6">
        <v>2</v>
      </c>
      <c r="G11" s="6">
        <v>1</v>
      </c>
      <c r="H11" s="10">
        <f>$E11*$F11*$G11*I$6</f>
        <v>7680</v>
      </c>
      <c r="I11" s="10">
        <f t="shared" si="0"/>
        <v>6720</v>
      </c>
      <c r="J11" s="10">
        <f t="shared" si="0"/>
        <v>4800</v>
      </c>
      <c r="K11" s="10">
        <f t="shared" si="0"/>
        <v>1920</v>
      </c>
      <c r="L11" s="10">
        <f t="shared" si="0"/>
        <v>1152</v>
      </c>
      <c r="M11">
        <v>777</v>
      </c>
    </row>
    <row r="12" spans="1:57">
      <c r="A12" s="20" t="s">
        <v>89</v>
      </c>
      <c r="B12" s="7"/>
      <c r="C12" s="23" t="s">
        <v>5</v>
      </c>
      <c r="D12" s="17">
        <v>240</v>
      </c>
      <c r="E12" s="24">
        <v>302</v>
      </c>
      <c r="F12" s="6">
        <v>2</v>
      </c>
      <c r="G12" s="6">
        <v>0.5</v>
      </c>
      <c r="H12" s="10">
        <f>$E12*$F12*$G12*I$7</f>
        <v>44998</v>
      </c>
      <c r="I12" s="10">
        <f t="shared" ref="I12:L13" si="1">$E12*$F12*$G12*J$7</f>
        <v>46206</v>
      </c>
      <c r="J12" s="10">
        <f t="shared" si="1"/>
        <v>46508</v>
      </c>
      <c r="K12" s="10">
        <f t="shared" si="1"/>
        <v>46508</v>
      </c>
      <c r="L12" s="10">
        <f t="shared" si="1"/>
        <v>46508</v>
      </c>
      <c r="M12">
        <v>787</v>
      </c>
    </row>
    <row r="13" spans="1:57">
      <c r="A13" s="20" t="s">
        <v>90</v>
      </c>
      <c r="B13" s="7"/>
      <c r="C13" s="23" t="s">
        <v>5</v>
      </c>
      <c r="D13" s="17">
        <v>330</v>
      </c>
      <c r="E13" s="24">
        <v>293</v>
      </c>
      <c r="F13" s="6">
        <v>2</v>
      </c>
      <c r="G13" s="6">
        <v>0.4</v>
      </c>
      <c r="H13" s="10">
        <f>$E13*$F13*$G13*I$7</f>
        <v>34925.599999999999</v>
      </c>
      <c r="I13" s="10">
        <f t="shared" si="1"/>
        <v>35863.200000000004</v>
      </c>
      <c r="J13" s="10">
        <f t="shared" si="1"/>
        <v>36097.599999999999</v>
      </c>
      <c r="K13" s="10">
        <f t="shared" si="1"/>
        <v>36097.599999999999</v>
      </c>
      <c r="L13" s="10">
        <f>$E13*$F13*$G13*M$7</f>
        <v>36097.599999999999</v>
      </c>
      <c r="M13">
        <v>787</v>
      </c>
    </row>
    <row r="20" spans="1:2">
      <c r="A20" s="22" t="s">
        <v>88</v>
      </c>
      <c r="B20" s="22" t="s"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TA6V STD AO 777X</vt:lpstr>
      <vt:lpstr>TA6V ELI AO 777X</vt:lpstr>
      <vt:lpstr>TA6V STD ELI en contrat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Andanson</dc:creator>
  <cp:lastModifiedBy>Olivia Andanson</cp:lastModifiedBy>
  <dcterms:created xsi:type="dcterms:W3CDTF">2016-05-13T09:54:25Z</dcterms:created>
  <dcterms:modified xsi:type="dcterms:W3CDTF">2016-05-13T15:45:19Z</dcterms:modified>
</cp:coreProperties>
</file>