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atrick.delaborde\Documents\EcoTitanium\Ventes\"/>
    </mc:Choice>
  </mc:AlternateContent>
  <bookViews>
    <workbookView xWindow="0" yWindow="120" windowWidth="20490" windowHeight="7500"/>
  </bookViews>
  <sheets>
    <sheet name="InfosQualité" sheetId="1" r:id="rId1"/>
  </sheets>
  <definedNames>
    <definedName name="_xlnm._FilterDatabase" localSheetId="0" hidden="1">InfosQualité!$A$2:$Y$21</definedName>
    <definedName name="SemaineEXP">#REF!</definedName>
    <definedName name="VarEclairage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M20" i="1" l="1"/>
  <c r="M19" i="1"/>
  <c r="M18" i="1"/>
  <c r="O3" i="1" l="1"/>
  <c r="O4" i="1"/>
  <c r="O5" i="1"/>
  <c r="O6" i="1"/>
  <c r="O7" i="1"/>
  <c r="O8" i="1"/>
  <c r="O10" i="1"/>
  <c r="O13" i="1"/>
  <c r="O14" i="1"/>
  <c r="O15" i="1"/>
  <c r="O16" i="1"/>
  <c r="O17" i="1"/>
  <c r="O12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3" i="1"/>
  <c r="R4" i="1" l="1"/>
  <c r="R5" i="1"/>
  <c r="R6" i="1"/>
  <c r="R7" i="1"/>
  <c r="R8" i="1"/>
  <c r="R9" i="1"/>
  <c r="R10" i="1"/>
  <c r="R11" i="1"/>
  <c r="R12" i="1"/>
  <c r="P12" i="1" s="1"/>
  <c r="R13" i="1"/>
  <c r="R14" i="1"/>
  <c r="P14" i="1" s="1"/>
  <c r="R15" i="1"/>
  <c r="P15" i="1" s="1"/>
  <c r="R16" i="1"/>
  <c r="P16" i="1" s="1"/>
  <c r="R17" i="1"/>
  <c r="P17" i="1" s="1"/>
  <c r="R3" i="1"/>
</calcChain>
</file>

<file path=xl/comments1.xml><?xml version="1.0" encoding="utf-8"?>
<comments xmlns="http://schemas.openxmlformats.org/spreadsheetml/2006/main">
  <authors>
    <author>ROUZAUD Vincent</author>
  </authors>
  <commentList>
    <comment ref="W13" authorId="0" shapeId="0">
      <text>
        <r>
          <rPr>
            <b/>
            <sz val="9"/>
            <color indexed="81"/>
            <rFont val="Tahoma"/>
            <family val="2"/>
          </rPr>
          <t>p</t>
        </r>
      </text>
    </comment>
  </commentList>
</comments>
</file>

<file path=xl/sharedStrings.xml><?xml version="1.0" encoding="utf-8"?>
<sst xmlns="http://schemas.openxmlformats.org/spreadsheetml/2006/main" count="181" uniqueCount="79">
  <si>
    <t>Famille PIC</t>
  </si>
  <si>
    <t>Besoins</t>
  </si>
  <si>
    <t>OF</t>
  </si>
  <si>
    <t>Type</t>
  </si>
  <si>
    <t>PAM</t>
  </si>
  <si>
    <t>VAR</t>
  </si>
  <si>
    <t>Poteyé</t>
  </si>
  <si>
    <t>Meulé</t>
  </si>
  <si>
    <t>new
brassage</t>
  </si>
  <si>
    <t>PINS</t>
  </si>
  <si>
    <t>Remarques</t>
  </si>
  <si>
    <t>Pri</t>
  </si>
  <si>
    <t>Oui</t>
  </si>
  <si>
    <t>?</t>
  </si>
  <si>
    <t>4500010793_Taramm</t>
  </si>
  <si>
    <t>NON</t>
  </si>
  <si>
    <t>Affectation à définir</t>
  </si>
  <si>
    <t>4500010486_STDI</t>
  </si>
  <si>
    <t>Stdi</t>
  </si>
  <si>
    <t>Bombardier via AD</t>
  </si>
  <si>
    <t>4500010918_Bombardier #10</t>
  </si>
  <si>
    <t>OUI</t>
  </si>
  <si>
    <t>4500010918_Bombardier #20</t>
  </si>
  <si>
    <t>4500010920_ValidationClasseC</t>
  </si>
  <si>
    <t>AMS4928 Vente Lingots Dir. Autres (Pot.)</t>
  </si>
  <si>
    <t>4500010683#10</t>
  </si>
  <si>
    <t>Stock Decouplage UKAD</t>
  </si>
  <si>
    <t>4500010834_UKAD MTS#1</t>
  </si>
  <si>
    <t>Safran 6-4 Aero Booster EcoTi</t>
  </si>
  <si>
    <t>4500010835_SAFRAN #1</t>
  </si>
  <si>
    <t>4500010835_SAFRAN #4</t>
  </si>
  <si>
    <t>4500010835_SAFRAN #5</t>
  </si>
  <si>
    <t>4500010835_SAFRAN #6</t>
  </si>
  <si>
    <t>4500010835_SAFRAN #3</t>
  </si>
  <si>
    <t>4500010185_ PRI</t>
  </si>
  <si>
    <t>Forge Fedriga</t>
  </si>
  <si>
    <t/>
  </si>
  <si>
    <t>Validation Classe C N4</t>
  </si>
  <si>
    <t>Validation Classe C N5</t>
  </si>
  <si>
    <t>EXP
estimée</t>
  </si>
  <si>
    <t>Vis Acier =&gt; B348</t>
  </si>
  <si>
    <t>MEULAGE CHEZ EVERTZ</t>
  </si>
  <si>
    <t>MEULAGE CHEZ CALIDER</t>
  </si>
  <si>
    <t>Meulage léger (blanchissage) + ressuage</t>
  </si>
  <si>
    <t>Candidat pour test usinage</t>
  </si>
  <si>
    <t>VAR_4500009245_UKAD_MTS#2</t>
  </si>
  <si>
    <t>MEULAGE EVERTZ</t>
  </si>
  <si>
    <t>Poids KmProd</t>
  </si>
  <si>
    <t>Longueur KmProd</t>
  </si>
  <si>
    <t>Longueur Betty</t>
  </si>
  <si>
    <t>Diam
Betty</t>
  </si>
  <si>
    <t>Diamètre estimé</t>
  </si>
  <si>
    <t xml:space="preserve">OUI MEULAGE + ESSAI D USINAGE </t>
  </si>
  <si>
    <t>Poids  Theo
(Densité 4,43)</t>
  </si>
  <si>
    <t>Dia Theo
(Densité 4,43)</t>
  </si>
  <si>
    <t>Non masseloté (Perte Stub au Var), pas de risque de retassures</t>
  </si>
  <si>
    <t>Poids
Betty</t>
  </si>
  <si>
    <t>Delta de Poids</t>
  </si>
  <si>
    <t>Delta de Diamètre</t>
  </si>
  <si>
    <t>4900 (Confirmé)</t>
  </si>
  <si>
    <t>Blanchissage + Chimie conforme (MQP EcoTi) O= 0,2</t>
  </si>
  <si>
    <t>Réservation par M DAUZAT</t>
  </si>
  <si>
    <t>Test usinage + Analyse carbone en cours</t>
  </si>
  <si>
    <t>Candidat pour test usinage + Analyse carbone en cours</t>
  </si>
  <si>
    <t>Kind#30</t>
  </si>
  <si>
    <t>Kind#40</t>
  </si>
  <si>
    <t>OF E#51</t>
  </si>
  <si>
    <t>4500011214 MTS 20 PRI</t>
  </si>
  <si>
    <t>4500011220_SAFRAN #10</t>
  </si>
  <si>
    <t>4500011220_SAFRAN #20</t>
  </si>
  <si>
    <t>4500011220_SAFRAN #30</t>
  </si>
  <si>
    <t>4500011220_SAFRAN #40</t>
  </si>
  <si>
    <t>4500011220_SAFRAN #50</t>
  </si>
  <si>
    <t>4500011220_SAFRAN #60</t>
  </si>
  <si>
    <t>4500011220_SAFRAN #70</t>
  </si>
  <si>
    <t>4500010683#30</t>
  </si>
  <si>
    <t>4500010683#40</t>
  </si>
  <si>
    <t>4500011214 MTS 30 PRI</t>
  </si>
  <si>
    <t>4500010683#20 Kind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</si>
</sst>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0000000_-;\-* #,##0.00000000_-;_-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6633"/>
        <bgColor indexed="64"/>
      </patternFill>
    </fill>
    <fill>
      <patternFill patternType="gray06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7" fillId="0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/>
    </xf>
    <xf numFmtId="3" fontId="7" fillId="9" borderId="2" xfId="0" applyNumberFormat="1" applyFont="1" applyFill="1" applyBorder="1" applyAlignment="1">
      <alignment horizontal="center" vertical="center" wrapText="1"/>
    </xf>
    <xf numFmtId="3" fontId="7" fillId="10" borderId="2" xfId="0" applyNumberFormat="1" applyFont="1" applyFill="1" applyBorder="1" applyAlignment="1">
      <alignment horizontal="center" vertical="center" wrapText="1"/>
    </xf>
    <xf numFmtId="3" fontId="0" fillId="1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3" fillId="11" borderId="1" xfId="0" applyFont="1" applyFill="1" applyBorder="1" applyAlignment="1">
      <alignment horizontal="center" vertical="center" wrapText="1"/>
    </xf>
    <xf numFmtId="164" fontId="0" fillId="12" borderId="2" xfId="1" applyNumberFormat="1" applyFont="1" applyFill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/>
    </xf>
    <xf numFmtId="14" fontId="5" fillId="14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0" fillId="12" borderId="2" xfId="0" applyNumberFormat="1" applyFill="1" applyBorder="1" applyAlignment="1">
      <alignment horizontal="center" wrapText="1"/>
    </xf>
    <xf numFmtId="3" fontId="0" fillId="0" borderId="2" xfId="0" applyNumberForma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B1:W33"/>
  <sheetViews>
    <sheetView tabSelected="1" zoomScale="70" zoomScaleNormal="70" workbookViewId="0">
      <pane xSplit="4" ySplit="2" topLeftCell="V3" activePane="bottomRight" state="frozenSplit"/>
      <selection pane="topRight" activeCell="M4" sqref="M4"/>
      <selection pane="bottomLeft" activeCell="A11" sqref="A11"/>
      <selection pane="bottomRight" activeCell="C7" sqref="C7"/>
    </sheetView>
  </sheetViews>
  <sheetFormatPr baseColWidth="10" defaultColWidth="11.453125" defaultRowHeight="14.5" x14ac:dyDescent="0.35"/>
  <cols>
    <col min="1" max="1" width="11.453125" style="4"/>
    <col min="2" max="2" width="40.54296875" style="4" bestFit="1" customWidth="1"/>
    <col min="3" max="3" width="31.453125" style="4" bestFit="1" customWidth="1"/>
    <col min="4" max="5" width="13.81640625" style="4" bestFit="1" customWidth="1"/>
    <col min="6" max="6" width="12.26953125" style="4" bestFit="1" customWidth="1"/>
    <col min="7" max="7" width="11.54296875" style="4" bestFit="1" customWidth="1"/>
    <col min="8" max="8" width="16" style="4" bestFit="1" customWidth="1"/>
    <col min="9" max="9" width="15.7265625" style="4" bestFit="1" customWidth="1"/>
    <col min="10" max="10" width="17.26953125" style="4" bestFit="1" customWidth="1"/>
    <col min="11" max="11" width="17.26953125" style="28" bestFit="1" customWidth="1"/>
    <col min="12" max="12" width="17.26953125" style="4" bestFit="1" customWidth="1"/>
    <col min="13" max="13" width="12.81640625" style="4" bestFit="1" customWidth="1"/>
    <col min="14" max="16" width="12.81640625" style="4" customWidth="1"/>
    <col min="17" max="18" width="22.26953125" style="4" bestFit="1" customWidth="1"/>
    <col min="19" max="19" width="42.26953125" style="4" bestFit="1" customWidth="1"/>
    <col min="20" max="20" width="16.54296875" style="4" bestFit="1" customWidth="1"/>
    <col min="21" max="21" width="14.81640625" style="4" bestFit="1" customWidth="1"/>
    <col min="22" max="22" width="12.1796875" style="4" bestFit="1" customWidth="1"/>
    <col min="23" max="23" width="64.54296875" style="4" bestFit="1" customWidth="1"/>
    <col min="24" max="24" width="11.453125" style="4"/>
    <col min="25" max="25" width="39.81640625" style="4" bestFit="1" customWidth="1"/>
    <col min="26" max="16384" width="11.453125" style="4"/>
  </cols>
  <sheetData>
    <row r="1" spans="2:23" x14ac:dyDescent="0.35">
      <c r="R1" s="4">
        <v>4.43</v>
      </c>
    </row>
    <row r="2" spans="2:23" ht="37" x14ac:dyDescent="0.35">
      <c r="B2" s="21" t="s">
        <v>0</v>
      </c>
      <c r="C2" s="21" t="s">
        <v>1</v>
      </c>
      <c r="D2" s="1" t="s">
        <v>2</v>
      </c>
      <c r="E2" s="1" t="s">
        <v>3</v>
      </c>
      <c r="F2" s="2" t="s">
        <v>4</v>
      </c>
      <c r="G2" s="2" t="s">
        <v>5</v>
      </c>
      <c r="H2" s="13" t="s">
        <v>39</v>
      </c>
      <c r="I2" s="3" t="s">
        <v>47</v>
      </c>
      <c r="J2" s="3" t="s">
        <v>48</v>
      </c>
      <c r="K2" s="3" t="s">
        <v>51</v>
      </c>
      <c r="L2" s="3" t="s">
        <v>49</v>
      </c>
      <c r="M2" s="3" t="s">
        <v>50</v>
      </c>
      <c r="N2" s="3" t="s">
        <v>56</v>
      </c>
      <c r="O2" s="37" t="s">
        <v>58</v>
      </c>
      <c r="P2" s="37" t="s">
        <v>57</v>
      </c>
      <c r="Q2" s="3" t="s">
        <v>54</v>
      </c>
      <c r="R2" s="3" t="s">
        <v>53</v>
      </c>
      <c r="S2" s="2" t="s">
        <v>7</v>
      </c>
      <c r="T2" s="3" t="s">
        <v>8</v>
      </c>
      <c r="U2" s="2" t="s">
        <v>6</v>
      </c>
      <c r="V2" s="2" t="s">
        <v>9</v>
      </c>
      <c r="W2" s="20" t="s">
        <v>10</v>
      </c>
    </row>
    <row r="3" spans="2:23" ht="23.5" x14ac:dyDescent="0.35">
      <c r="B3" s="5" t="s">
        <v>26</v>
      </c>
      <c r="C3" s="5" t="s">
        <v>45</v>
      </c>
      <c r="D3" s="6">
        <v>10408</v>
      </c>
      <c r="E3" s="6" t="s">
        <v>11</v>
      </c>
      <c r="F3" s="7">
        <v>43502</v>
      </c>
      <c r="G3" s="7">
        <v>43524</v>
      </c>
      <c r="H3" s="7">
        <v>43559</v>
      </c>
      <c r="I3" s="16">
        <v>6050</v>
      </c>
      <c r="J3" s="16">
        <v>2470</v>
      </c>
      <c r="K3" s="8">
        <v>835</v>
      </c>
      <c r="L3" s="5" t="s">
        <v>13</v>
      </c>
      <c r="M3" s="32">
        <v>830</v>
      </c>
      <c r="N3" s="32"/>
      <c r="O3" s="36">
        <f t="shared" ref="O3:O10" si="0">ABS((M3-Q3)/Q3)</f>
        <v>1.0773628728681085E-2</v>
      </c>
      <c r="P3" s="32"/>
      <c r="Q3" s="33">
        <f t="shared" ref="Q3:Q17" si="1">1000*(4*I3/(PI()*J3*$R$1))^(1/2)</f>
        <v>839.03950006237017</v>
      </c>
      <c r="R3" s="33">
        <f>(J3*$R$1*PI()/4*K3^2)/10^6</f>
        <v>5991.8855835465538</v>
      </c>
      <c r="S3" s="4" t="s">
        <v>41</v>
      </c>
      <c r="T3" s="8" t="s">
        <v>15</v>
      </c>
      <c r="U3" s="8" t="s">
        <v>15</v>
      </c>
      <c r="V3" s="8">
        <v>2</v>
      </c>
      <c r="W3" s="5"/>
    </row>
    <row r="4" spans="2:23" ht="23.5" x14ac:dyDescent="0.35">
      <c r="B4" s="5" t="s">
        <v>13</v>
      </c>
      <c r="C4" s="5" t="s">
        <v>34</v>
      </c>
      <c r="D4" s="9">
        <v>10421</v>
      </c>
      <c r="E4" s="9" t="s">
        <v>11</v>
      </c>
      <c r="F4" s="7">
        <v>43509</v>
      </c>
      <c r="G4" s="7">
        <v>43536</v>
      </c>
      <c r="H4" s="7">
        <v>43560</v>
      </c>
      <c r="I4" s="16">
        <v>6210</v>
      </c>
      <c r="J4" s="16">
        <v>2561</v>
      </c>
      <c r="K4" s="8">
        <v>832</v>
      </c>
      <c r="L4" s="5">
        <v>2570</v>
      </c>
      <c r="M4" s="32">
        <v>836</v>
      </c>
      <c r="N4" s="32"/>
      <c r="O4" s="36">
        <f t="shared" si="0"/>
        <v>1.4103377239990825E-3</v>
      </c>
      <c r="P4" s="32"/>
      <c r="Q4" s="33">
        <f t="shared" si="1"/>
        <v>834.82261816874893</v>
      </c>
      <c r="R4" s="33">
        <f t="shared" ref="R4:R17" si="2">(J4*$R$1*PI()/4*K4^2)/10^6</f>
        <v>6168.0777383909617</v>
      </c>
      <c r="S4" s="29" t="s">
        <v>12</v>
      </c>
      <c r="T4" s="8" t="s">
        <v>15</v>
      </c>
      <c r="U4" s="8" t="s">
        <v>15</v>
      </c>
      <c r="V4" s="5">
        <v>2</v>
      </c>
      <c r="W4" s="5"/>
    </row>
    <row r="5" spans="2:23" ht="23.5" x14ac:dyDescent="0.35">
      <c r="B5" s="5" t="s">
        <v>13</v>
      </c>
      <c r="C5" s="5" t="s">
        <v>14</v>
      </c>
      <c r="D5" s="6">
        <v>10390</v>
      </c>
      <c r="E5" s="6" t="s">
        <v>11</v>
      </c>
      <c r="F5" s="7">
        <v>43363</v>
      </c>
      <c r="G5" s="7">
        <v>43539</v>
      </c>
      <c r="H5" s="7">
        <v>43644</v>
      </c>
      <c r="I5" s="17">
        <v>4720</v>
      </c>
      <c r="J5" s="17">
        <v>1885</v>
      </c>
      <c r="K5" s="26">
        <v>843</v>
      </c>
      <c r="L5" s="5">
        <v>1880</v>
      </c>
      <c r="M5" s="32">
        <v>849</v>
      </c>
      <c r="N5" s="32"/>
      <c r="O5" s="36">
        <f t="shared" si="0"/>
        <v>7.8127741207000836E-4</v>
      </c>
      <c r="P5" s="32"/>
      <c r="Q5" s="33">
        <f t="shared" si="1"/>
        <v>848.3372132974323</v>
      </c>
      <c r="R5" s="33">
        <f t="shared" si="2"/>
        <v>4660.7961804896277</v>
      </c>
      <c r="S5" s="30" t="s">
        <v>52</v>
      </c>
      <c r="T5" s="8" t="s">
        <v>15</v>
      </c>
      <c r="U5" s="8" t="s">
        <v>15</v>
      </c>
      <c r="V5" s="5">
        <v>4</v>
      </c>
      <c r="W5" s="5"/>
    </row>
    <row r="6" spans="2:23" ht="23.5" x14ac:dyDescent="0.35">
      <c r="B6" s="5" t="s">
        <v>13</v>
      </c>
      <c r="C6" s="5" t="s">
        <v>16</v>
      </c>
      <c r="D6" s="6">
        <v>10442</v>
      </c>
      <c r="E6" s="6" t="s">
        <v>11</v>
      </c>
      <c r="F6" s="7">
        <v>43549</v>
      </c>
      <c r="G6" s="7">
        <v>43560</v>
      </c>
      <c r="H6" s="7">
        <v>43658</v>
      </c>
      <c r="I6" s="16">
        <v>6150</v>
      </c>
      <c r="J6" s="16">
        <v>2365</v>
      </c>
      <c r="K6" s="8">
        <v>866</v>
      </c>
      <c r="L6" s="5">
        <v>2365</v>
      </c>
      <c r="M6" s="32">
        <v>869</v>
      </c>
      <c r="N6" s="32"/>
      <c r="O6" s="36">
        <f t="shared" si="0"/>
        <v>5.1817498067122459E-3</v>
      </c>
      <c r="P6" s="32"/>
      <c r="Q6" s="33">
        <f t="shared" si="1"/>
        <v>864.52027224638846</v>
      </c>
      <c r="R6" s="33">
        <f t="shared" si="2"/>
        <v>6171.070908604499</v>
      </c>
      <c r="S6" s="29" t="s">
        <v>42</v>
      </c>
      <c r="T6" s="8" t="s">
        <v>15</v>
      </c>
      <c r="U6" s="8" t="s">
        <v>15</v>
      </c>
      <c r="V6" s="5">
        <v>2</v>
      </c>
      <c r="W6" s="5" t="s">
        <v>40</v>
      </c>
    </row>
    <row r="7" spans="2:23" ht="23.5" x14ac:dyDescent="0.35">
      <c r="B7" s="5" t="s">
        <v>13</v>
      </c>
      <c r="C7" s="5" t="s">
        <v>17</v>
      </c>
      <c r="D7" s="10">
        <v>10464</v>
      </c>
      <c r="E7" s="10" t="s">
        <v>18</v>
      </c>
      <c r="F7" s="7">
        <v>43600</v>
      </c>
      <c r="G7" s="7">
        <v>43614</v>
      </c>
      <c r="H7" s="7">
        <v>43627</v>
      </c>
      <c r="I7" s="18">
        <v>6690</v>
      </c>
      <c r="J7" s="18">
        <v>2540</v>
      </c>
      <c r="K7" s="27">
        <v>874</v>
      </c>
      <c r="L7" s="5">
        <v>2540</v>
      </c>
      <c r="M7" s="32">
        <v>875</v>
      </c>
      <c r="N7" s="32"/>
      <c r="O7" s="36">
        <f t="shared" si="0"/>
        <v>5.677320459187612E-3</v>
      </c>
      <c r="P7" s="32"/>
      <c r="Q7" s="33">
        <f t="shared" si="1"/>
        <v>870.06038835645518</v>
      </c>
      <c r="R7" s="33">
        <f t="shared" si="2"/>
        <v>6750.7214669395471</v>
      </c>
      <c r="S7" s="30" t="s">
        <v>46</v>
      </c>
      <c r="T7" s="8" t="s">
        <v>15</v>
      </c>
      <c r="U7" s="8" t="s">
        <v>15</v>
      </c>
      <c r="V7" s="5">
        <v>4</v>
      </c>
      <c r="W7" s="5"/>
    </row>
    <row r="8" spans="2:23" ht="23.5" x14ac:dyDescent="0.35">
      <c r="B8" s="5" t="s">
        <v>19</v>
      </c>
      <c r="C8" s="5" t="s">
        <v>20</v>
      </c>
      <c r="D8" s="6">
        <v>10504</v>
      </c>
      <c r="E8" s="6" t="s">
        <v>11</v>
      </c>
      <c r="F8" s="7">
        <v>43612</v>
      </c>
      <c r="G8" s="7">
        <v>43626</v>
      </c>
      <c r="H8" s="7">
        <v>43635</v>
      </c>
      <c r="I8" s="25">
        <v>6720</v>
      </c>
      <c r="J8" s="18">
        <v>2452</v>
      </c>
      <c r="K8" s="27">
        <v>890</v>
      </c>
      <c r="L8" s="5">
        <v>2450</v>
      </c>
      <c r="M8" s="32">
        <v>891</v>
      </c>
      <c r="N8" s="32"/>
      <c r="O8" s="36">
        <f t="shared" si="0"/>
        <v>3.9223068416366236E-3</v>
      </c>
      <c r="P8" s="32"/>
      <c r="Q8" s="33">
        <f t="shared" si="1"/>
        <v>887.51887863026684</v>
      </c>
      <c r="R8" s="33">
        <f t="shared" si="2"/>
        <v>6757.6249823356457</v>
      </c>
      <c r="S8" s="30" t="s">
        <v>43</v>
      </c>
      <c r="T8" s="5" t="s">
        <v>21</v>
      </c>
      <c r="U8" s="8" t="s">
        <v>15</v>
      </c>
      <c r="V8" s="5">
        <v>2</v>
      </c>
      <c r="W8" s="5"/>
    </row>
    <row r="9" spans="2:23" ht="23.5" x14ac:dyDescent="0.35">
      <c r="B9" s="5" t="s">
        <v>19</v>
      </c>
      <c r="C9" s="5" t="s">
        <v>22</v>
      </c>
      <c r="D9" s="6">
        <v>10466</v>
      </c>
      <c r="E9" s="6" t="s">
        <v>11</v>
      </c>
      <c r="F9" s="7">
        <v>43615</v>
      </c>
      <c r="G9" s="7">
        <v>43626</v>
      </c>
      <c r="H9" s="7">
        <v>43640</v>
      </c>
      <c r="I9" s="25">
        <v>6900</v>
      </c>
      <c r="J9" s="18">
        <v>2445</v>
      </c>
      <c r="K9" s="27">
        <v>905</v>
      </c>
      <c r="L9" s="5"/>
      <c r="M9" s="35" t="s">
        <v>13</v>
      </c>
      <c r="N9" s="32"/>
      <c r="O9" s="36"/>
      <c r="P9" s="32"/>
      <c r="Q9" s="33">
        <f t="shared" si="1"/>
        <v>900.61320384704686</v>
      </c>
      <c r="R9" s="33">
        <f t="shared" si="2"/>
        <v>6967.3821162970717</v>
      </c>
      <c r="S9" s="31" t="s">
        <v>15</v>
      </c>
      <c r="T9" s="5" t="s">
        <v>21</v>
      </c>
      <c r="U9" s="8" t="s">
        <v>15</v>
      </c>
      <c r="V9" s="5">
        <v>2</v>
      </c>
      <c r="W9" s="5"/>
    </row>
    <row r="10" spans="2:23" ht="23.5" x14ac:dyDescent="0.35">
      <c r="B10" s="5" t="s">
        <v>13</v>
      </c>
      <c r="C10" s="5" t="s">
        <v>23</v>
      </c>
      <c r="D10" s="11">
        <v>10506</v>
      </c>
      <c r="E10" s="10" t="s">
        <v>18</v>
      </c>
      <c r="F10" s="7">
        <v>43613</v>
      </c>
      <c r="G10" s="7">
        <v>43634</v>
      </c>
      <c r="H10" s="7">
        <v>43641</v>
      </c>
      <c r="I10" s="25">
        <v>7105</v>
      </c>
      <c r="J10" s="18">
        <v>2507</v>
      </c>
      <c r="K10" s="27">
        <v>904</v>
      </c>
      <c r="L10" s="5">
        <v>3145</v>
      </c>
      <c r="M10" s="32">
        <v>824</v>
      </c>
      <c r="N10" s="32"/>
      <c r="O10" s="36">
        <f t="shared" si="0"/>
        <v>8.7003439701549529E-2</v>
      </c>
      <c r="P10" s="32"/>
      <c r="Q10" s="33">
        <f t="shared" si="1"/>
        <v>902.52256780753009</v>
      </c>
      <c r="R10" s="33">
        <f t="shared" si="2"/>
        <v>7128.2808531114497</v>
      </c>
      <c r="S10" s="31" t="s">
        <v>15</v>
      </c>
      <c r="T10" s="5" t="s">
        <v>21</v>
      </c>
      <c r="U10" s="8" t="s">
        <v>15</v>
      </c>
      <c r="V10" s="5">
        <v>4</v>
      </c>
      <c r="W10" s="5"/>
    </row>
    <row r="11" spans="2:23" ht="23.5" x14ac:dyDescent="0.35">
      <c r="B11" s="5" t="s">
        <v>24</v>
      </c>
      <c r="C11" s="5" t="s">
        <v>25</v>
      </c>
      <c r="D11" s="6">
        <v>10478</v>
      </c>
      <c r="E11" s="6" t="s">
        <v>11</v>
      </c>
      <c r="F11" s="7">
        <v>43616</v>
      </c>
      <c r="G11" s="7">
        <v>43637</v>
      </c>
      <c r="H11" s="7">
        <v>43649</v>
      </c>
      <c r="I11" s="19">
        <v>6970</v>
      </c>
      <c r="J11" s="19">
        <v>2470</v>
      </c>
      <c r="K11" s="15">
        <v>904</v>
      </c>
      <c r="L11" s="5"/>
      <c r="M11" s="35" t="s">
        <v>13</v>
      </c>
      <c r="N11" s="32"/>
      <c r="O11" s="36"/>
      <c r="P11" s="32"/>
      <c r="Q11" s="33">
        <f t="shared" si="1"/>
        <v>900.57753372139405</v>
      </c>
      <c r="R11" s="33">
        <f t="shared" si="2"/>
        <v>7023.076867644706</v>
      </c>
      <c r="S11" s="31" t="s">
        <v>15</v>
      </c>
      <c r="T11" s="5" t="s">
        <v>21</v>
      </c>
      <c r="U11" s="8" t="s">
        <v>15</v>
      </c>
      <c r="V11" s="5">
        <v>2</v>
      </c>
      <c r="W11" s="5"/>
    </row>
    <row r="12" spans="2:23" ht="23.5" x14ac:dyDescent="0.35">
      <c r="B12" s="5" t="s">
        <v>13</v>
      </c>
      <c r="C12" s="5" t="s">
        <v>35</v>
      </c>
      <c r="D12" s="9">
        <v>10467</v>
      </c>
      <c r="E12" s="9" t="s">
        <v>11</v>
      </c>
      <c r="F12" s="7">
        <v>43627</v>
      </c>
      <c r="G12" s="7">
        <v>43640</v>
      </c>
      <c r="H12" s="7">
        <v>43656</v>
      </c>
      <c r="I12" s="19">
        <v>7400</v>
      </c>
      <c r="J12" s="24">
        <v>2615</v>
      </c>
      <c r="K12" s="15">
        <v>903</v>
      </c>
      <c r="L12" s="5">
        <v>2615</v>
      </c>
      <c r="M12" s="32">
        <v>903</v>
      </c>
      <c r="N12" s="16">
        <v>7425</v>
      </c>
      <c r="O12" s="36">
        <f>ABS((M12-Q12)/Q12)</f>
        <v>1.2776930366421618E-3</v>
      </c>
      <c r="P12" s="36">
        <f>ABS((N12-R12)/R12)</f>
        <v>8.192649299563218E-4</v>
      </c>
      <c r="Q12" s="33">
        <f t="shared" si="1"/>
        <v>901.84771545385297</v>
      </c>
      <c r="R12" s="33">
        <f t="shared" si="2"/>
        <v>7418.921937438573</v>
      </c>
      <c r="S12" s="31" t="s">
        <v>15</v>
      </c>
      <c r="T12" s="5" t="s">
        <v>21</v>
      </c>
      <c r="U12" s="5" t="s">
        <v>21</v>
      </c>
      <c r="V12" s="5">
        <v>2</v>
      </c>
      <c r="W12" s="41" t="s">
        <v>60</v>
      </c>
    </row>
    <row r="13" spans="2:23" ht="29" x14ac:dyDescent="0.35">
      <c r="B13" s="5" t="s">
        <v>13</v>
      </c>
      <c r="C13" s="42" t="s">
        <v>61</v>
      </c>
      <c r="D13" s="6">
        <v>10465</v>
      </c>
      <c r="E13" s="6" t="s">
        <v>11</v>
      </c>
      <c r="F13" s="7">
        <v>43614</v>
      </c>
      <c r="G13" s="7">
        <v>43642</v>
      </c>
      <c r="H13" s="7">
        <v>43657</v>
      </c>
      <c r="I13" s="19">
        <v>4900</v>
      </c>
      <c r="J13" s="19">
        <v>1710</v>
      </c>
      <c r="K13" s="15">
        <v>825</v>
      </c>
      <c r="L13" s="5">
        <v>1720</v>
      </c>
      <c r="M13" s="32">
        <v>907</v>
      </c>
      <c r="N13" s="45" t="s">
        <v>59</v>
      </c>
      <c r="O13" s="36">
        <f t="shared" ref="O13:O17" si="3">ABS((M13-Q13)/Q13)</f>
        <v>5.66031518413603E-4</v>
      </c>
      <c r="P13" s="39"/>
      <c r="Q13" s="33">
        <f t="shared" si="1"/>
        <v>907.51368134703398</v>
      </c>
      <c r="R13" s="38">
        <f t="shared" si="2"/>
        <v>4049.4646775775796</v>
      </c>
      <c r="S13" s="31" t="s">
        <v>15</v>
      </c>
      <c r="T13" s="5" t="s">
        <v>21</v>
      </c>
      <c r="U13" s="5" t="s">
        <v>21</v>
      </c>
      <c r="V13" s="5">
        <v>2</v>
      </c>
      <c r="W13" s="5" t="s">
        <v>55</v>
      </c>
    </row>
    <row r="14" spans="2:23" ht="23.5" x14ac:dyDescent="0.35">
      <c r="B14" s="5" t="s">
        <v>26</v>
      </c>
      <c r="C14" s="5" t="s">
        <v>27</v>
      </c>
      <c r="D14" s="6">
        <v>10479</v>
      </c>
      <c r="E14" s="6" t="s">
        <v>11</v>
      </c>
      <c r="F14" s="7">
        <v>43628</v>
      </c>
      <c r="G14" s="7">
        <v>43640</v>
      </c>
      <c r="H14" s="7">
        <v>43656</v>
      </c>
      <c r="I14" s="19">
        <v>7000</v>
      </c>
      <c r="J14" s="19">
        <v>2530</v>
      </c>
      <c r="K14" s="15">
        <v>910</v>
      </c>
      <c r="L14" s="5">
        <v>2525</v>
      </c>
      <c r="M14" s="35">
        <v>905</v>
      </c>
      <c r="N14" s="46">
        <v>7135</v>
      </c>
      <c r="O14" s="36">
        <f t="shared" si="3"/>
        <v>1.4861140710603895E-2</v>
      </c>
      <c r="P14" s="36">
        <f>ABS((N14-R14)/R14)</f>
        <v>2.1193005706179064E-2</v>
      </c>
      <c r="Q14" s="33">
        <f t="shared" si="1"/>
        <v>891.74761324127621</v>
      </c>
      <c r="R14" s="33">
        <f t="shared" si="2"/>
        <v>7289.4861209565452</v>
      </c>
      <c r="S14" s="31" t="s">
        <v>15</v>
      </c>
      <c r="T14" s="5" t="s">
        <v>21</v>
      </c>
      <c r="U14" s="5" t="s">
        <v>21</v>
      </c>
      <c r="V14" s="5">
        <v>2</v>
      </c>
      <c r="W14" s="5"/>
    </row>
    <row r="15" spans="2:23" ht="23.5" x14ac:dyDescent="0.35">
      <c r="B15" s="5" t="s">
        <v>36</v>
      </c>
      <c r="C15" s="5" t="s">
        <v>37</v>
      </c>
      <c r="D15" s="10">
        <v>10468</v>
      </c>
      <c r="E15" s="10" t="s">
        <v>18</v>
      </c>
      <c r="F15" s="7">
        <v>43616</v>
      </c>
      <c r="G15" s="7">
        <v>43641</v>
      </c>
      <c r="H15" s="7">
        <v>43658</v>
      </c>
      <c r="I15" s="19">
        <v>6390</v>
      </c>
      <c r="J15" s="19">
        <v>2260</v>
      </c>
      <c r="K15" s="15">
        <v>912</v>
      </c>
      <c r="L15" s="5">
        <v>2250</v>
      </c>
      <c r="M15" s="35">
        <v>907</v>
      </c>
      <c r="N15" s="46">
        <v>6390</v>
      </c>
      <c r="O15" s="36">
        <f t="shared" si="3"/>
        <v>6.1387634232237418E-3</v>
      </c>
      <c r="P15" s="36">
        <f>ABS((N15-R15)/R15)</f>
        <v>2.2967220051135117E-2</v>
      </c>
      <c r="Q15" s="33">
        <f t="shared" si="1"/>
        <v>901.46611279947092</v>
      </c>
      <c r="R15" s="33">
        <f t="shared" si="2"/>
        <v>6540.2104526466701</v>
      </c>
      <c r="S15" s="31" t="s">
        <v>15</v>
      </c>
      <c r="T15" s="5" t="s">
        <v>21</v>
      </c>
      <c r="U15" s="5" t="s">
        <v>21</v>
      </c>
      <c r="V15" s="5">
        <v>4</v>
      </c>
      <c r="W15" s="40" t="s">
        <v>62</v>
      </c>
    </row>
    <row r="16" spans="2:23" ht="23.5" x14ac:dyDescent="0.35">
      <c r="B16" s="5" t="s">
        <v>36</v>
      </c>
      <c r="C16" s="5" t="s">
        <v>38</v>
      </c>
      <c r="D16" s="11">
        <v>10469</v>
      </c>
      <c r="E16" s="10" t="s">
        <v>18</v>
      </c>
      <c r="F16" s="7">
        <v>43629</v>
      </c>
      <c r="G16" s="7">
        <v>43642</v>
      </c>
      <c r="H16" s="7">
        <v>43658</v>
      </c>
      <c r="I16" s="23">
        <v>7290</v>
      </c>
      <c r="J16" s="19">
        <v>2570</v>
      </c>
      <c r="K16" s="15">
        <v>909</v>
      </c>
      <c r="L16" s="5">
        <v>2570</v>
      </c>
      <c r="M16" s="35">
        <v>906</v>
      </c>
      <c r="N16" s="46">
        <v>7380</v>
      </c>
      <c r="O16" s="36">
        <f t="shared" si="3"/>
        <v>3.4085538502643619E-3</v>
      </c>
      <c r="P16" s="36">
        <f>ABS((N16-R16)/R16)</f>
        <v>1.1463419195184912E-3</v>
      </c>
      <c r="Q16" s="33">
        <f t="shared" si="1"/>
        <v>902.92234057952794</v>
      </c>
      <c r="R16" s="33">
        <f t="shared" si="2"/>
        <v>7388.4697125525918</v>
      </c>
      <c r="S16" s="31" t="s">
        <v>15</v>
      </c>
      <c r="T16" s="5" t="s">
        <v>21</v>
      </c>
      <c r="U16" s="5" t="s">
        <v>21</v>
      </c>
      <c r="V16" s="5">
        <v>4</v>
      </c>
      <c r="W16" s="40" t="s">
        <v>63</v>
      </c>
    </row>
    <row r="17" spans="2:23" ht="23.5" x14ac:dyDescent="0.35">
      <c r="B17" s="5" t="s">
        <v>28</v>
      </c>
      <c r="C17" s="5" t="s">
        <v>29</v>
      </c>
      <c r="D17" s="6">
        <v>10528</v>
      </c>
      <c r="E17" s="6" t="s">
        <v>11</v>
      </c>
      <c r="F17" s="7">
        <v>43643</v>
      </c>
      <c r="G17" s="7">
        <v>43647</v>
      </c>
      <c r="H17" s="7">
        <v>43662</v>
      </c>
      <c r="I17" s="23">
        <v>6815</v>
      </c>
      <c r="J17" s="19">
        <v>2400</v>
      </c>
      <c r="K17" s="15">
        <v>908</v>
      </c>
      <c r="L17" s="5">
        <v>2400</v>
      </c>
      <c r="M17" s="35">
        <v>906</v>
      </c>
      <c r="N17" s="46">
        <v>6815</v>
      </c>
      <c r="O17" s="36">
        <f t="shared" si="3"/>
        <v>2.8770483393172046E-3</v>
      </c>
      <c r="P17" s="36">
        <f>ABS((N17-R17)/R17)</f>
        <v>1.0104582408632105E-2</v>
      </c>
      <c r="Q17" s="33">
        <f t="shared" si="1"/>
        <v>903.40087202141308</v>
      </c>
      <c r="R17" s="33">
        <f t="shared" si="2"/>
        <v>6884.5656610699198</v>
      </c>
      <c r="S17" s="31" t="s">
        <v>15</v>
      </c>
      <c r="T17" s="5" t="s">
        <v>21</v>
      </c>
      <c r="U17" s="5" t="s">
        <v>21</v>
      </c>
      <c r="V17" s="5">
        <v>2</v>
      </c>
      <c r="W17" s="22" t="s">
        <v>44</v>
      </c>
    </row>
    <row r="18" spans="2:23" ht="23.5" x14ac:dyDescent="0.35">
      <c r="B18" s="5" t="s">
        <v>28</v>
      </c>
      <c r="C18" s="5" t="s">
        <v>33</v>
      </c>
      <c r="D18" s="6">
        <v>10482</v>
      </c>
      <c r="E18" s="6" t="s">
        <v>11</v>
      </c>
      <c r="F18" s="7">
        <v>43662</v>
      </c>
      <c r="G18" s="7">
        <v>43668</v>
      </c>
      <c r="H18" s="43">
        <v>43703</v>
      </c>
      <c r="I18" s="19"/>
      <c r="J18" s="19"/>
      <c r="K18" s="15"/>
      <c r="L18" s="15">
        <v>2460</v>
      </c>
      <c r="M18" s="32">
        <f>(908+912+908)/3</f>
        <v>909.33333333333337</v>
      </c>
      <c r="N18" s="19">
        <v>6930</v>
      </c>
      <c r="O18" s="36"/>
      <c r="P18" s="15"/>
      <c r="Q18" s="15"/>
      <c r="R18" s="15"/>
      <c r="S18" s="12"/>
      <c r="T18" s="14" t="s">
        <v>21</v>
      </c>
      <c r="U18" s="14" t="s">
        <v>21</v>
      </c>
      <c r="V18" s="5">
        <v>2</v>
      </c>
      <c r="W18" s="5"/>
    </row>
    <row r="19" spans="2:23" ht="23.5" x14ac:dyDescent="0.35">
      <c r="B19" s="5" t="s">
        <v>28</v>
      </c>
      <c r="C19" s="5" t="s">
        <v>30</v>
      </c>
      <c r="D19" s="6">
        <v>10521</v>
      </c>
      <c r="E19" s="6" t="s">
        <v>11</v>
      </c>
      <c r="F19" s="7">
        <v>43663</v>
      </c>
      <c r="G19" s="7">
        <v>43669</v>
      </c>
      <c r="H19" s="43">
        <v>43705</v>
      </c>
      <c r="I19" s="19"/>
      <c r="J19" s="19"/>
      <c r="K19" s="15"/>
      <c r="L19" s="15">
        <v>2355</v>
      </c>
      <c r="M19" s="32">
        <f>(911+911+910)/3</f>
        <v>910.66666666666663</v>
      </c>
      <c r="N19" s="16">
        <v>7175</v>
      </c>
      <c r="O19" s="36"/>
      <c r="P19" s="15"/>
      <c r="Q19" s="15"/>
      <c r="R19" s="15"/>
      <c r="S19" s="12"/>
      <c r="T19" s="14" t="s">
        <v>21</v>
      </c>
      <c r="U19" s="14" t="s">
        <v>21</v>
      </c>
      <c r="V19" s="5">
        <v>2</v>
      </c>
      <c r="W19" s="5"/>
    </row>
    <row r="20" spans="2:23" ht="23.5" x14ac:dyDescent="0.35">
      <c r="B20" s="5" t="s">
        <v>28</v>
      </c>
      <c r="C20" s="5" t="s">
        <v>31</v>
      </c>
      <c r="D20" s="6">
        <v>10522</v>
      </c>
      <c r="E20" s="6" t="s">
        <v>11</v>
      </c>
      <c r="F20" s="7">
        <v>43664</v>
      </c>
      <c r="G20" s="7">
        <v>43670</v>
      </c>
      <c r="H20" s="43">
        <v>43705</v>
      </c>
      <c r="I20" s="19"/>
      <c r="J20" s="19"/>
      <c r="K20" s="15"/>
      <c r="L20" s="4">
        <v>2495</v>
      </c>
      <c r="M20" s="32">
        <f>(913+910+910)/3</f>
        <v>911</v>
      </c>
      <c r="N20" s="19">
        <v>7035</v>
      </c>
      <c r="O20" s="36"/>
      <c r="P20" s="15"/>
      <c r="Q20" s="15"/>
      <c r="R20" s="15"/>
      <c r="S20" s="12"/>
      <c r="T20" s="14" t="s">
        <v>21</v>
      </c>
      <c r="U20" s="14" t="s">
        <v>21</v>
      </c>
      <c r="V20" s="5">
        <v>2</v>
      </c>
      <c r="W20" s="5"/>
    </row>
    <row r="21" spans="2:23" ht="23.5" x14ac:dyDescent="0.35">
      <c r="B21" s="5" t="s">
        <v>28</v>
      </c>
      <c r="C21" s="5" t="s">
        <v>32</v>
      </c>
      <c r="D21" s="6">
        <v>10523</v>
      </c>
      <c r="E21" s="6" t="s">
        <v>11</v>
      </c>
      <c r="F21" s="7">
        <v>43664</v>
      </c>
      <c r="G21" s="7">
        <v>43672</v>
      </c>
      <c r="H21" s="43">
        <v>43705</v>
      </c>
      <c r="I21" s="19"/>
      <c r="J21" s="19"/>
      <c r="K21" s="15"/>
      <c r="L21" s="15">
        <v>2485</v>
      </c>
      <c r="M21" s="32">
        <f>(915+907+905)/3</f>
        <v>909</v>
      </c>
      <c r="N21" s="19">
        <v>7045</v>
      </c>
      <c r="O21" s="36"/>
      <c r="P21" s="15"/>
      <c r="Q21" s="15"/>
      <c r="R21" s="15"/>
      <c r="S21" s="12"/>
      <c r="T21" s="14" t="s">
        <v>21</v>
      </c>
      <c r="U21" s="14" t="s">
        <v>21</v>
      </c>
      <c r="V21" s="5">
        <v>2</v>
      </c>
      <c r="W21" s="5"/>
    </row>
    <row r="22" spans="2:23" ht="23.5" x14ac:dyDescent="0.35">
      <c r="B22" s="44" t="s">
        <v>24</v>
      </c>
      <c r="C22" s="5" t="s">
        <v>78</v>
      </c>
      <c r="D22" s="9">
        <v>10542</v>
      </c>
      <c r="E22" s="6" t="s">
        <v>11</v>
      </c>
    </row>
    <row r="23" spans="2:23" ht="23.5" x14ac:dyDescent="0.35">
      <c r="B23" s="44" t="s">
        <v>13</v>
      </c>
      <c r="C23" s="5" t="s">
        <v>67</v>
      </c>
      <c r="D23" s="6">
        <v>10524</v>
      </c>
      <c r="E23" s="6" t="s">
        <v>11</v>
      </c>
    </row>
    <row r="24" spans="2:23" ht="23.5" x14ac:dyDescent="0.35">
      <c r="B24" s="5" t="s">
        <v>28</v>
      </c>
      <c r="C24" s="5" t="s">
        <v>68</v>
      </c>
      <c r="D24" s="6">
        <v>10525</v>
      </c>
      <c r="E24" s="6" t="s">
        <v>11</v>
      </c>
    </row>
    <row r="25" spans="2:23" ht="23.5" x14ac:dyDescent="0.35">
      <c r="B25" s="5" t="s">
        <v>28</v>
      </c>
      <c r="C25" s="5" t="s">
        <v>69</v>
      </c>
      <c r="D25" s="6">
        <v>10526</v>
      </c>
      <c r="E25" s="6" t="s">
        <v>11</v>
      </c>
    </row>
    <row r="26" spans="2:23" ht="23.5" x14ac:dyDescent="0.35">
      <c r="B26" s="5" t="s">
        <v>28</v>
      </c>
      <c r="C26" s="5" t="s">
        <v>70</v>
      </c>
      <c r="D26" s="6">
        <v>10547</v>
      </c>
      <c r="E26" s="6" t="s">
        <v>11</v>
      </c>
      <c r="Q26" s="34"/>
    </row>
    <row r="27" spans="2:23" ht="23.5" x14ac:dyDescent="0.35">
      <c r="B27" s="5" t="s">
        <v>28</v>
      </c>
      <c r="C27" s="5" t="s">
        <v>71</v>
      </c>
      <c r="D27" s="6">
        <v>10548</v>
      </c>
      <c r="E27" s="6" t="s">
        <v>11</v>
      </c>
    </row>
    <row r="28" spans="2:23" ht="23.5" x14ac:dyDescent="0.35">
      <c r="B28" s="5" t="s">
        <v>28</v>
      </c>
      <c r="C28" s="5" t="s">
        <v>72</v>
      </c>
      <c r="D28" s="6">
        <v>10560</v>
      </c>
      <c r="E28" s="6" t="s">
        <v>11</v>
      </c>
    </row>
    <row r="29" spans="2:23" ht="23.5" x14ac:dyDescent="0.35">
      <c r="B29" s="5" t="s">
        <v>28</v>
      </c>
      <c r="C29" s="5" t="s">
        <v>73</v>
      </c>
      <c r="D29" s="6">
        <v>10561</v>
      </c>
      <c r="E29" s="6" t="s">
        <v>11</v>
      </c>
    </row>
    <row r="30" spans="2:23" ht="23.5" x14ac:dyDescent="0.35">
      <c r="B30" s="5" t="s">
        <v>28</v>
      </c>
      <c r="C30" s="5" t="s">
        <v>74</v>
      </c>
      <c r="D30" s="6">
        <v>10562</v>
      </c>
      <c r="E30" s="6" t="s">
        <v>11</v>
      </c>
    </row>
    <row r="31" spans="2:23" ht="23.5" x14ac:dyDescent="0.35">
      <c r="B31" s="5" t="s">
        <v>24</v>
      </c>
      <c r="C31" s="5" t="s">
        <v>75</v>
      </c>
      <c r="D31" s="6" t="s">
        <v>64</v>
      </c>
      <c r="E31" s="6" t="s">
        <v>11</v>
      </c>
    </row>
    <row r="32" spans="2:23" ht="23.5" x14ac:dyDescent="0.35">
      <c r="B32" s="5" t="s">
        <v>24</v>
      </c>
      <c r="C32" s="5" t="s">
        <v>76</v>
      </c>
      <c r="D32" s="6" t="s">
        <v>65</v>
      </c>
      <c r="E32" s="6" t="s">
        <v>11</v>
      </c>
    </row>
    <row r="33" spans="2:5" ht="23.5" x14ac:dyDescent="0.35">
      <c r="B33" s="5" t="s">
        <v>13</v>
      </c>
      <c r="C33" s="5" t="s">
        <v>77</v>
      </c>
      <c r="D33" s="6" t="s">
        <v>66</v>
      </c>
      <c r="E33" s="6" t="s">
        <v>11</v>
      </c>
    </row>
  </sheetData>
  <autoFilter ref="A2:Y21"/>
  <conditionalFormatting sqref="Q3:Q17">
    <cfRule type="expression" dxfId="0" priority="1">
      <formula>"N3/O3&gt;0.01"</formula>
    </cfRule>
  </conditionalFormatting>
  <dataValidations count="1">
    <dataValidation type="custom" allowBlank="1" showInputMessage="1" showErrorMessage="1" errorTitle="Alerte Doublon" error="Présence de doublon" sqref="D22:D30 D33">
      <formula1>COUNTIF($H$26:$H$506,D22)=1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InfosQualité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ROUZAUD Vincent</dc:creator>
  <cp:lastModifiedBy>DELABORDE Patrick</cp:lastModifiedBy>
  <dcterms:created xsi:type="dcterms:W3CDTF">2019-07-05T12:37:01Z</dcterms:created>
  <dcterms:modified xsi:type="dcterms:W3CDTF">2019-08-28T11:40:27Z</dcterms:modified>
</cp:coreProperties>
</file>