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 activeTab="1"/>
  </bookViews>
  <sheets>
    <sheet name="VolumeBillettesA400M" sheetId="3" r:id="rId1"/>
    <sheet name="VolumeBillettesA350" sheetId="1" r:id="rId2"/>
    <sheet name="VolumeLgts1023" sheetId="2" r:id="rId3"/>
  </sheets>
  <calcPr calcId="145621"/>
</workbook>
</file>

<file path=xl/calcChain.xml><?xml version="1.0" encoding="utf-8"?>
<calcChain xmlns="http://schemas.openxmlformats.org/spreadsheetml/2006/main">
  <c r="H14" i="3" l="1"/>
  <c r="G14" i="3"/>
  <c r="H13" i="3"/>
  <c r="G13" i="3"/>
  <c r="C8" i="3"/>
  <c r="D8" i="3"/>
  <c r="E8" i="3"/>
  <c r="F8" i="3"/>
  <c r="B8" i="3"/>
  <c r="F17" i="2"/>
  <c r="F18" i="2" s="1"/>
  <c r="E17" i="2"/>
  <c r="D17" i="2"/>
  <c r="C17" i="2"/>
  <c r="C18" i="2" s="1"/>
  <c r="C22" i="2" s="1"/>
  <c r="B17" i="2"/>
  <c r="B18" i="2" s="1"/>
  <c r="D8" i="2"/>
  <c r="D6" i="2"/>
  <c r="H15" i="3" l="1"/>
  <c r="G15" i="3"/>
  <c r="D9" i="2"/>
  <c r="B19" i="2" s="1"/>
  <c r="F19" i="2"/>
  <c r="B26" i="2"/>
  <c r="B22" i="2"/>
  <c r="F26" i="2"/>
  <c r="F22" i="2"/>
  <c r="D18" i="2"/>
  <c r="C26" i="2"/>
  <c r="E18" i="2"/>
  <c r="C19" i="2" l="1"/>
  <c r="C23" i="2" s="1"/>
  <c r="D19" i="2"/>
  <c r="E19" i="2"/>
  <c r="E27" i="2" s="1"/>
  <c r="E26" i="2"/>
  <c r="E22" i="2"/>
  <c r="B23" i="2"/>
  <c r="B27" i="2"/>
  <c r="F23" i="2"/>
  <c r="F27" i="2"/>
  <c r="D22" i="2"/>
  <c r="D26" i="2"/>
  <c r="E23" i="2"/>
  <c r="C27" i="2" l="1"/>
  <c r="D27" i="2"/>
  <c r="D23" i="2"/>
  <c r="H26" i="1" l="1"/>
  <c r="H28" i="1" s="1"/>
  <c r="H27" i="1"/>
  <c r="H25" i="1"/>
  <c r="G26" i="1"/>
  <c r="G27" i="1"/>
  <c r="G25" i="1"/>
  <c r="G28" i="1" l="1"/>
  <c r="B8" i="1"/>
  <c r="C8" i="1"/>
  <c r="D8" i="1"/>
  <c r="E8" i="1"/>
  <c r="F8" i="1"/>
</calcChain>
</file>

<file path=xl/sharedStrings.xml><?xml version="1.0" encoding="utf-8"?>
<sst xmlns="http://schemas.openxmlformats.org/spreadsheetml/2006/main" count="118" uniqueCount="81">
  <si>
    <t>dia 280</t>
  </si>
  <si>
    <t>A60200</t>
  </si>
  <si>
    <t xml:space="preserve">Shackle </t>
  </si>
  <si>
    <t>A60290</t>
  </si>
  <si>
    <t xml:space="preserve">Stay upper Fwd </t>
  </si>
  <si>
    <t>dia 180</t>
  </si>
  <si>
    <t>A60270</t>
  </si>
  <si>
    <t>Brake rod Fwd</t>
  </si>
  <si>
    <t>A60260</t>
  </si>
  <si>
    <t>Brake rod Aft</t>
  </si>
  <si>
    <t>K60500</t>
  </si>
  <si>
    <t>Torque link optimisé</t>
  </si>
  <si>
    <t>Pds livré  / Ac</t>
  </si>
  <si>
    <t>PMO / Ac en Kg</t>
  </si>
  <si>
    <t>Pds livré / p</t>
  </si>
  <si>
    <t>PMO / p</t>
  </si>
  <si>
    <t>Billette</t>
  </si>
  <si>
    <t>Coef / Ac</t>
  </si>
  <si>
    <t>Article</t>
  </si>
  <si>
    <t>Medium parts optimisées en Ti1023</t>
  </si>
  <si>
    <t>Version optimisée</t>
  </si>
  <si>
    <t>Pamiers utilise de la billette Ti1023 pour la réalisation des medium parts</t>
  </si>
  <si>
    <t>Le cycle Anc ( à partir du lingot ) est de l'ordre de 30 sem. L'objectif ( contrat) est de descendree à 20 sem.</t>
  </si>
  <si>
    <t xml:space="preserve">Nota : </t>
  </si>
  <si>
    <t>Besoins Lingots en T</t>
  </si>
  <si>
    <t>( idem pour Timet vis-à-vis de MBD )</t>
  </si>
  <si>
    <t>Besoins Lingots en Nbre</t>
  </si>
  <si>
    <t>Part de marché mini = 50% ( phase production )</t>
  </si>
  <si>
    <t>Evolution part de marché</t>
  </si>
  <si>
    <t>pour 100% de part de marché - voir cycle Anc en Nota</t>
  </si>
  <si>
    <t>Durèe cycles MBD + Anc en mois</t>
  </si>
  <si>
    <t>P 40 du 17/12/2013</t>
  </si>
  <si>
    <t>Nbre avions à livrer à Airbus ( - 800 &amp; 900 uniquement )</t>
  </si>
  <si>
    <t xml:space="preserve"> ( config actuelle )</t>
  </si>
  <si>
    <t>2 lingots</t>
  </si>
  <si>
    <t>1 Ac =</t>
  </si>
  <si>
    <t>1 lingot de 5,3 T</t>
  </si>
  <si>
    <t>Sliding member</t>
  </si>
  <si>
    <t>1 lingot de 4,1 T</t>
  </si>
  <si>
    <t>Bogie beam</t>
  </si>
  <si>
    <t xml:space="preserve">soit </t>
  </si>
  <si>
    <t>Poids total / avion en T</t>
  </si>
  <si>
    <t>Coef /Ac</t>
  </si>
  <si>
    <t>PMO / pce en Kg</t>
  </si>
  <si>
    <t>Application</t>
  </si>
  <si>
    <t>Besoins Lgts 1023</t>
  </si>
  <si>
    <t>Large parts A350</t>
  </si>
  <si>
    <t>MBD</t>
  </si>
  <si>
    <t>Besoins Billettes Ti 1023</t>
  </si>
  <si>
    <t>Nbre Ac à livrer à AD ( Liv billettes à Pa )</t>
  </si>
  <si>
    <t>Besoins Billettes TA6VPQ svt MTL3106</t>
  </si>
  <si>
    <t>Pamiers utilise de la billette TA6VPQ pour la réalisation des medium parts</t>
  </si>
  <si>
    <t>Medium parts optimisées en TA6VPQ</t>
  </si>
  <si>
    <t>Stay lower Aft 50-3569032-00</t>
  </si>
  <si>
    <t>Stay lower Fwd 50-35799040-00</t>
  </si>
  <si>
    <t>Stay upper Aft 50-3585052-00</t>
  </si>
  <si>
    <t>Total medium parts Ti1023 / Ac</t>
  </si>
  <si>
    <t>Total medium parts TA6VPQ / Ac</t>
  </si>
  <si>
    <t>K60510</t>
  </si>
  <si>
    <t>K60520</t>
  </si>
  <si>
    <t>A60280</t>
  </si>
  <si>
    <t>Mini 50% -  idem pour Timet</t>
  </si>
  <si>
    <t>dia 240</t>
  </si>
  <si>
    <t>Medium parts A350</t>
  </si>
  <si>
    <t>Part de marché probable AD</t>
  </si>
  <si>
    <t>Implémentation version optimisée seront réalisées fin 2014 - 1° sem 2015</t>
  </si>
  <si>
    <t>Nbre Ac à livrer à AD</t>
  </si>
  <si>
    <t>Trailing Arms A400M</t>
  </si>
  <si>
    <t>Nbre avions à livrer à Airbus</t>
  </si>
  <si>
    <t>Total trailing arms  TA6VPQ / Ac</t>
  </si>
  <si>
    <t>Trailing arm Mid/Fwd</t>
  </si>
  <si>
    <t>H60150</t>
  </si>
  <si>
    <t>dia 300</t>
  </si>
  <si>
    <t>H60160</t>
  </si>
  <si>
    <t>Part de marché</t>
  </si>
  <si>
    <t>Appros à partir contrat Safran</t>
  </si>
  <si>
    <t>contrat se termine fin 2015 -  Négo " 2016-2020" prévue  sur 2° sem 2014</t>
  </si>
  <si>
    <t>Nbre Ac à livrer à AD ( billettes )</t>
  </si>
  <si>
    <t xml:space="preserve">Prix appros billettes 2014 : </t>
  </si>
  <si>
    <t>40,26 $/kg en longueurs multiples</t>
  </si>
  <si>
    <t>37,98 $/kg en longueurs courantes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</si>
</sst>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9" fontId="2" fillId="0" borderId="0" applyFont="0" applyFill="0" applyBorder="0" applyAlignment="0" applyProtection="0"/>
  </cellStyleXfs>
  <cellXfs count="75"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0" borderId="4" xfId="0" applyFont="1" applyBorder="1" applyAlignment="1">
      <alignment horizontal="right" vertical="center"/>
    </xf>
    <xf numFmtId="0" fontId="1" fillId="3" borderId="5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4" borderId="0" xfId="0" applyFont="1" applyFill="1"/>
    <xf numFmtId="0" fontId="1" fillId="0" borderId="0" xfId="0" applyFont="1"/>
    <xf numFmtId="1" fontId="1" fillId="0" borderId="0" xfId="0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5" borderId="0" xfId="0" applyFont="1" applyFill="1"/>
    <xf numFmtId="0" fontId="1" fillId="5" borderId="0" xfId="0" applyFont="1" applyFill="1" applyAlignment="1">
      <alignment horizontal="center" vertical="center" wrapText="1"/>
    </xf>
    <xf numFmtId="0" fontId="0" fillId="5" borderId="0" xfId="0" applyFill="1"/>
    <xf numFmtId="0" fontId="1" fillId="5" borderId="0" xfId="0" applyFont="1" applyFill="1"/>
    <xf numFmtId="0" fontId="1" fillId="0" borderId="0" xfId="0" applyFont="1" applyAlignment="1">
      <alignment horizontal="center"/>
    </xf>
    <xf numFmtId="0" fontId="5" fillId="0" borderId="0" xfId="0" applyFont="1"/>
    <xf numFmtId="14" fontId="6" fillId="0" borderId="0" xfId="0" applyNumberFormat="1" applyFont="1"/>
    <xf numFmtId="0" fontId="7" fillId="0" borderId="0" xfId="0" applyFont="1"/>
    <xf numFmtId="0" fontId="1" fillId="0" borderId="0" xfId="0" applyFont="1" applyAlignment="1">
      <alignment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Fill="1" applyBorder="1"/>
    <xf numFmtId="0" fontId="1" fillId="6" borderId="5" xfId="0" applyFont="1" applyFill="1" applyBorder="1"/>
    <xf numFmtId="9" fontId="1" fillId="0" borderId="0" xfId="0" applyNumberFormat="1" applyFont="1"/>
    <xf numFmtId="0" fontId="1" fillId="2" borderId="0" xfId="0" applyFont="1" applyFill="1"/>
    <xf numFmtId="0" fontId="0" fillId="2" borderId="0" xfId="0" applyFill="1"/>
    <xf numFmtId="0" fontId="7" fillId="0" borderId="0" xfId="1" applyFont="1"/>
    <xf numFmtId="0" fontId="2" fillId="0" borderId="0" xfId="1"/>
    <xf numFmtId="0" fontId="1" fillId="0" borderId="0" xfId="1" applyFont="1"/>
    <xf numFmtId="14" fontId="6" fillId="0" borderId="0" xfId="1" applyNumberFormat="1" applyFont="1"/>
    <xf numFmtId="0" fontId="5" fillId="0" borderId="0" xfId="1" applyFont="1"/>
    <xf numFmtId="0" fontId="2" fillId="3" borderId="5" xfId="1" applyFill="1" applyBorder="1" applyAlignment="1">
      <alignment horizontal="center" wrapText="1"/>
    </xf>
    <xf numFmtId="0" fontId="2" fillId="3" borderId="5" xfId="1" applyFont="1" applyFill="1" applyBorder="1" applyAlignment="1">
      <alignment horizontal="center" wrapText="1"/>
    </xf>
    <xf numFmtId="0" fontId="2" fillId="0" borderId="0" xfId="1" applyFont="1" applyAlignment="1">
      <alignment wrapText="1"/>
    </xf>
    <xf numFmtId="0" fontId="2" fillId="0" borderId="0" xfId="1" applyAlignment="1">
      <alignment wrapText="1"/>
    </xf>
    <xf numFmtId="0" fontId="2" fillId="0" borderId="10" xfId="1" applyBorder="1" applyAlignment="1">
      <alignment horizontal="center"/>
    </xf>
    <xf numFmtId="0" fontId="2" fillId="0" borderId="5" xfId="1" applyBorder="1" applyAlignment="1">
      <alignment horizontal="center"/>
    </xf>
    <xf numFmtId="0" fontId="2" fillId="5" borderId="5" xfId="1" applyFill="1" applyBorder="1" applyAlignment="1">
      <alignment horizontal="center"/>
    </xf>
    <xf numFmtId="164" fontId="1" fillId="3" borderId="5" xfId="1" applyNumberFormat="1" applyFont="1" applyFill="1" applyBorder="1" applyAlignment="1">
      <alignment horizontal="center"/>
    </xf>
    <xf numFmtId="0" fontId="2" fillId="0" borderId="0" xfId="1" applyFont="1"/>
    <xf numFmtId="0" fontId="1" fillId="0" borderId="0" xfId="1" applyFont="1" applyAlignment="1">
      <alignment horizontal="center"/>
    </xf>
    <xf numFmtId="164" fontId="1" fillId="3" borderId="0" xfId="1" applyNumberFormat="1" applyFont="1" applyFill="1" applyAlignment="1">
      <alignment horizontal="center"/>
    </xf>
    <xf numFmtId="0" fontId="2" fillId="3" borderId="0" xfId="1" applyFont="1" applyFill="1"/>
    <xf numFmtId="0" fontId="2" fillId="3" borderId="0" xfId="1" applyFill="1"/>
    <xf numFmtId="0" fontId="2" fillId="5" borderId="0" xfId="1" applyFill="1"/>
    <xf numFmtId="0" fontId="1" fillId="5" borderId="0" xfId="1" applyFont="1" applyFill="1"/>
    <xf numFmtId="0" fontId="1" fillId="5" borderId="0" xfId="1" applyFont="1" applyFill="1" applyAlignment="1">
      <alignment horizontal="center" vertical="center" wrapText="1"/>
    </xf>
    <xf numFmtId="0" fontId="4" fillId="5" borderId="0" xfId="1" applyFont="1" applyFill="1"/>
    <xf numFmtId="0" fontId="3" fillId="0" borderId="0" xfId="1" applyFont="1" applyAlignment="1">
      <alignment horizontal="center"/>
    </xf>
    <xf numFmtId="1" fontId="1" fillId="0" borderId="0" xfId="1" applyNumberFormat="1" applyFont="1"/>
    <xf numFmtId="1" fontId="2" fillId="0" borderId="0" xfId="1" applyNumberFormat="1"/>
    <xf numFmtId="0" fontId="1" fillId="4" borderId="0" xfId="1" applyFont="1" applyFill="1"/>
    <xf numFmtId="0" fontId="2" fillId="4" borderId="0" xfId="1" applyFill="1"/>
    <xf numFmtId="0" fontId="2" fillId="4" borderId="0" xfId="1" applyFill="1" applyAlignment="1">
      <alignment wrapText="1"/>
    </xf>
    <xf numFmtId="9" fontId="1" fillId="4" borderId="0" xfId="2" applyFont="1" applyFill="1"/>
    <xf numFmtId="9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1" applyFont="1" applyAlignment="1">
      <alignment horizontal="center" wrapText="1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E27" sqref="E27"/>
    </sheetView>
  </sheetViews>
  <sheetFormatPr baseColWidth="10" defaultRowHeight="12.75" x14ac:dyDescent="0.2"/>
  <cols>
    <col min="1" max="1" width="24.5703125" customWidth="1"/>
    <col min="2" max="2" width="9.7109375" customWidth="1"/>
    <col min="5" max="5" width="9.85546875" customWidth="1"/>
    <col min="6" max="6" width="10.140625" customWidth="1"/>
  </cols>
  <sheetData>
    <row r="1" spans="1:14" ht="15.75" x14ac:dyDescent="0.25">
      <c r="A1" s="32" t="s">
        <v>47</v>
      </c>
      <c r="C1" s="20" t="s">
        <v>67</v>
      </c>
      <c r="H1" s="31">
        <v>41681</v>
      </c>
    </row>
    <row r="3" spans="1:14" ht="19.5" customHeight="1" x14ac:dyDescent="0.2"/>
    <row r="4" spans="1:14" x14ac:dyDescent="0.2">
      <c r="A4" s="28" t="s">
        <v>68</v>
      </c>
      <c r="B4" s="27"/>
      <c r="C4" s="27"/>
      <c r="D4" s="27"/>
      <c r="E4" s="27"/>
      <c r="F4" s="27"/>
      <c r="J4" s="22"/>
    </row>
    <row r="5" spans="1:14" x14ac:dyDescent="0.2">
      <c r="A5" s="26" t="s">
        <v>31</v>
      </c>
      <c r="B5" s="27">
        <v>2014</v>
      </c>
      <c r="C5" s="27">
        <v>2015</v>
      </c>
      <c r="D5" s="27">
        <v>2016</v>
      </c>
      <c r="E5" s="27">
        <v>2017</v>
      </c>
      <c r="F5" s="27">
        <v>2018</v>
      </c>
      <c r="G5" s="27">
        <v>2019</v>
      </c>
      <c r="J5" s="22"/>
    </row>
    <row r="6" spans="1:14" x14ac:dyDescent="0.2">
      <c r="A6" s="26"/>
      <c r="B6" s="25">
        <v>16</v>
      </c>
      <c r="C6" s="25">
        <v>23</v>
      </c>
      <c r="D6" s="25">
        <v>28</v>
      </c>
      <c r="E6" s="25">
        <v>25</v>
      </c>
      <c r="F6" s="25">
        <v>25</v>
      </c>
      <c r="G6" s="25">
        <v>25</v>
      </c>
      <c r="J6" s="22"/>
    </row>
    <row r="7" spans="1:14" s="44" customFormat="1" ht="26.25" x14ac:dyDescent="0.25">
      <c r="A7" s="73" t="s">
        <v>30</v>
      </c>
      <c r="B7" s="65">
        <v>10</v>
      </c>
      <c r="H7"/>
      <c r="J7" s="51"/>
    </row>
    <row r="8" spans="1:14" s="44" customFormat="1" ht="25.5" x14ac:dyDescent="0.2">
      <c r="A8" s="74" t="s">
        <v>77</v>
      </c>
      <c r="B8" s="66">
        <f>(B6/12*(12-$B$7)+C6/12*$B$7)</f>
        <v>21.833333333333336</v>
      </c>
      <c r="C8" s="66">
        <f t="shared" ref="C8:F8" si="0">(C6/12*(12-$B$7)+D6/12*$B$7)</f>
        <v>27.166666666666668</v>
      </c>
      <c r="D8" s="66">
        <f t="shared" si="0"/>
        <v>25.500000000000004</v>
      </c>
      <c r="E8" s="66">
        <f t="shared" si="0"/>
        <v>25.000000000000004</v>
      </c>
      <c r="F8" s="66">
        <f t="shared" si="0"/>
        <v>25.000000000000004</v>
      </c>
      <c r="J8" s="51"/>
    </row>
    <row r="11" spans="1:14" ht="15.75" thickBot="1" x14ac:dyDescent="0.3">
      <c r="A11" s="30" t="s">
        <v>50</v>
      </c>
    </row>
    <row r="12" spans="1:14" s="13" customFormat="1" ht="32.25" customHeight="1" x14ac:dyDescent="0.2">
      <c r="A12" s="18"/>
      <c r="B12" s="17" t="s">
        <v>18</v>
      </c>
      <c r="C12" s="17" t="s">
        <v>17</v>
      </c>
      <c r="D12" s="15" t="s">
        <v>16</v>
      </c>
      <c r="E12" s="17" t="s">
        <v>15</v>
      </c>
      <c r="F12" s="16" t="s">
        <v>14</v>
      </c>
      <c r="G12" s="15" t="s">
        <v>13</v>
      </c>
      <c r="H12" s="14" t="s">
        <v>12</v>
      </c>
      <c r="J12"/>
      <c r="K12"/>
      <c r="L12"/>
      <c r="M12"/>
      <c r="N12"/>
    </row>
    <row r="13" spans="1:14" ht="16.5" customHeight="1" x14ac:dyDescent="0.2">
      <c r="A13" s="37" t="s">
        <v>70</v>
      </c>
      <c r="B13" s="9" t="s">
        <v>71</v>
      </c>
      <c r="C13" s="9">
        <v>4</v>
      </c>
      <c r="D13" s="8" t="s">
        <v>72</v>
      </c>
      <c r="E13" s="38">
        <v>392</v>
      </c>
      <c r="F13" s="38">
        <v>190</v>
      </c>
      <c r="G13" s="6">
        <f>E13*C13</f>
        <v>1568</v>
      </c>
      <c r="H13" s="5">
        <f>F13*C13</f>
        <v>760</v>
      </c>
    </row>
    <row r="14" spans="1:14" ht="16.5" customHeight="1" x14ac:dyDescent="0.2">
      <c r="A14" s="37" t="s">
        <v>70</v>
      </c>
      <c r="B14" s="9" t="s">
        <v>73</v>
      </c>
      <c r="C14" s="9">
        <v>2</v>
      </c>
      <c r="D14" s="8" t="s">
        <v>72</v>
      </c>
      <c r="E14" s="38">
        <v>403</v>
      </c>
      <c r="F14" s="39">
        <v>224</v>
      </c>
      <c r="G14" s="6">
        <f t="shared" ref="G14" si="1">E14*C14</f>
        <v>806</v>
      </c>
      <c r="H14" s="5">
        <f t="shared" ref="H14" si="2">F14*C14</f>
        <v>448</v>
      </c>
    </row>
    <row r="15" spans="1:14" ht="19.5" customHeight="1" thickBot="1" x14ac:dyDescent="0.25">
      <c r="A15" s="4"/>
      <c r="B15" s="3"/>
      <c r="C15" s="34" t="s">
        <v>69</v>
      </c>
      <c r="D15" s="35"/>
      <c r="E15" s="35"/>
      <c r="F15" s="36"/>
      <c r="G15" s="2">
        <f>SUM(G13:G14)</f>
        <v>2374</v>
      </c>
      <c r="H15" s="1">
        <f>SUM(H13:H14)</f>
        <v>1208</v>
      </c>
    </row>
    <row r="17" spans="1:7" ht="17.25" customHeight="1" x14ac:dyDescent="0.2">
      <c r="A17" s="29" t="s">
        <v>74</v>
      </c>
      <c r="B17" s="72">
        <v>1</v>
      </c>
      <c r="C17" s="20" t="s">
        <v>76</v>
      </c>
      <c r="D17" s="20"/>
      <c r="E17" s="20"/>
      <c r="F17" s="20"/>
      <c r="G17" s="20"/>
    </row>
    <row r="18" spans="1:7" ht="17.25" customHeight="1" x14ac:dyDescent="0.2">
      <c r="A18" s="20" t="s">
        <v>75</v>
      </c>
    </row>
    <row r="19" spans="1:7" x14ac:dyDescent="0.2">
      <c r="A19" s="20" t="s">
        <v>78</v>
      </c>
      <c r="B19" s="20" t="s">
        <v>79</v>
      </c>
      <c r="C19" s="20"/>
    </row>
    <row r="20" spans="1:7" x14ac:dyDescent="0.2">
      <c r="A20" s="20"/>
      <c r="B20" s="20" t="s">
        <v>80</v>
      </c>
      <c r="C20" s="20"/>
    </row>
  </sheetData>
  <mergeCells count="3">
    <mergeCell ref="A5:A6"/>
    <mergeCell ref="A15:B15"/>
    <mergeCell ref="C15:F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tabSelected="1" workbookViewId="0">
      <selection activeCell="A21" sqref="A21:XFD28"/>
    </sheetView>
  </sheetViews>
  <sheetFormatPr baseColWidth="10" defaultRowHeight="12.75" x14ac:dyDescent="0.2"/>
  <cols>
    <col min="1" max="1" width="30.140625" customWidth="1"/>
    <col min="3" max="3" width="9" customWidth="1"/>
    <col min="4" max="4" width="9.7109375" customWidth="1"/>
    <col min="5" max="5" width="8.85546875" customWidth="1"/>
    <col min="6" max="6" width="9.5703125" customWidth="1"/>
    <col min="7" max="7" width="8.85546875" customWidth="1"/>
    <col min="8" max="8" width="10" customWidth="1"/>
  </cols>
  <sheetData>
    <row r="1" spans="1:10" ht="15.75" x14ac:dyDescent="0.25">
      <c r="A1" s="32" t="s">
        <v>47</v>
      </c>
      <c r="C1" s="20" t="s">
        <v>63</v>
      </c>
      <c r="H1" s="31">
        <v>41681</v>
      </c>
    </row>
    <row r="3" spans="1:10" ht="19.5" customHeight="1" x14ac:dyDescent="0.2"/>
    <row r="4" spans="1:10" x14ac:dyDescent="0.2">
      <c r="A4" s="28" t="s">
        <v>32</v>
      </c>
      <c r="B4" s="27"/>
      <c r="C4" s="27"/>
      <c r="D4" s="27"/>
      <c r="E4" s="27"/>
      <c r="F4" s="27"/>
      <c r="J4" s="22"/>
    </row>
    <row r="5" spans="1:10" x14ac:dyDescent="0.2">
      <c r="A5" s="26" t="s">
        <v>31</v>
      </c>
      <c r="B5" s="27">
        <v>2014</v>
      </c>
      <c r="C5" s="27">
        <v>2015</v>
      </c>
      <c r="D5" s="27">
        <v>2016</v>
      </c>
      <c r="E5" s="27">
        <v>2017</v>
      </c>
      <c r="F5" s="27">
        <v>2018</v>
      </c>
      <c r="G5" s="27">
        <v>2019</v>
      </c>
      <c r="H5" s="27">
        <v>2019</v>
      </c>
      <c r="J5" s="22"/>
    </row>
    <row r="6" spans="1:10" x14ac:dyDescent="0.2">
      <c r="A6" s="26"/>
      <c r="B6" s="25">
        <v>16</v>
      </c>
      <c r="C6" s="25">
        <v>33</v>
      </c>
      <c r="D6" s="25">
        <v>64</v>
      </c>
      <c r="E6" s="25">
        <v>88</v>
      </c>
      <c r="F6" s="25">
        <v>88</v>
      </c>
      <c r="G6" s="25">
        <v>88</v>
      </c>
      <c r="H6" s="25">
        <v>88</v>
      </c>
      <c r="J6" s="22"/>
    </row>
    <row r="7" spans="1:10" ht="15.75" x14ac:dyDescent="0.25">
      <c r="A7" s="24" t="s">
        <v>30</v>
      </c>
      <c r="B7" s="23">
        <v>10</v>
      </c>
      <c r="J7" s="22"/>
    </row>
    <row r="8" spans="1:10" ht="25.5" x14ac:dyDescent="0.2">
      <c r="A8" s="33" t="s">
        <v>49</v>
      </c>
      <c r="B8" s="21">
        <f>(B6/12*(12-$B$7)+C6/12*$B$7)</f>
        <v>30.166666666666668</v>
      </c>
      <c r="C8" s="21">
        <f>(C6/12*(12-$B$7)+D6/12*$B$7)</f>
        <v>58.833333333333329</v>
      </c>
      <c r="D8" s="21">
        <f>(D6/12*(12-$B$7)+E6/12*$B$7)</f>
        <v>84</v>
      </c>
      <c r="E8" s="21">
        <f>(E6/12*(12-$B$7)+F6/12*$B$7)</f>
        <v>88</v>
      </c>
      <c r="F8" s="21">
        <f>(F6/12*(12-$B$7)+G6/12*$B$7)</f>
        <v>88</v>
      </c>
      <c r="J8" s="22"/>
    </row>
    <row r="10" spans="1:10" ht="15" x14ac:dyDescent="0.25">
      <c r="A10" s="30" t="s">
        <v>48</v>
      </c>
    </row>
    <row r="11" spans="1:10" x14ac:dyDescent="0.2">
      <c r="A11" s="20" t="s">
        <v>21</v>
      </c>
    </row>
    <row r="12" spans="1:10" ht="13.5" thickBot="1" x14ac:dyDescent="0.25">
      <c r="A12" s="19" t="s">
        <v>20</v>
      </c>
    </row>
    <row r="13" spans="1:10" s="13" customFormat="1" ht="38.25" x14ac:dyDescent="0.2">
      <c r="A13" s="18" t="s">
        <v>19</v>
      </c>
      <c r="B13" s="17" t="s">
        <v>18</v>
      </c>
      <c r="C13" s="17" t="s">
        <v>17</v>
      </c>
      <c r="D13" s="15" t="s">
        <v>16</v>
      </c>
      <c r="E13" s="17" t="s">
        <v>15</v>
      </c>
      <c r="F13" s="16" t="s">
        <v>14</v>
      </c>
      <c r="G13" s="15" t="s">
        <v>13</v>
      </c>
      <c r="H13" s="14" t="s">
        <v>12</v>
      </c>
    </row>
    <row r="14" spans="1:10" ht="16.5" customHeight="1" x14ac:dyDescent="0.2">
      <c r="A14" s="12" t="s">
        <v>11</v>
      </c>
      <c r="B14" s="9" t="s">
        <v>10</v>
      </c>
      <c r="C14" s="9">
        <v>4</v>
      </c>
      <c r="D14" s="8" t="s">
        <v>0</v>
      </c>
      <c r="E14" s="7">
        <v>166</v>
      </c>
      <c r="F14" s="7">
        <v>101.5</v>
      </c>
      <c r="G14" s="6">
        <v>664</v>
      </c>
      <c r="H14" s="5">
        <v>406</v>
      </c>
    </row>
    <row r="15" spans="1:10" ht="16.5" customHeight="1" x14ac:dyDescent="0.2">
      <c r="A15" s="12" t="s">
        <v>9</v>
      </c>
      <c r="B15" s="9" t="s">
        <v>8</v>
      </c>
      <c r="C15" s="9">
        <v>4</v>
      </c>
      <c r="D15" s="8" t="s">
        <v>5</v>
      </c>
      <c r="E15" s="7">
        <v>66</v>
      </c>
      <c r="F15" s="7">
        <v>47.9</v>
      </c>
      <c r="G15" s="6">
        <v>264</v>
      </c>
      <c r="H15" s="5">
        <v>191.6</v>
      </c>
    </row>
    <row r="16" spans="1:10" ht="16.5" customHeight="1" x14ac:dyDescent="0.2">
      <c r="A16" s="12" t="s">
        <v>7</v>
      </c>
      <c r="B16" s="9" t="s">
        <v>6</v>
      </c>
      <c r="C16" s="9">
        <v>4</v>
      </c>
      <c r="D16" s="8" t="s">
        <v>5</v>
      </c>
      <c r="E16" s="7">
        <v>68</v>
      </c>
      <c r="F16" s="7">
        <v>50.1</v>
      </c>
      <c r="G16" s="6">
        <v>272</v>
      </c>
      <c r="H16" s="5">
        <v>200.4</v>
      </c>
    </row>
    <row r="17" spans="1:14" ht="16.5" customHeight="1" x14ac:dyDescent="0.2">
      <c r="A17" s="11" t="s">
        <v>4</v>
      </c>
      <c r="B17" s="10" t="s">
        <v>3</v>
      </c>
      <c r="C17" s="9">
        <v>2</v>
      </c>
      <c r="D17" s="8" t="s">
        <v>0</v>
      </c>
      <c r="E17" s="7">
        <v>132</v>
      </c>
      <c r="F17" s="7">
        <v>101</v>
      </c>
      <c r="G17" s="6">
        <v>264</v>
      </c>
      <c r="H17" s="5">
        <v>202</v>
      </c>
    </row>
    <row r="18" spans="1:14" ht="16.5" customHeight="1" x14ac:dyDescent="0.2">
      <c r="A18" s="11" t="s">
        <v>2</v>
      </c>
      <c r="B18" s="10" t="s">
        <v>1</v>
      </c>
      <c r="C18" s="9">
        <v>2</v>
      </c>
      <c r="D18" s="8" t="s">
        <v>0</v>
      </c>
      <c r="E18" s="7">
        <v>71</v>
      </c>
      <c r="F18" s="7">
        <v>46.6</v>
      </c>
      <c r="G18" s="6">
        <v>142</v>
      </c>
      <c r="H18" s="5">
        <v>93.2</v>
      </c>
    </row>
    <row r="19" spans="1:14" ht="19.5" customHeight="1" thickBot="1" x14ac:dyDescent="0.25">
      <c r="A19" s="4"/>
      <c r="B19" s="3"/>
      <c r="C19" s="34" t="s">
        <v>56</v>
      </c>
      <c r="D19" s="35"/>
      <c r="E19" s="35"/>
      <c r="F19" s="36"/>
      <c r="G19" s="2">
        <v>1606</v>
      </c>
      <c r="H19" s="1">
        <v>1093</v>
      </c>
    </row>
    <row r="21" spans="1:14" ht="15" x14ac:dyDescent="0.25">
      <c r="A21" s="30" t="s">
        <v>50</v>
      </c>
    </row>
    <row r="22" spans="1:14" x14ac:dyDescent="0.2">
      <c r="A22" s="20" t="s">
        <v>51</v>
      </c>
    </row>
    <row r="23" spans="1:14" ht="13.5" thickBot="1" x14ac:dyDescent="0.25">
      <c r="A23" s="19" t="s">
        <v>20</v>
      </c>
    </row>
    <row r="24" spans="1:14" s="13" customFormat="1" ht="38.25" x14ac:dyDescent="0.2">
      <c r="A24" s="18" t="s">
        <v>52</v>
      </c>
      <c r="B24" s="17" t="s">
        <v>18</v>
      </c>
      <c r="C24" s="17" t="s">
        <v>17</v>
      </c>
      <c r="D24" s="15" t="s">
        <v>16</v>
      </c>
      <c r="E24" s="17" t="s">
        <v>15</v>
      </c>
      <c r="F24" s="16" t="s">
        <v>14</v>
      </c>
      <c r="G24" s="15" t="s">
        <v>13</v>
      </c>
      <c r="H24" s="14" t="s">
        <v>12</v>
      </c>
      <c r="J24"/>
      <c r="K24"/>
      <c r="L24"/>
      <c r="M24"/>
      <c r="N24"/>
    </row>
    <row r="25" spans="1:14" ht="16.5" customHeight="1" x14ac:dyDescent="0.2">
      <c r="A25" s="37" t="s">
        <v>53</v>
      </c>
      <c r="B25" s="9" t="s">
        <v>58</v>
      </c>
      <c r="C25" s="9">
        <v>2</v>
      </c>
      <c r="D25" s="8" t="s">
        <v>62</v>
      </c>
      <c r="E25" s="38">
        <v>141</v>
      </c>
      <c r="F25" s="38">
        <v>120</v>
      </c>
      <c r="G25" s="6">
        <f>E25*C25</f>
        <v>282</v>
      </c>
      <c r="H25" s="5">
        <f>F25*C25</f>
        <v>240</v>
      </c>
    </row>
    <row r="26" spans="1:14" ht="16.5" customHeight="1" x14ac:dyDescent="0.2">
      <c r="A26" s="37" t="s">
        <v>54</v>
      </c>
      <c r="B26" s="9" t="s">
        <v>59</v>
      </c>
      <c r="C26" s="9">
        <v>2</v>
      </c>
      <c r="D26" s="8" t="s">
        <v>0</v>
      </c>
      <c r="E26" s="39">
        <v>186</v>
      </c>
      <c r="F26" s="39">
        <v>163</v>
      </c>
      <c r="G26" s="6">
        <f t="shared" ref="G26:G27" si="0">E26*C26</f>
        <v>372</v>
      </c>
      <c r="H26" s="5">
        <f t="shared" ref="H26:H27" si="1">F26*C26</f>
        <v>326</v>
      </c>
    </row>
    <row r="27" spans="1:14" ht="16.5" customHeight="1" x14ac:dyDescent="0.2">
      <c r="A27" s="37" t="s">
        <v>55</v>
      </c>
      <c r="B27" s="9" t="s">
        <v>60</v>
      </c>
      <c r="C27" s="9">
        <v>2</v>
      </c>
      <c r="D27" s="8" t="s">
        <v>62</v>
      </c>
      <c r="E27" s="38">
        <v>151</v>
      </c>
      <c r="F27" s="39">
        <v>121</v>
      </c>
      <c r="G27" s="6">
        <f t="shared" si="0"/>
        <v>302</v>
      </c>
      <c r="H27" s="5">
        <f t="shared" si="1"/>
        <v>242</v>
      </c>
    </row>
    <row r="28" spans="1:14" ht="19.5" customHeight="1" thickBot="1" x14ac:dyDescent="0.25">
      <c r="A28" s="4"/>
      <c r="B28" s="3"/>
      <c r="C28" s="34" t="s">
        <v>57</v>
      </c>
      <c r="D28" s="35"/>
      <c r="E28" s="35"/>
      <c r="F28" s="36"/>
      <c r="G28" s="2">
        <f>SUM(G25:G27)</f>
        <v>956</v>
      </c>
      <c r="H28" s="1">
        <f>SUM(H25:H27)</f>
        <v>808</v>
      </c>
    </row>
    <row r="30" spans="1:14" x14ac:dyDescent="0.2">
      <c r="B30" s="27">
        <v>2014</v>
      </c>
      <c r="C30" s="27">
        <v>2015</v>
      </c>
      <c r="D30" s="27">
        <v>2016</v>
      </c>
      <c r="E30" s="27">
        <v>2017</v>
      </c>
      <c r="F30" s="27">
        <v>2018</v>
      </c>
      <c r="G30" s="27">
        <v>2019</v>
      </c>
      <c r="H30" s="27">
        <v>2019</v>
      </c>
    </row>
    <row r="31" spans="1:14" x14ac:dyDescent="0.2">
      <c r="A31" s="41" t="s">
        <v>64</v>
      </c>
      <c r="B31" s="40">
        <v>1</v>
      </c>
      <c r="C31" s="40">
        <v>1</v>
      </c>
      <c r="D31" s="40">
        <v>0.7</v>
      </c>
      <c r="E31" s="40">
        <v>0.5</v>
      </c>
      <c r="F31" s="40">
        <v>0.5</v>
      </c>
      <c r="G31" s="40">
        <v>0.5</v>
      </c>
      <c r="H31" s="40">
        <v>0.5</v>
      </c>
      <c r="I31" s="20" t="s">
        <v>61</v>
      </c>
      <c r="J31" s="20"/>
    </row>
    <row r="33" spans="1:5" ht="19.5" customHeight="1" x14ac:dyDescent="0.2">
      <c r="A33" s="41" t="s">
        <v>65</v>
      </c>
      <c r="B33" s="42"/>
      <c r="C33" s="42"/>
      <c r="D33" s="42"/>
      <c r="E33" s="42"/>
    </row>
  </sheetData>
  <mergeCells count="5">
    <mergeCell ref="A19:B19"/>
    <mergeCell ref="A28:B28"/>
    <mergeCell ref="C19:F19"/>
    <mergeCell ref="C28:F28"/>
    <mergeCell ref="A5:A6"/>
  </mergeCells>
  <pageMargins left="0.25" right="0.25" top="0.75" bottom="0.75" header="0.3" footer="0.3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B17" sqref="B17"/>
    </sheetView>
  </sheetViews>
  <sheetFormatPr baseColWidth="10" defaultRowHeight="12.75" x14ac:dyDescent="0.2"/>
  <cols>
    <col min="1" max="1" width="29.42578125" style="44" customWidth="1"/>
    <col min="2" max="2" width="11.42578125" style="44"/>
    <col min="3" max="3" width="9" style="44" customWidth="1"/>
    <col min="4" max="4" width="9.7109375" style="44" customWidth="1"/>
    <col min="5" max="5" width="8.85546875" style="44" customWidth="1"/>
    <col min="6" max="6" width="9.5703125" style="44" customWidth="1"/>
    <col min="7" max="8" width="8.85546875" style="44" customWidth="1"/>
    <col min="9" max="16384" width="11.42578125" style="44"/>
  </cols>
  <sheetData>
    <row r="1" spans="1:10" ht="15.75" x14ac:dyDescent="0.25">
      <c r="A1" s="43" t="s">
        <v>47</v>
      </c>
      <c r="C1" s="45" t="s">
        <v>46</v>
      </c>
      <c r="F1" s="46">
        <v>41660</v>
      </c>
    </row>
    <row r="3" spans="1:10" ht="15" x14ac:dyDescent="0.25">
      <c r="A3" s="47" t="s">
        <v>45</v>
      </c>
    </row>
    <row r="4" spans="1:10" s="51" customFormat="1" ht="42" customHeight="1" x14ac:dyDescent="0.2">
      <c r="A4" s="48" t="s">
        <v>44</v>
      </c>
      <c r="B4" s="49" t="s">
        <v>43</v>
      </c>
      <c r="C4" s="49" t="s">
        <v>42</v>
      </c>
      <c r="D4" s="49" t="s">
        <v>41</v>
      </c>
      <c r="E4" s="50" t="s">
        <v>40</v>
      </c>
    </row>
    <row r="5" spans="1:10" x14ac:dyDescent="0.2">
      <c r="A5" s="52"/>
      <c r="B5" s="52"/>
      <c r="C5" s="52"/>
      <c r="D5" s="52"/>
    </row>
    <row r="6" spans="1:10" x14ac:dyDescent="0.2">
      <c r="A6" s="53" t="s">
        <v>39</v>
      </c>
      <c r="B6" s="54">
        <v>2040</v>
      </c>
      <c r="C6" s="53">
        <v>2</v>
      </c>
      <c r="D6" s="55">
        <f>(B6*C6)/1000</f>
        <v>4.08</v>
      </c>
      <c r="E6" s="56" t="s">
        <v>38</v>
      </c>
    </row>
    <row r="7" spans="1:10" x14ac:dyDescent="0.2">
      <c r="A7" s="53"/>
      <c r="B7" s="53"/>
      <c r="C7" s="53"/>
      <c r="D7" s="53"/>
    </row>
    <row r="8" spans="1:10" x14ac:dyDescent="0.2">
      <c r="A8" s="53" t="s">
        <v>37</v>
      </c>
      <c r="B8" s="54">
        <v>2700</v>
      </c>
      <c r="C8" s="53">
        <v>2</v>
      </c>
      <c r="D8" s="55">
        <f>(B8*C8)/1000</f>
        <v>5.4</v>
      </c>
      <c r="E8" s="56" t="s">
        <v>36</v>
      </c>
    </row>
    <row r="9" spans="1:10" ht="19.5" customHeight="1" x14ac:dyDescent="0.2">
      <c r="C9" s="57" t="s">
        <v>35</v>
      </c>
      <c r="D9" s="58">
        <f>D6+D8</f>
        <v>9.48</v>
      </c>
      <c r="E9" s="59" t="s">
        <v>34</v>
      </c>
      <c r="F9" s="59" t="s">
        <v>33</v>
      </c>
      <c r="G9" s="60"/>
    </row>
    <row r="12" spans="1:10" x14ac:dyDescent="0.2">
      <c r="A12" s="61"/>
      <c r="B12" s="61"/>
      <c r="C12" s="61"/>
      <c r="D12" s="61"/>
      <c r="E12" s="61"/>
      <c r="F12" s="61"/>
      <c r="J12" s="51"/>
    </row>
    <row r="13" spans="1:10" x14ac:dyDescent="0.2">
      <c r="A13" s="62" t="s">
        <v>32</v>
      </c>
      <c r="B13" s="61"/>
      <c r="C13" s="61"/>
      <c r="D13" s="61"/>
      <c r="E13" s="61"/>
      <c r="F13" s="61"/>
      <c r="J13" s="51"/>
    </row>
    <row r="14" spans="1:10" x14ac:dyDescent="0.2">
      <c r="A14" s="63" t="s">
        <v>31</v>
      </c>
      <c r="B14" s="61">
        <v>2014</v>
      </c>
      <c r="C14" s="61">
        <v>2015</v>
      </c>
      <c r="D14" s="61">
        <v>2016</v>
      </c>
      <c r="E14" s="61">
        <v>2017</v>
      </c>
      <c r="F14" s="61">
        <v>2018</v>
      </c>
      <c r="G14" s="61">
        <v>2019</v>
      </c>
      <c r="J14" s="51"/>
    </row>
    <row r="15" spans="1:10" x14ac:dyDescent="0.2">
      <c r="A15" s="63"/>
      <c r="B15" s="64">
        <v>16</v>
      </c>
      <c r="C15" s="64">
        <v>33</v>
      </c>
      <c r="D15" s="64">
        <v>64</v>
      </c>
      <c r="E15" s="64">
        <v>88</v>
      </c>
      <c r="F15" s="64">
        <v>88</v>
      </c>
      <c r="G15" s="64">
        <v>88</v>
      </c>
      <c r="J15" s="51"/>
    </row>
    <row r="16" spans="1:10" ht="15.75" x14ac:dyDescent="0.25">
      <c r="A16" s="24" t="s">
        <v>30</v>
      </c>
      <c r="B16" s="65">
        <v>12</v>
      </c>
      <c r="J16" s="51"/>
    </row>
    <row r="17" spans="1:10" x14ac:dyDescent="0.2">
      <c r="A17" s="45" t="s">
        <v>66</v>
      </c>
      <c r="B17" s="66">
        <f>(B15/12*(12-$B$16)+C15/12*$B$16)</f>
        <v>33</v>
      </c>
      <c r="C17" s="66">
        <f t="shared" ref="C17:F17" si="0">(C15/12*(12-$B$16)+D15/12*$B$16)</f>
        <v>64</v>
      </c>
      <c r="D17" s="66">
        <f t="shared" si="0"/>
        <v>88</v>
      </c>
      <c r="E17" s="66">
        <f t="shared" si="0"/>
        <v>88</v>
      </c>
      <c r="F17" s="66">
        <f t="shared" si="0"/>
        <v>88</v>
      </c>
      <c r="J17" s="51"/>
    </row>
    <row r="18" spans="1:10" x14ac:dyDescent="0.2">
      <c r="A18" s="56" t="s">
        <v>26</v>
      </c>
      <c r="B18" s="67">
        <f>B17*2</f>
        <v>66</v>
      </c>
      <c r="C18" s="67">
        <f t="shared" ref="C18:F18" si="1">C17*2</f>
        <v>128</v>
      </c>
      <c r="D18" s="67">
        <f t="shared" si="1"/>
        <v>176</v>
      </c>
      <c r="E18" s="67">
        <f t="shared" si="1"/>
        <v>176</v>
      </c>
      <c r="F18" s="67">
        <f t="shared" si="1"/>
        <v>176</v>
      </c>
      <c r="H18" s="68" t="s">
        <v>29</v>
      </c>
      <c r="I18" s="69"/>
      <c r="J18" s="70"/>
    </row>
    <row r="19" spans="1:10" x14ac:dyDescent="0.2">
      <c r="A19" s="45" t="s">
        <v>24</v>
      </c>
      <c r="B19" s="66">
        <f>B17*$D$9</f>
        <v>312.84000000000003</v>
      </c>
      <c r="C19" s="66">
        <f t="shared" ref="C19:F19" si="2">C17*$D$9</f>
        <v>606.72</v>
      </c>
      <c r="D19" s="66">
        <f t="shared" si="2"/>
        <v>834.24</v>
      </c>
      <c r="E19" s="66">
        <f t="shared" si="2"/>
        <v>834.24</v>
      </c>
      <c r="F19" s="66">
        <f t="shared" si="2"/>
        <v>834.24</v>
      </c>
      <c r="J19" s="51"/>
    </row>
    <row r="21" spans="1:10" x14ac:dyDescent="0.2">
      <c r="A21" s="45" t="s">
        <v>28</v>
      </c>
      <c r="B21" s="71">
        <v>1</v>
      </c>
      <c r="C21" s="71">
        <v>1</v>
      </c>
      <c r="D21" s="71">
        <v>0.85</v>
      </c>
      <c r="E21" s="71">
        <v>0.7</v>
      </c>
      <c r="F21" s="71">
        <v>0.7</v>
      </c>
      <c r="H21" s="45" t="s">
        <v>27</v>
      </c>
      <c r="I21" s="45"/>
      <c r="J21" s="45"/>
    </row>
    <row r="22" spans="1:10" x14ac:dyDescent="0.2">
      <c r="A22" s="56" t="s">
        <v>26</v>
      </c>
      <c r="B22" s="67">
        <f>B$21*B18</f>
        <v>66</v>
      </c>
      <c r="C22" s="67">
        <f t="shared" ref="C22:F23" si="3">C$21*C18</f>
        <v>128</v>
      </c>
      <c r="D22" s="67">
        <f t="shared" si="3"/>
        <v>149.6</v>
      </c>
      <c r="E22" s="67">
        <f t="shared" si="3"/>
        <v>123.19999999999999</v>
      </c>
      <c r="F22" s="67">
        <f t="shared" si="3"/>
        <v>123.19999999999999</v>
      </c>
      <c r="H22" s="56" t="s">
        <v>25</v>
      </c>
    </row>
    <row r="23" spans="1:10" x14ac:dyDescent="0.2">
      <c r="A23" s="45" t="s">
        <v>24</v>
      </c>
      <c r="B23" s="66">
        <f>B$21*B19</f>
        <v>312.84000000000003</v>
      </c>
      <c r="C23" s="66">
        <f t="shared" si="3"/>
        <v>606.72</v>
      </c>
      <c r="D23" s="66">
        <f t="shared" si="3"/>
        <v>709.10400000000004</v>
      </c>
      <c r="E23" s="66">
        <f t="shared" si="3"/>
        <v>583.96799999999996</v>
      </c>
      <c r="F23" s="66">
        <f t="shared" si="3"/>
        <v>583.96799999999996</v>
      </c>
    </row>
    <row r="25" spans="1:10" x14ac:dyDescent="0.2">
      <c r="A25" s="45" t="s">
        <v>28</v>
      </c>
      <c r="B25" s="71">
        <v>1</v>
      </c>
      <c r="C25" s="71">
        <v>1</v>
      </c>
      <c r="D25" s="71">
        <v>0.5</v>
      </c>
      <c r="E25" s="71">
        <v>0.5</v>
      </c>
      <c r="F25" s="71">
        <v>0.5</v>
      </c>
      <c r="H25" s="45" t="s">
        <v>27</v>
      </c>
      <c r="I25" s="45"/>
      <c r="J25" s="45"/>
    </row>
    <row r="26" spans="1:10" x14ac:dyDescent="0.2">
      <c r="A26" s="56" t="s">
        <v>26</v>
      </c>
      <c r="B26" s="67">
        <f>B$25*B18</f>
        <v>66</v>
      </c>
      <c r="C26" s="67">
        <f t="shared" ref="C26:F27" si="4">C$25*C18</f>
        <v>128</v>
      </c>
      <c r="D26" s="67">
        <f t="shared" si="4"/>
        <v>88</v>
      </c>
      <c r="E26" s="67">
        <f t="shared" si="4"/>
        <v>88</v>
      </c>
      <c r="F26" s="67">
        <f t="shared" si="4"/>
        <v>88</v>
      </c>
      <c r="H26" s="56" t="s">
        <v>25</v>
      </c>
    </row>
    <row r="27" spans="1:10" x14ac:dyDescent="0.2">
      <c r="A27" s="45" t="s">
        <v>24</v>
      </c>
      <c r="B27" s="66">
        <f>B$25*B19</f>
        <v>312.84000000000003</v>
      </c>
      <c r="C27" s="66">
        <f t="shared" si="4"/>
        <v>606.72</v>
      </c>
      <c r="D27" s="66">
        <f t="shared" si="4"/>
        <v>417.12</v>
      </c>
      <c r="E27" s="66">
        <f t="shared" si="4"/>
        <v>417.12</v>
      </c>
      <c r="F27" s="66">
        <f t="shared" si="4"/>
        <v>417.12</v>
      </c>
    </row>
    <row r="31" spans="1:10" x14ac:dyDescent="0.2">
      <c r="A31" s="45" t="s">
        <v>23</v>
      </c>
    </row>
    <row r="32" spans="1:10" x14ac:dyDescent="0.2">
      <c r="A32" s="45" t="s">
        <v>22</v>
      </c>
    </row>
    <row r="33" spans="1:1" x14ac:dyDescent="0.2">
      <c r="A33" s="45"/>
    </row>
  </sheetData>
  <mergeCells count="1">
    <mergeCell ref="A14:A15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VolumeBillettesA400M</vt:lpstr>
      <vt:lpstr>VolumeBillettesA350</vt:lpstr>
      <vt:lpstr>VolumeLgts1023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 Marie</dc:creator>
  <cp:lastModifiedBy>Jean-claude Marie</cp:lastModifiedBy>
  <cp:lastPrinted>2014-02-11T16:31:57Z</cp:lastPrinted>
  <dcterms:created xsi:type="dcterms:W3CDTF">2014-02-11T15:24:38Z</dcterms:created>
  <dcterms:modified xsi:type="dcterms:W3CDTF">2014-02-11T16:32:04Z</dcterms:modified>
</cp:coreProperties>
</file>