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150" windowWidth="8385" windowHeight="3135" tabRatio="712" firstSheet="3" activeTab="4"/>
  </bookViews>
  <sheets>
    <sheet name="Hypothèses" sheetId="1" r:id="rId1"/>
    <sheet name="Moulinette de stock" sheetId="2" r:id="rId2"/>
    <sheet name="Conso par lingot" sheetId="3" r:id="rId3"/>
    <sheet name="Données stock virtuel" sheetId="4" r:id="rId4"/>
    <sheet name="Entrée stock virtuel" sheetId="5" r:id="rId5"/>
    <sheet name="Rejets" sheetId="6" r:id="rId6"/>
    <sheet name="Enlèvements" sheetId="7" r:id="rId7"/>
    <sheet name="Données prod lingot" sheetId="8" r:id="rId8"/>
    <sheet name="Conso prod lingot" sheetId="10" r:id="rId9"/>
    <sheet name="liste" sheetId="9" r:id="rId10"/>
  </sheets>
  <calcPr calcId="145621"/>
  <pivotCaches>
    <pivotCache cacheId="66" r:id="rId11"/>
    <pivotCache cacheId="72" r:id="rId12"/>
  </pivotCaches>
</workbook>
</file>

<file path=xl/calcChain.xml><?xml version="1.0" encoding="utf-8"?>
<calcChain xmlns="http://schemas.openxmlformats.org/spreadsheetml/2006/main">
  <c r="K6" i="5" l="1"/>
  <c r="K7" i="5"/>
  <c r="K8" i="5"/>
  <c r="K9" i="5"/>
  <c r="K10" i="5"/>
  <c r="K11" i="5"/>
  <c r="K12" i="5"/>
  <c r="K13" i="5"/>
  <c r="K14" i="5"/>
  <c r="K15" i="5"/>
  <c r="K16" i="5"/>
  <c r="K17" i="5"/>
  <c r="K5" i="5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2" i="8"/>
  <c r="H10" i="4"/>
  <c r="K10" i="4" s="1"/>
  <c r="J10" i="4"/>
  <c r="M10" i="4"/>
  <c r="H11" i="4"/>
  <c r="K11" i="4" s="1"/>
  <c r="M11" i="4"/>
  <c r="H12" i="4"/>
  <c r="K12" i="4" s="1"/>
  <c r="J12" i="4"/>
  <c r="M12" i="4"/>
  <c r="H13" i="4"/>
  <c r="K13" i="4" s="1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J15" i="4"/>
  <c r="J31" i="4"/>
  <c r="J43" i="4"/>
  <c r="J47" i="4"/>
  <c r="K48" i="4"/>
  <c r="J59" i="4"/>
  <c r="J63" i="4"/>
  <c r="J75" i="4"/>
  <c r="J79" i="4"/>
  <c r="J83" i="4"/>
  <c r="J91" i="4"/>
  <c r="J95" i="4"/>
  <c r="J123" i="4"/>
  <c r="H14" i="4"/>
  <c r="J14" i="4" s="1"/>
  <c r="H15" i="4"/>
  <c r="K15" i="4" s="1"/>
  <c r="H16" i="4"/>
  <c r="J16" i="4" s="1"/>
  <c r="H17" i="4"/>
  <c r="H18" i="4"/>
  <c r="J18" i="4" s="1"/>
  <c r="H19" i="4"/>
  <c r="K19" i="4" s="1"/>
  <c r="H20" i="4"/>
  <c r="J20" i="4" s="1"/>
  <c r="H21" i="4"/>
  <c r="H22" i="4"/>
  <c r="J22" i="4" s="1"/>
  <c r="H23" i="4"/>
  <c r="K23" i="4" s="1"/>
  <c r="H24" i="4"/>
  <c r="J24" i="4" s="1"/>
  <c r="H25" i="4"/>
  <c r="H26" i="4"/>
  <c r="J26" i="4" s="1"/>
  <c r="H27" i="4"/>
  <c r="K27" i="4" s="1"/>
  <c r="H28" i="4"/>
  <c r="J28" i="4" s="1"/>
  <c r="H29" i="4"/>
  <c r="H30" i="4"/>
  <c r="J30" i="4" s="1"/>
  <c r="H31" i="4"/>
  <c r="K31" i="4" s="1"/>
  <c r="H32" i="4"/>
  <c r="J32" i="4" s="1"/>
  <c r="H33" i="4"/>
  <c r="H34" i="4"/>
  <c r="J34" i="4" s="1"/>
  <c r="H35" i="4"/>
  <c r="K35" i="4" s="1"/>
  <c r="H36" i="4"/>
  <c r="J36" i="4" s="1"/>
  <c r="H37" i="4"/>
  <c r="H38" i="4"/>
  <c r="J38" i="4" s="1"/>
  <c r="H39" i="4"/>
  <c r="K39" i="4" s="1"/>
  <c r="H40" i="4"/>
  <c r="J40" i="4" s="1"/>
  <c r="H41" i="4"/>
  <c r="H42" i="4"/>
  <c r="J42" i="4" s="1"/>
  <c r="H43" i="4"/>
  <c r="K43" i="4" s="1"/>
  <c r="H44" i="4"/>
  <c r="J44" i="4" s="1"/>
  <c r="H45" i="4"/>
  <c r="H46" i="4"/>
  <c r="J46" i="4" s="1"/>
  <c r="H47" i="4"/>
  <c r="K47" i="4" s="1"/>
  <c r="H48" i="4"/>
  <c r="J48" i="4" s="1"/>
  <c r="H49" i="4"/>
  <c r="H50" i="4"/>
  <c r="K50" i="4" s="1"/>
  <c r="H51" i="4"/>
  <c r="K51" i="4" s="1"/>
  <c r="H52" i="4"/>
  <c r="J52" i="4" s="1"/>
  <c r="H53" i="4"/>
  <c r="H54" i="4"/>
  <c r="J54" i="4" s="1"/>
  <c r="H55" i="4"/>
  <c r="K55" i="4" s="1"/>
  <c r="H56" i="4"/>
  <c r="K56" i="4" s="1"/>
  <c r="H57" i="4"/>
  <c r="H58" i="4"/>
  <c r="K58" i="4" s="1"/>
  <c r="H59" i="4"/>
  <c r="K59" i="4" s="1"/>
  <c r="H60" i="4"/>
  <c r="J60" i="4" s="1"/>
  <c r="H61" i="4"/>
  <c r="H62" i="4"/>
  <c r="J62" i="4" s="1"/>
  <c r="H63" i="4"/>
  <c r="K63" i="4" s="1"/>
  <c r="H64" i="4"/>
  <c r="J64" i="4" s="1"/>
  <c r="H65" i="4"/>
  <c r="H66" i="4"/>
  <c r="K66" i="4" s="1"/>
  <c r="H67" i="4"/>
  <c r="K67" i="4" s="1"/>
  <c r="H68" i="4"/>
  <c r="J68" i="4" s="1"/>
  <c r="H69" i="4"/>
  <c r="H70" i="4"/>
  <c r="J70" i="4" s="1"/>
  <c r="H71" i="4"/>
  <c r="K71" i="4" s="1"/>
  <c r="H72" i="4"/>
  <c r="K72" i="4" s="1"/>
  <c r="H73" i="4"/>
  <c r="H74" i="4"/>
  <c r="K74" i="4" s="1"/>
  <c r="H75" i="4"/>
  <c r="K75" i="4" s="1"/>
  <c r="H76" i="4"/>
  <c r="J76" i="4" s="1"/>
  <c r="H77" i="4"/>
  <c r="H78" i="4"/>
  <c r="J78" i="4" s="1"/>
  <c r="H79" i="4"/>
  <c r="K79" i="4" s="1"/>
  <c r="H80" i="4"/>
  <c r="J80" i="4" s="1"/>
  <c r="H81" i="4"/>
  <c r="H82" i="4"/>
  <c r="K82" i="4" s="1"/>
  <c r="H83" i="4"/>
  <c r="K83" i="4" s="1"/>
  <c r="H84" i="4"/>
  <c r="J84" i="4" s="1"/>
  <c r="H85" i="4"/>
  <c r="K85" i="4" s="1"/>
  <c r="H86" i="4"/>
  <c r="K86" i="4" s="1"/>
  <c r="H87" i="4"/>
  <c r="K87" i="4" s="1"/>
  <c r="H88" i="4"/>
  <c r="J88" i="4" s="1"/>
  <c r="H89" i="4"/>
  <c r="K89" i="4" s="1"/>
  <c r="H90" i="4"/>
  <c r="K90" i="4" s="1"/>
  <c r="H91" i="4"/>
  <c r="K91" i="4" s="1"/>
  <c r="H92" i="4"/>
  <c r="J92" i="4" s="1"/>
  <c r="H93" i="4"/>
  <c r="K93" i="4" s="1"/>
  <c r="H94" i="4"/>
  <c r="K94" i="4" s="1"/>
  <c r="H95" i="4"/>
  <c r="K95" i="4" s="1"/>
  <c r="H96" i="4"/>
  <c r="J96" i="4" s="1"/>
  <c r="H97" i="4"/>
  <c r="K97" i="4" s="1"/>
  <c r="H98" i="4"/>
  <c r="K98" i="4" s="1"/>
  <c r="H99" i="4"/>
  <c r="K99" i="4" s="1"/>
  <c r="H100" i="4"/>
  <c r="J100" i="4" s="1"/>
  <c r="H101" i="4"/>
  <c r="K101" i="4" s="1"/>
  <c r="H102" i="4"/>
  <c r="K102" i="4" s="1"/>
  <c r="H103" i="4"/>
  <c r="K103" i="4" s="1"/>
  <c r="H104" i="4"/>
  <c r="J104" i="4" s="1"/>
  <c r="H105" i="4"/>
  <c r="K105" i="4" s="1"/>
  <c r="H106" i="4"/>
  <c r="K106" i="4" s="1"/>
  <c r="H107" i="4"/>
  <c r="K107" i="4" s="1"/>
  <c r="H108" i="4"/>
  <c r="J108" i="4" s="1"/>
  <c r="H109" i="4"/>
  <c r="K109" i="4" s="1"/>
  <c r="H110" i="4"/>
  <c r="K110" i="4" s="1"/>
  <c r="H111" i="4"/>
  <c r="K111" i="4" s="1"/>
  <c r="H112" i="4"/>
  <c r="J112" i="4" s="1"/>
  <c r="H113" i="4"/>
  <c r="K113" i="4" s="1"/>
  <c r="H114" i="4"/>
  <c r="K114" i="4" s="1"/>
  <c r="H115" i="4"/>
  <c r="K115" i="4" s="1"/>
  <c r="H116" i="4"/>
  <c r="J116" i="4" s="1"/>
  <c r="H117" i="4"/>
  <c r="K117" i="4" s="1"/>
  <c r="H118" i="4"/>
  <c r="K118" i="4" s="1"/>
  <c r="H119" i="4"/>
  <c r="K119" i="4" s="1"/>
  <c r="H120" i="4"/>
  <c r="J120" i="4" s="1"/>
  <c r="H121" i="4"/>
  <c r="K121" i="4" s="1"/>
  <c r="H122" i="4"/>
  <c r="K122" i="4" s="1"/>
  <c r="H123" i="4"/>
  <c r="K123" i="4" s="1"/>
  <c r="H124" i="4"/>
  <c r="J124" i="4" s="1"/>
  <c r="H125" i="4"/>
  <c r="K125" i="4" s="1"/>
  <c r="H126" i="4"/>
  <c r="K126" i="4" s="1"/>
  <c r="H127" i="4"/>
  <c r="K127" i="4" s="1"/>
  <c r="H128" i="4"/>
  <c r="J128" i="4" s="1"/>
  <c r="H129" i="4"/>
  <c r="K129" i="4" s="1"/>
  <c r="H130" i="4"/>
  <c r="K130" i="4" s="1"/>
  <c r="H131" i="4"/>
  <c r="K131" i="4" s="1"/>
  <c r="H132" i="4"/>
  <c r="J132" i="4" s="1"/>
  <c r="H133" i="4"/>
  <c r="K133" i="4" s="1"/>
  <c r="H134" i="4"/>
  <c r="K134" i="4" s="1"/>
  <c r="H135" i="4"/>
  <c r="K135" i="4" s="1"/>
  <c r="H136" i="4"/>
  <c r="J136" i="4" s="1"/>
  <c r="H137" i="4"/>
  <c r="K137" i="4" s="1"/>
  <c r="H138" i="4"/>
  <c r="K138" i="4" s="1"/>
  <c r="H139" i="4"/>
  <c r="K139" i="4" s="1"/>
  <c r="H140" i="4"/>
  <c r="J140" i="4" s="1"/>
  <c r="H141" i="4"/>
  <c r="K141" i="4" s="1"/>
  <c r="H142" i="4"/>
  <c r="K142" i="4" s="1"/>
  <c r="H143" i="4"/>
  <c r="K143" i="4" s="1"/>
  <c r="K68" i="4" l="1"/>
  <c r="J107" i="4"/>
  <c r="K80" i="4"/>
  <c r="J67" i="4"/>
  <c r="J51" i="4"/>
  <c r="J35" i="4"/>
  <c r="J11" i="4"/>
  <c r="J139" i="4"/>
  <c r="K60" i="4"/>
  <c r="J13" i="4"/>
  <c r="K132" i="4"/>
  <c r="K116" i="4"/>
  <c r="K100" i="4"/>
  <c r="J131" i="4"/>
  <c r="J115" i="4"/>
  <c r="J99" i="4"/>
  <c r="K84" i="4"/>
  <c r="K76" i="4"/>
  <c r="K64" i="4"/>
  <c r="K52" i="4"/>
  <c r="K44" i="4"/>
  <c r="K28" i="4"/>
  <c r="K128" i="4"/>
  <c r="K112" i="4"/>
  <c r="K96" i="4"/>
  <c r="K140" i="4"/>
  <c r="K136" i="4"/>
  <c r="K124" i="4"/>
  <c r="K120" i="4"/>
  <c r="K108" i="4"/>
  <c r="K104" i="4"/>
  <c r="K92" i="4"/>
  <c r="K88" i="4"/>
  <c r="J72" i="4"/>
  <c r="J56" i="4"/>
  <c r="K40" i="4"/>
  <c r="J135" i="4"/>
  <c r="J130" i="4"/>
  <c r="J119" i="4"/>
  <c r="J114" i="4"/>
  <c r="J103" i="4"/>
  <c r="J98" i="4"/>
  <c r="J87" i="4"/>
  <c r="J82" i="4"/>
  <c r="K78" i="4"/>
  <c r="J71" i="4"/>
  <c r="J66" i="4"/>
  <c r="K62" i="4"/>
  <c r="J55" i="4"/>
  <c r="J50" i="4"/>
  <c r="K46" i="4"/>
  <c r="J39" i="4"/>
  <c r="K30" i="4"/>
  <c r="J143" i="4"/>
  <c r="J138" i="4"/>
  <c r="J127" i="4"/>
  <c r="J122" i="4"/>
  <c r="J111" i="4"/>
  <c r="J106" i="4"/>
  <c r="J90" i="4"/>
  <c r="K32" i="4"/>
  <c r="J27" i="4"/>
  <c r="K24" i="4"/>
  <c r="J23" i="4"/>
  <c r="J19" i="4"/>
  <c r="K16" i="4"/>
  <c r="K14" i="4"/>
  <c r="J81" i="4"/>
  <c r="K81" i="4"/>
  <c r="J77" i="4"/>
  <c r="K77" i="4"/>
  <c r="J73" i="4"/>
  <c r="K73" i="4"/>
  <c r="J69" i="4"/>
  <c r="K69" i="4"/>
  <c r="J65" i="4"/>
  <c r="K65" i="4"/>
  <c r="J61" i="4"/>
  <c r="K61" i="4"/>
  <c r="J57" i="4"/>
  <c r="K57" i="4"/>
  <c r="J53" i="4"/>
  <c r="K53" i="4"/>
  <c r="J49" i="4"/>
  <c r="K49" i="4"/>
  <c r="J45" i="4"/>
  <c r="K45" i="4"/>
  <c r="J41" i="4"/>
  <c r="K41" i="4"/>
  <c r="J37" i="4"/>
  <c r="K37" i="4"/>
  <c r="J33" i="4"/>
  <c r="K33" i="4"/>
  <c r="J29" i="4"/>
  <c r="K29" i="4"/>
  <c r="J25" i="4"/>
  <c r="K25" i="4"/>
  <c r="J21" i="4"/>
  <c r="K21" i="4"/>
  <c r="J17" i="4"/>
  <c r="K17" i="4"/>
  <c r="J142" i="4"/>
  <c r="J134" i="4"/>
  <c r="J126" i="4"/>
  <c r="J118" i="4"/>
  <c r="J110" i="4"/>
  <c r="J102" i="4"/>
  <c r="J94" i="4"/>
  <c r="J86" i="4"/>
  <c r="J74" i="4"/>
  <c r="K70" i="4"/>
  <c r="J58" i="4"/>
  <c r="K54" i="4"/>
  <c r="K38" i="4"/>
  <c r="K22" i="4"/>
  <c r="J141" i="4"/>
  <c r="J133" i="4"/>
  <c r="J125" i="4"/>
  <c r="J117" i="4"/>
  <c r="J109" i="4"/>
  <c r="J101" i="4"/>
  <c r="J93" i="4"/>
  <c r="J85" i="4"/>
  <c r="K42" i="4"/>
  <c r="K36" i="4"/>
  <c r="K26" i="4"/>
  <c r="K20" i="4"/>
  <c r="J137" i="4"/>
  <c r="J129" i="4"/>
  <c r="J121" i="4"/>
  <c r="J113" i="4"/>
  <c r="J105" i="4"/>
  <c r="J97" i="4"/>
  <c r="J89" i="4"/>
  <c r="K34" i="4"/>
  <c r="K18" i="4"/>
  <c r="J5" i="2"/>
  <c r="J4" i="2"/>
  <c r="J3" i="2"/>
  <c r="J19" i="2" l="1"/>
  <c r="H6" i="3"/>
  <c r="H5" i="3"/>
  <c r="H4" i="3"/>
  <c r="E26" i="2"/>
  <c r="E27" i="2"/>
  <c r="E15" i="2"/>
  <c r="E16" i="2"/>
  <c r="D26" i="2"/>
  <c r="D30" i="2" s="1"/>
  <c r="D14" i="2"/>
  <c r="D18" i="2" s="1"/>
  <c r="H16" i="2"/>
  <c r="H26" i="2"/>
  <c r="E23" i="2"/>
  <c r="E24" i="2"/>
  <c r="E25" i="2"/>
  <c r="E28" i="2"/>
  <c r="E29" i="2"/>
  <c r="E12" i="2"/>
  <c r="E13" i="2"/>
  <c r="E17" i="2"/>
  <c r="E4" i="2"/>
  <c r="E5" i="2"/>
  <c r="E6" i="2"/>
  <c r="E7" i="2"/>
  <c r="B34" i="2"/>
  <c r="B33" i="2"/>
  <c r="C30" i="2"/>
  <c r="B30" i="2"/>
  <c r="C18" i="2"/>
  <c r="B18" i="2"/>
  <c r="C8" i="2"/>
  <c r="D8" i="2"/>
  <c r="B8" i="2"/>
  <c r="C4" i="1"/>
  <c r="D12" i="1"/>
  <c r="D11" i="1"/>
  <c r="P11" i="1"/>
  <c r="H5" i="1"/>
  <c r="I5" i="1" s="1"/>
  <c r="H4" i="1"/>
  <c r="I4" i="1" s="1"/>
  <c r="P4" i="1" s="1"/>
  <c r="H3" i="1"/>
  <c r="I3" i="1" s="1"/>
  <c r="P3" i="1" s="1"/>
  <c r="D16" i="1"/>
  <c r="P16" i="1"/>
  <c r="O16" i="1"/>
  <c r="N16" i="1"/>
  <c r="M16" i="1"/>
  <c r="L16" i="1"/>
  <c r="K16" i="1"/>
  <c r="J16" i="1"/>
  <c r="I16" i="1"/>
  <c r="H16" i="1"/>
  <c r="G16" i="1"/>
  <c r="F16" i="1"/>
  <c r="E16" i="1"/>
  <c r="C16" i="1"/>
  <c r="B16" i="1"/>
  <c r="E18" i="2" l="1"/>
  <c r="E14" i="2"/>
  <c r="E8" i="2"/>
  <c r="F27" i="2"/>
  <c r="E30" i="2"/>
  <c r="F16" i="2"/>
  <c r="F34" i="2" s="1"/>
  <c r="F37" i="2" s="1"/>
  <c r="H34" i="2"/>
  <c r="C8" i="1"/>
  <c r="D8" i="1"/>
  <c r="E8" i="1"/>
  <c r="F8" i="1"/>
  <c r="G8" i="1"/>
  <c r="H8" i="1"/>
  <c r="I8" i="1"/>
  <c r="J8" i="1"/>
  <c r="K8" i="1"/>
  <c r="B8" i="1"/>
  <c r="C31" i="1"/>
  <c r="D31" i="1"/>
  <c r="E31" i="1"/>
  <c r="F31" i="1"/>
  <c r="G31" i="1"/>
  <c r="H31" i="1"/>
  <c r="I31" i="1"/>
  <c r="J31" i="1"/>
  <c r="B31" i="1"/>
  <c r="L8" i="1"/>
  <c r="M8" i="1"/>
  <c r="N8" i="1"/>
  <c r="O8" i="1"/>
  <c r="P8" i="1"/>
</calcChain>
</file>

<file path=xl/comments1.xml><?xml version="1.0" encoding="utf-8"?>
<comments xmlns="http://schemas.openxmlformats.org/spreadsheetml/2006/main">
  <authors>
    <author>Francois Gouriten</author>
  </authors>
  <commentList>
    <comment ref="H3" authorId="0">
      <text>
        <r>
          <rPr>
            <b/>
            <sz val="9"/>
            <color indexed="81"/>
            <rFont val="Tahoma"/>
            <charset val="1"/>
          </rPr>
          <t>Francois Gouriten:</t>
        </r>
        <r>
          <rPr>
            <sz val="9"/>
            <color indexed="81"/>
            <rFont val="Tahoma"/>
            <charset val="1"/>
          </rPr>
          <t xml:space="preserve">
OF2
</t>
        </r>
      </text>
    </comment>
    <comment ref="I3" authorId="0">
      <text>
        <r>
          <rPr>
            <b/>
            <sz val="9"/>
            <color indexed="81"/>
            <rFont val="Tahoma"/>
            <charset val="1"/>
          </rPr>
          <t>Francois Gouriten:</t>
        </r>
        <r>
          <rPr>
            <sz val="9"/>
            <color indexed="81"/>
            <rFont val="Tahoma"/>
            <charset val="1"/>
          </rPr>
          <t xml:space="preserve">
OF3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Francois Gouriten:</t>
        </r>
        <r>
          <rPr>
            <sz val="9"/>
            <color indexed="81"/>
            <rFont val="Tahoma"/>
            <family val="2"/>
          </rPr>
          <t xml:space="preserve">
OF1</t>
        </r>
      </text>
    </comment>
    <comment ref="H4" authorId="0">
      <text>
        <r>
          <rPr>
            <b/>
            <sz val="9"/>
            <color indexed="81"/>
            <rFont val="Tahoma"/>
            <charset val="1"/>
          </rPr>
          <t>Francois Gouriten:</t>
        </r>
        <r>
          <rPr>
            <sz val="9"/>
            <color indexed="81"/>
            <rFont val="Tahoma"/>
            <charset val="1"/>
          </rPr>
          <t xml:space="preserve">
OF2
</t>
        </r>
      </text>
    </comment>
    <comment ref="I4" authorId="0">
      <text>
        <r>
          <rPr>
            <b/>
            <sz val="9"/>
            <color indexed="81"/>
            <rFont val="Tahoma"/>
            <charset val="1"/>
          </rPr>
          <t>Francois Gouriten:</t>
        </r>
        <r>
          <rPr>
            <sz val="9"/>
            <color indexed="81"/>
            <rFont val="Tahoma"/>
            <charset val="1"/>
          </rPr>
          <t xml:space="preserve">
OF3</t>
        </r>
      </text>
    </comment>
    <comment ref="C5" authorId="0">
      <text>
        <r>
          <rPr>
            <b/>
            <sz val="9"/>
            <color indexed="81"/>
            <rFont val="Tahoma"/>
            <family val="2"/>
          </rPr>
          <t>Francois Gouriten:</t>
        </r>
        <r>
          <rPr>
            <sz val="9"/>
            <color indexed="81"/>
            <rFont val="Tahoma"/>
            <family val="2"/>
          </rPr>
          <t xml:space="preserve">
OF1</t>
        </r>
      </text>
    </comment>
    <comment ref="H5" authorId="0">
      <text>
        <r>
          <rPr>
            <b/>
            <sz val="9"/>
            <color indexed="81"/>
            <rFont val="Tahoma"/>
            <charset val="1"/>
          </rPr>
          <t>Francois Gouriten:</t>
        </r>
        <r>
          <rPr>
            <sz val="9"/>
            <color indexed="81"/>
            <rFont val="Tahoma"/>
            <charset val="1"/>
          </rPr>
          <t xml:space="preserve">
OF1</t>
        </r>
      </text>
    </comment>
    <comment ref="I5" authorId="0">
      <text>
        <r>
          <rPr>
            <b/>
            <sz val="9"/>
            <color indexed="81"/>
            <rFont val="Tahoma"/>
            <charset val="1"/>
          </rPr>
          <t>Francois Gouriten:</t>
        </r>
        <r>
          <rPr>
            <sz val="9"/>
            <color indexed="81"/>
            <rFont val="Tahoma"/>
            <charset val="1"/>
          </rPr>
          <t xml:space="preserve">
OF3</t>
        </r>
      </text>
    </comment>
  </commentList>
</comments>
</file>

<file path=xl/comments2.xml><?xml version="1.0" encoding="utf-8"?>
<comments xmlns="http://schemas.openxmlformats.org/spreadsheetml/2006/main">
  <authors>
    <author>Francois Gouriten</author>
  </authors>
  <commentList>
    <comment ref="B33" authorId="0">
      <text>
        <r>
          <rPr>
            <b/>
            <sz val="9"/>
            <color indexed="81"/>
            <rFont val="Tahoma"/>
            <charset val="1"/>
          </rPr>
          <t>Francois Gouriten:</t>
        </r>
        <r>
          <rPr>
            <sz val="9"/>
            <color indexed="81"/>
            <rFont val="Tahoma"/>
            <charset val="1"/>
          </rPr>
          <t xml:space="preserve">
OF01</t>
        </r>
      </text>
    </comment>
  </commentList>
</comments>
</file>

<file path=xl/sharedStrings.xml><?xml version="1.0" encoding="utf-8"?>
<sst xmlns="http://schemas.openxmlformats.org/spreadsheetml/2006/main" count="534" uniqueCount="95">
  <si>
    <t>Stock physique</t>
  </si>
  <si>
    <t>Copeaux</t>
  </si>
  <si>
    <t>Massifs</t>
  </si>
  <si>
    <t>Massifs Client</t>
  </si>
  <si>
    <t>Copeaux Client</t>
  </si>
  <si>
    <t>Massifs UKAD et BA</t>
  </si>
  <si>
    <t>Copeaux UKAD et BA</t>
  </si>
  <si>
    <t>Total</t>
  </si>
  <si>
    <t>Massifs Customer</t>
  </si>
  <si>
    <t>Copeaux Customer</t>
  </si>
  <si>
    <t>Stock virtuel</t>
  </si>
  <si>
    <t>Eponge</t>
  </si>
  <si>
    <t>Master Alloys</t>
  </si>
  <si>
    <t>Alu</t>
  </si>
  <si>
    <t>Massifs marché</t>
  </si>
  <si>
    <t>Copeaux marché</t>
  </si>
  <si>
    <t>A J+5, traîtement des chutes, on connaît le poids 4. C'est ce poids 4 qui rentre dans le stock virtuel et cela génère le poids équivalent de copeaux et de massifs dans le stock physique.</t>
  </si>
  <si>
    <t>Un ordre d'élaboration consomme soit uniquement des massifs, soit uniquemnt des copeaux avec à chaque fois une consommation d'éponge, de master alloys et d'alu.</t>
  </si>
  <si>
    <t>Dès que nous avons assez de matières, nous lançons un OF d'élaboration.</t>
  </si>
  <si>
    <t>Objectif produire 10 lingots avec une moyenne de 2 par mois (dont un rebut).</t>
  </si>
  <si>
    <t>On rentre des lots de chutes venant soit de client, soit de customer, soit du marché, soit UKAD.</t>
  </si>
  <si>
    <t>Chaque fin de mois, on fait un état des stocks physiques et réels avec la valorisation associée…afin de voir si le modèle fonctionne.</t>
  </si>
  <si>
    <t>Chaque fin de mois, faire le résultat des deux contrats et de l'entité ECOTITANIUM.</t>
  </si>
  <si>
    <t>Stock entrée chez le collecteur</t>
  </si>
  <si>
    <t>Stock</t>
  </si>
  <si>
    <t xml:space="preserve">Entrée </t>
  </si>
  <si>
    <t>Sortie</t>
  </si>
  <si>
    <t>Solde</t>
  </si>
  <si>
    <t>Massif</t>
  </si>
  <si>
    <t>TOTAL</t>
  </si>
  <si>
    <t>Massif (ukad)</t>
  </si>
  <si>
    <t>Copeaux (Ukad)</t>
  </si>
  <si>
    <t>Massif (marché)</t>
  </si>
  <si>
    <t>Copeaux (marché)</t>
  </si>
  <si>
    <t>Eponges</t>
  </si>
  <si>
    <t>Lingot 1</t>
  </si>
  <si>
    <t>Lingot 2</t>
  </si>
  <si>
    <t>Marché</t>
  </si>
  <si>
    <t>Client</t>
  </si>
  <si>
    <t>UKAD</t>
  </si>
  <si>
    <t>Copeau</t>
  </si>
  <si>
    <t>en kilo</t>
  </si>
  <si>
    <t>Lingot 3</t>
  </si>
  <si>
    <t>Customer</t>
  </si>
  <si>
    <t>Date d'enlèvement générateur</t>
  </si>
  <si>
    <t>Lot</t>
  </si>
  <si>
    <t>Quantité en kg</t>
  </si>
  <si>
    <t>% d'humidité</t>
  </si>
  <si>
    <t>Quantité hors humidité en kg</t>
  </si>
  <si>
    <t>Rendement processing</t>
  </si>
  <si>
    <t>Quantité rejetée après processing</t>
  </si>
  <si>
    <t>Nom du générateur</t>
  </si>
  <si>
    <t>Nature</t>
  </si>
  <si>
    <t>M</t>
  </si>
  <si>
    <t>XXX001</t>
  </si>
  <si>
    <t>Client 1</t>
  </si>
  <si>
    <t>XXX002</t>
  </si>
  <si>
    <t>C</t>
  </si>
  <si>
    <t>xxx003</t>
  </si>
  <si>
    <t>Ukad</t>
  </si>
  <si>
    <t>xxx004</t>
  </si>
  <si>
    <t>xxx005</t>
  </si>
  <si>
    <t>Client 2</t>
  </si>
  <si>
    <t>xxx006</t>
  </si>
  <si>
    <t>xxx007</t>
  </si>
  <si>
    <t>xxx008</t>
  </si>
  <si>
    <t>XXX009</t>
  </si>
  <si>
    <t>xxx010</t>
  </si>
  <si>
    <t>XXX011</t>
  </si>
  <si>
    <t>Étiquettes de lignes</t>
  </si>
  <si>
    <t>Total général</t>
  </si>
  <si>
    <t>Étiquettes de colonnes</t>
  </si>
  <si>
    <t>Quantité humidité kg</t>
  </si>
  <si>
    <t>Somme de Quantité rejetée après processing</t>
  </si>
  <si>
    <t>xxx012</t>
  </si>
  <si>
    <t>xxx013</t>
  </si>
  <si>
    <t>XXX014</t>
  </si>
  <si>
    <t>xxx015</t>
  </si>
  <si>
    <t>xxx016</t>
  </si>
  <si>
    <t>xxx017</t>
  </si>
  <si>
    <t>xxx018</t>
  </si>
  <si>
    <t>Quantité acceptée après processing</t>
  </si>
  <si>
    <t>Somme de Quantité acceptée après processing</t>
  </si>
  <si>
    <t>initial</t>
  </si>
  <si>
    <t>Date théorique d'entrée en stock ECOTI</t>
  </si>
  <si>
    <t>Date réelle d'entrée en stock ECOTI</t>
  </si>
  <si>
    <t>Num lingot</t>
  </si>
  <si>
    <t>-</t>
  </si>
  <si>
    <t>Date de livraison lingot</t>
  </si>
  <si>
    <t>Date de consommation matière</t>
  </si>
  <si>
    <t>Quantité consommée en kg</t>
  </si>
  <si>
    <t>Lot matière</t>
  </si>
  <si>
    <t>Somme de Quantité consommée en kg</t>
  </si>
  <si>
    <t>LGT001</t>
  </si>
  <si>
    <t>Stock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</si>
</sst>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0" fillId="3" borderId="0" xfId="0" applyFill="1"/>
    <xf numFmtId="14" fontId="0" fillId="2" borderId="0" xfId="0" applyNumberFormat="1" applyFill="1"/>
    <xf numFmtId="3" fontId="0" fillId="0" borderId="0" xfId="0" applyNumberFormat="1"/>
    <xf numFmtId="3" fontId="0" fillId="3" borderId="0" xfId="0" applyNumberFormat="1" applyFill="1"/>
    <xf numFmtId="0" fontId="0" fillId="4" borderId="0" xfId="0" applyFill="1"/>
    <xf numFmtId="3" fontId="0" fillId="4" borderId="0" xfId="0" applyNumberFormat="1" applyFill="1"/>
    <xf numFmtId="0" fontId="0" fillId="0" borderId="1" xfId="0" applyBorder="1"/>
    <xf numFmtId="0" fontId="0" fillId="5" borderId="1" xfId="0" applyFill="1" applyBorder="1"/>
    <xf numFmtId="14" fontId="0" fillId="0" borderId="1" xfId="0" applyNumberFormat="1" applyBorder="1"/>
    <xf numFmtId="3" fontId="0" fillId="0" borderId="1" xfId="0" applyNumberFormat="1" applyBorder="1"/>
    <xf numFmtId="3" fontId="0" fillId="2" borderId="1" xfId="0" applyNumberFormat="1" applyFill="1" applyBorder="1"/>
    <xf numFmtId="16" fontId="0" fillId="0" borderId="0" xfId="0" applyNumberFormat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8" borderId="1" xfId="0" applyFill="1" applyBorder="1"/>
    <xf numFmtId="0" fontId="0" fillId="7" borderId="1" xfId="0" applyFill="1" applyBorder="1"/>
    <xf numFmtId="0" fontId="0" fillId="0" borderId="1" xfId="0" applyBorder="1" applyAlignment="1">
      <alignment horizontal="center" vertical="center" wrapText="1"/>
    </xf>
    <xf numFmtId="0" fontId="0" fillId="9" borderId="1" xfId="0" applyFill="1" applyBorder="1"/>
    <xf numFmtId="164" fontId="0" fillId="9" borderId="1" xfId="0" applyNumberFormat="1" applyFill="1" applyBorder="1"/>
    <xf numFmtId="9" fontId="0" fillId="9" borderId="1" xfId="0" applyNumberFormat="1" applyFill="1" applyBorder="1"/>
    <xf numFmtId="164" fontId="0" fillId="0" borderId="1" xfId="0" applyNumberFormat="1" applyBorder="1"/>
    <xf numFmtId="14" fontId="0" fillId="9" borderId="1" xfId="0" applyNumberForma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11" borderId="1" xfId="0" applyFill="1" applyBorder="1"/>
    <xf numFmtId="164" fontId="0" fillId="11" borderId="1" xfId="0" applyNumberFormat="1" applyFill="1" applyBorder="1"/>
    <xf numFmtId="9" fontId="0" fillId="11" borderId="1" xfId="0" applyNumberFormat="1" applyFill="1" applyBorder="1"/>
    <xf numFmtId="14" fontId="0" fillId="0" borderId="0" xfId="0" applyNumberFormat="1" applyAlignment="1">
      <alignment textRotation="75"/>
    </xf>
    <xf numFmtId="0" fontId="0" fillId="0" borderId="0" xfId="0" applyAlignment="1">
      <alignment textRotation="75"/>
    </xf>
    <xf numFmtId="0" fontId="5" fillId="12" borderId="2" xfId="0" applyFont="1" applyFill="1" applyBorder="1" applyAlignment="1">
      <alignment textRotation="75"/>
    </xf>
    <xf numFmtId="3" fontId="0" fillId="10" borderId="0" xfId="0" applyNumberFormat="1" applyFill="1"/>
  </cellXfs>
  <cellStyles count="1">
    <cellStyle name="Normal" xfId="0" builtinId="0"/>
  </cellStyles>
  <dxfs count="24">
    <dxf>
      <alignment textRotation="75" readingOrder="0"/>
    </dxf>
    <dxf>
      <alignment textRotation="75" readingOrder="0"/>
    </dxf>
    <dxf>
      <alignment textRotation="75" readingOrder="0"/>
    </dxf>
    <dxf>
      <alignment textRotation="75" readingOrder="0"/>
    </dxf>
    <dxf>
      <alignment textRotation="75" readingOrder="0"/>
    </dxf>
    <dxf>
      <alignment textRotation="75" readingOrder="0"/>
    </dxf>
    <dxf>
      <alignment textRotation="75" readingOrder="0"/>
    </dxf>
    <dxf>
      <alignment textRotation="75" readingOrder="0"/>
    </dxf>
    <dxf>
      <alignment textRotation="75" readingOrder="0"/>
    </dxf>
    <dxf>
      <alignment textRotation="75" readingOrder="0"/>
    </dxf>
    <dxf>
      <alignment textRotation="75" readingOrder="0"/>
    </dxf>
    <dxf>
      <alignment textRotation="75" readingOrder="0"/>
    </dxf>
    <dxf>
      <alignment textRotation="75" readingOrder="0"/>
    </dxf>
    <dxf>
      <alignment textRotation="75" readingOrder="0"/>
    </dxf>
    <dxf>
      <alignment textRotation="75" readingOrder="0"/>
    </dxf>
    <dxf>
      <alignment textRotation="75" readingOrder="0"/>
    </dxf>
    <dxf>
      <alignment textRotation="75" readingOrder="0"/>
    </dxf>
    <dxf>
      <alignment textRotation="77" readingOrder="0"/>
    </dxf>
    <dxf>
      <alignment textRotation="77" readingOrder="0"/>
    </dxf>
    <dxf>
      <alignment textRotation="77" readingOrder="0"/>
    </dxf>
    <dxf>
      <alignment textRotation="75" readingOrder="0"/>
    </dxf>
    <dxf>
      <alignment textRotation="75" readingOrder="0"/>
    </dxf>
    <dxf>
      <alignment textRotation="75" readingOrder="0"/>
    </dxf>
    <dxf>
      <alignment textRotation="75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ncent Buge" refreshedDate="41479.724011342594" createdVersion="4" refreshedVersion="4" minRefreshableVersion="3" recordCount="135">
  <cacheSource type="worksheet">
    <worksheetSource ref="A1:G1048576" sheet="Données prod lingot"/>
  </cacheSource>
  <cacheFields count="7">
    <cacheField name="Num lingot" numFmtId="0">
      <sharedItems containsBlank="1"/>
    </cacheField>
    <cacheField name="Nom du générateur" numFmtId="0">
      <sharedItems containsBlank="1" count="6">
        <s v="Client 1"/>
        <s v="Client 2"/>
        <s v="UKAD"/>
        <s v="Marché"/>
        <s v="-"/>
        <m/>
      </sharedItems>
    </cacheField>
    <cacheField name="Nature" numFmtId="0">
      <sharedItems containsBlank="1" count="4">
        <s v="M"/>
        <s v="C"/>
        <s v="-"/>
        <m/>
      </sharedItems>
    </cacheField>
    <cacheField name="Date de consommation matière" numFmtId="0">
      <sharedItems containsDate="1" containsString="0" containsBlank="1" containsMixedTypes="1" minDate="1899-12-31T00:11:12" maxDate="2013-07-13T00:00:00"/>
    </cacheField>
    <cacheField name="Date de livraison lingot" numFmtId="0">
      <sharedItems containsNonDate="0" containsDate="1" containsString="0" containsBlank="1" minDate="2013-07-15T00:00:00" maxDate="2013-07-16T00:00:00" count="2">
        <d v="2013-07-15T00:00:00"/>
        <m/>
      </sharedItems>
    </cacheField>
    <cacheField name="Lot matière" numFmtId="0">
      <sharedItems containsNonDate="0" containsString="0" containsBlank="1"/>
    </cacheField>
    <cacheField name="Quantité consommée en kg" numFmtId="0">
      <sharedItems containsString="0" containsBlank="1" containsNumber="1" containsInteger="1" minValue="123" maxValue="34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Vincent Buge" refreshedDate="41479.729608912035" createdVersion="4" refreshedVersion="4" minRefreshableVersion="3" recordCount="142">
  <cacheSource type="worksheet">
    <worksheetSource ref="A1:M143" sheet="Données stock virtuel"/>
  </cacheSource>
  <cacheFields count="13">
    <cacheField name="Nom du générateur" numFmtId="0">
      <sharedItems containsBlank="1" count="6">
        <s v="Client 1"/>
        <s v="Client 2"/>
        <s v="Marché"/>
        <s v="UKAD"/>
        <m/>
        <s v="Marché " u="1"/>
      </sharedItems>
    </cacheField>
    <cacheField name="Nature" numFmtId="0">
      <sharedItems containsBlank="1" count="3">
        <s v="M"/>
        <s v="C"/>
        <m/>
      </sharedItems>
    </cacheField>
    <cacheField name="Date d'enlèvement générateur" numFmtId="164">
      <sharedItems containsNonDate="0" containsDate="1" containsString="0" containsBlank="1" minDate="2013-07-02T00:00:00" maxDate="2013-07-11T00:00:00" count="7">
        <m/>
        <d v="2013-07-02T00:00:00"/>
        <d v="2013-07-06T00:00:00"/>
        <d v="2013-07-07T00:00:00"/>
        <d v="2013-07-08T00:00:00"/>
        <d v="2013-07-09T00:00:00"/>
        <d v="2013-07-10T00:00:00"/>
      </sharedItems>
    </cacheField>
    <cacheField name="Lot" numFmtId="0">
      <sharedItems containsBlank="1"/>
    </cacheField>
    <cacheField name="Quantité en kg" numFmtId="0">
      <sharedItems containsString="0" containsBlank="1" containsNumber="1" containsInteger="1" minValue="456" maxValue="6780"/>
    </cacheField>
    <cacheField name="% d'humidité" numFmtId="9">
      <sharedItems containsString="0" containsBlank="1" containsNumber="1" minValue="0" maxValue="0.15"/>
    </cacheField>
    <cacheField name="Quantité humidité kg" numFmtId="0">
      <sharedItems containsNonDate="0" containsString="0" containsBlank="1"/>
    </cacheField>
    <cacheField name="Quantité hors humidité en kg" numFmtId="0">
      <sharedItems containsString="0" containsBlank="1" containsNumber="1" minValue="0" maxValue="6780"/>
    </cacheField>
    <cacheField name="Rendement processing" numFmtId="9">
      <sharedItems containsString="0" containsBlank="1" containsNumber="1" minValue="0.65" maxValue="0.98"/>
    </cacheField>
    <cacheField name="Quantité acceptée après processing" numFmtId="0">
      <sharedItems containsSemiMixedTypes="0" containsString="0" containsNumber="1" minValue="0" maxValue="5103"/>
    </cacheField>
    <cacheField name="Quantité rejetée après processing" numFmtId="0">
      <sharedItems containsString="0" containsBlank="1" containsNumber="1" minValue="0" maxValue="2373"/>
    </cacheField>
    <cacheField name="Date réelle d'entrée en stock ECOTI" numFmtId="0">
      <sharedItems containsNonDate="0" containsString="0" containsBlank="1"/>
    </cacheField>
    <cacheField name="Date théorique d'entrée en stock ECOTI" numFmtId="164">
      <sharedItems containsDate="1" containsMixedTypes="1" minDate="1900-01-29T00:00:00" maxDate="2013-08-10T00:00:00" count="8">
        <s v="initial"/>
        <d v="2013-08-01T00:00:00"/>
        <d v="2013-08-05T00:00:00"/>
        <d v="2013-08-06T00:00:00"/>
        <d v="2013-08-07T00:00:00"/>
        <d v="2013-08-08T00:00:00"/>
        <d v="2013-08-09T00:00:00"/>
        <d v="1900-01-29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5">
  <r>
    <s v="LGT001"/>
    <x v="0"/>
    <x v="0"/>
    <d v="2013-07-12T00:00:00"/>
    <x v="0"/>
    <m/>
    <n v="3450"/>
  </r>
  <r>
    <s v="LGT001"/>
    <x v="1"/>
    <x v="0"/>
    <d v="2013-07-12T00:00:00"/>
    <x v="0"/>
    <m/>
    <n v="345"/>
  </r>
  <r>
    <s v="LGT001"/>
    <x v="2"/>
    <x v="0"/>
    <d v="2013-07-12T00:00:00"/>
    <x v="0"/>
    <m/>
    <n v="1345"/>
  </r>
  <r>
    <s v="LGT001"/>
    <x v="3"/>
    <x v="0"/>
    <d v="2013-07-12T00:00:00"/>
    <x v="0"/>
    <m/>
    <n v="2300"/>
  </r>
  <r>
    <s v="LGT001"/>
    <x v="0"/>
    <x v="1"/>
    <d v="2013-07-12T00:00:00"/>
    <x v="0"/>
    <m/>
    <n v="123"/>
  </r>
  <r>
    <s v="LGT001"/>
    <x v="1"/>
    <x v="1"/>
    <d v="2013-07-12T00:00:00"/>
    <x v="0"/>
    <m/>
    <n v="654"/>
  </r>
  <r>
    <s v="LGT001"/>
    <x v="2"/>
    <x v="1"/>
    <d v="2013-07-12T00:00:00"/>
    <x v="0"/>
    <m/>
    <n v="876"/>
  </r>
  <r>
    <s v="LGT001"/>
    <x v="3"/>
    <x v="1"/>
    <d v="2013-07-12T00:00:00"/>
    <x v="0"/>
    <m/>
    <n v="900"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4"/>
    <x v="2"/>
    <n v="-3"/>
    <x v="1"/>
    <m/>
    <m/>
  </r>
  <r>
    <m/>
    <x v="5"/>
    <x v="3"/>
    <m/>
    <x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2">
  <r>
    <x v="0"/>
    <x v="0"/>
    <x v="0"/>
    <m/>
    <m/>
    <m/>
    <m/>
    <m/>
    <m/>
    <n v="0"/>
    <m/>
    <m/>
    <x v="0"/>
  </r>
  <r>
    <x v="0"/>
    <x v="1"/>
    <x v="0"/>
    <m/>
    <m/>
    <m/>
    <m/>
    <m/>
    <m/>
    <n v="0"/>
    <m/>
    <m/>
    <x v="0"/>
  </r>
  <r>
    <x v="1"/>
    <x v="0"/>
    <x v="0"/>
    <m/>
    <m/>
    <m/>
    <m/>
    <m/>
    <m/>
    <n v="0"/>
    <m/>
    <m/>
    <x v="0"/>
  </r>
  <r>
    <x v="1"/>
    <x v="1"/>
    <x v="0"/>
    <m/>
    <m/>
    <m/>
    <m/>
    <m/>
    <m/>
    <n v="0"/>
    <m/>
    <m/>
    <x v="0"/>
  </r>
  <r>
    <x v="2"/>
    <x v="0"/>
    <x v="0"/>
    <m/>
    <m/>
    <m/>
    <m/>
    <m/>
    <m/>
    <n v="0"/>
    <m/>
    <m/>
    <x v="0"/>
  </r>
  <r>
    <x v="2"/>
    <x v="1"/>
    <x v="0"/>
    <m/>
    <m/>
    <m/>
    <m/>
    <m/>
    <m/>
    <n v="0"/>
    <m/>
    <m/>
    <x v="0"/>
  </r>
  <r>
    <x v="3"/>
    <x v="0"/>
    <x v="0"/>
    <m/>
    <m/>
    <m/>
    <m/>
    <m/>
    <m/>
    <n v="5000"/>
    <m/>
    <m/>
    <x v="0"/>
  </r>
  <r>
    <x v="3"/>
    <x v="1"/>
    <x v="0"/>
    <m/>
    <m/>
    <m/>
    <m/>
    <m/>
    <m/>
    <n v="5000"/>
    <m/>
    <m/>
    <x v="0"/>
  </r>
  <r>
    <x v="3"/>
    <x v="0"/>
    <x v="1"/>
    <s v="XXX001"/>
    <n v="5600"/>
    <n v="0"/>
    <m/>
    <n v="5600"/>
    <n v="0.9"/>
    <n v="5040"/>
    <n v="559.99999999999989"/>
    <m/>
    <x v="1"/>
  </r>
  <r>
    <x v="0"/>
    <x v="0"/>
    <x v="1"/>
    <s v="XXX002"/>
    <n v="4800"/>
    <n v="0"/>
    <m/>
    <n v="4800"/>
    <n v="0.8"/>
    <n v="3840"/>
    <n v="959.99999999999977"/>
    <m/>
    <x v="1"/>
  </r>
  <r>
    <x v="0"/>
    <x v="1"/>
    <x v="1"/>
    <s v="xxx003"/>
    <n v="3200"/>
    <n v="0.1"/>
    <m/>
    <n v="2880"/>
    <n v="0.9"/>
    <n v="2592"/>
    <n v="287.99999999999994"/>
    <m/>
    <x v="1"/>
  </r>
  <r>
    <x v="3"/>
    <x v="1"/>
    <x v="2"/>
    <s v="xxx004"/>
    <n v="3700"/>
    <n v="0.15"/>
    <m/>
    <n v="3145"/>
    <n v="0.75"/>
    <n v="2358.75"/>
    <n v="786.25"/>
    <m/>
    <x v="2"/>
  </r>
  <r>
    <x v="3"/>
    <x v="1"/>
    <x v="3"/>
    <s v="xxx005"/>
    <n v="5678"/>
    <n v="0.05"/>
    <m/>
    <n v="5394.0999999999995"/>
    <n v="0.7"/>
    <n v="3775.8699999999994"/>
    <n v="1618.23"/>
    <m/>
    <x v="3"/>
  </r>
  <r>
    <x v="1"/>
    <x v="1"/>
    <x v="3"/>
    <s v="xxx006"/>
    <n v="6700"/>
    <n v="0.1"/>
    <m/>
    <n v="6030"/>
    <n v="0.75"/>
    <n v="4522.5"/>
    <n v="1507.5"/>
    <m/>
    <x v="3"/>
  </r>
  <r>
    <x v="1"/>
    <x v="0"/>
    <x v="3"/>
    <s v="xxx007"/>
    <n v="6780"/>
    <n v="0"/>
    <m/>
    <n v="6780"/>
    <n v="0.65"/>
    <n v="4407"/>
    <n v="2373"/>
    <m/>
    <x v="3"/>
  </r>
  <r>
    <x v="0"/>
    <x v="0"/>
    <x v="3"/>
    <s v="xxx008"/>
    <n v="500"/>
    <m/>
    <m/>
    <n v="500"/>
    <n v="0.8"/>
    <n v="400"/>
    <n v="99.999999999999972"/>
    <m/>
    <x v="3"/>
  </r>
  <r>
    <x v="3"/>
    <x v="0"/>
    <x v="3"/>
    <s v="XXX009"/>
    <n v="3490"/>
    <m/>
    <m/>
    <n v="3490"/>
    <n v="0.95"/>
    <n v="3315.5"/>
    <n v="174.50000000000014"/>
    <m/>
    <x v="3"/>
  </r>
  <r>
    <x v="2"/>
    <x v="0"/>
    <x v="4"/>
    <s v="xxx010"/>
    <n v="5670"/>
    <m/>
    <m/>
    <n v="5670"/>
    <n v="0.9"/>
    <n v="5103"/>
    <n v="566.99999999999989"/>
    <m/>
    <x v="4"/>
  </r>
  <r>
    <x v="2"/>
    <x v="1"/>
    <x v="4"/>
    <s v="XXX011"/>
    <n v="5680"/>
    <n v="0.1"/>
    <m/>
    <n v="5112"/>
    <n v="0.8"/>
    <n v="4089.6000000000004"/>
    <n v="1022.3999999999997"/>
    <m/>
    <x v="4"/>
  </r>
  <r>
    <x v="2"/>
    <x v="1"/>
    <x v="5"/>
    <s v="xxx012"/>
    <n v="2345"/>
    <n v="0.05"/>
    <m/>
    <n v="2227.75"/>
    <n v="0.75"/>
    <n v="1670.8125"/>
    <n v="556.9375"/>
    <m/>
    <x v="5"/>
  </r>
  <r>
    <x v="3"/>
    <x v="0"/>
    <x v="5"/>
    <s v="xxx013"/>
    <n v="1234"/>
    <m/>
    <m/>
    <n v="1234"/>
    <n v="0.95"/>
    <n v="1172.3"/>
    <n v="61.700000000000053"/>
    <m/>
    <x v="5"/>
  </r>
  <r>
    <x v="3"/>
    <x v="1"/>
    <x v="5"/>
    <s v="XXX014"/>
    <n v="2345"/>
    <n v="0.1"/>
    <m/>
    <n v="2110.5"/>
    <n v="0.8"/>
    <n v="1688.4"/>
    <n v="422.09999999999991"/>
    <m/>
    <x v="5"/>
  </r>
  <r>
    <x v="0"/>
    <x v="1"/>
    <x v="5"/>
    <s v="xxx015"/>
    <n v="456"/>
    <n v="0.12"/>
    <m/>
    <n v="401.28000000000003"/>
    <n v="0.7"/>
    <n v="280.89600000000002"/>
    <n v="120.38400000000003"/>
    <m/>
    <x v="5"/>
  </r>
  <r>
    <x v="0"/>
    <x v="0"/>
    <x v="5"/>
    <s v="xxx016"/>
    <n v="4786"/>
    <m/>
    <m/>
    <n v="4786"/>
    <n v="0.86"/>
    <n v="4115.96"/>
    <n v="670.04000000000008"/>
    <m/>
    <x v="5"/>
  </r>
  <r>
    <x v="2"/>
    <x v="0"/>
    <x v="5"/>
    <s v="xxx017"/>
    <n v="4325"/>
    <m/>
    <m/>
    <n v="4325"/>
    <n v="0.98"/>
    <n v="4238.5"/>
    <n v="86.500000000000071"/>
    <m/>
    <x v="5"/>
  </r>
  <r>
    <x v="2"/>
    <x v="1"/>
    <x v="6"/>
    <s v="xxx018"/>
    <n v="1324"/>
    <n v="0.03"/>
    <m/>
    <n v="1284.28"/>
    <n v="0.9"/>
    <n v="1155.8520000000001"/>
    <n v="128.42799999999997"/>
    <m/>
    <x v="6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  <r>
    <x v="4"/>
    <x v="2"/>
    <x v="0"/>
    <m/>
    <m/>
    <m/>
    <m/>
    <n v="0"/>
    <m/>
    <n v="0"/>
    <n v="0"/>
    <m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7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I17" firstHeaderRow="1" firstDataRow="2" firstDataCol="1"/>
  <pivotFields count="13">
    <pivotField axis="axisRow" showAll="0">
      <items count="7">
        <item x="0"/>
        <item x="1"/>
        <item x="2"/>
        <item m="1" x="5"/>
        <item x="3"/>
        <item h="1" x="4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 defaultSubtotal="0"/>
    <pivotField showAll="0"/>
    <pivotField showAll="0"/>
    <pivotField dataField="1" showAll="0" defaultSubtotal="0"/>
    <pivotField showAll="0"/>
    <pivotField showAll="0" defaultSubtotal="0"/>
    <pivotField axis="axisCol" showAll="0" defaultSubtotal="0">
      <items count="8">
        <item x="0"/>
        <item x="7"/>
        <item x="1"/>
        <item x="2"/>
        <item x="3"/>
        <item x="4"/>
        <item x="5"/>
        <item x="6"/>
      </items>
    </pivotField>
  </pivotFields>
  <rowFields count="2">
    <field x="0"/>
    <field x="1"/>
  </rowFields>
  <rowItems count="13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4"/>
    </i>
    <i r="1">
      <x/>
    </i>
    <i r="1">
      <x v="1"/>
    </i>
    <i t="grand">
      <x/>
    </i>
  </rowItems>
  <colFields count="1">
    <field x="12"/>
  </colFields>
  <colItems count="8">
    <i>
      <x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omme de Quantité acceptée après processing" fld="9" baseField="0" baseItem="0"/>
  </dataFields>
  <formats count="2">
    <format dxfId="6">
      <pivotArea dataOnly="0" labelOnly="1" fieldPosition="0">
        <references count="1">
          <reference field="12" count="7">
            <x v="0"/>
            <x v="2"/>
            <x v="3"/>
            <x v="4"/>
            <x v="5"/>
            <x v="6"/>
            <x v="7"/>
          </reference>
        </references>
      </pivotArea>
    </format>
    <format dxfId="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7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H17" firstHeaderRow="1" firstDataRow="2" firstDataCol="1"/>
  <pivotFields count="13">
    <pivotField axis="axisRow" showAll="0">
      <items count="7">
        <item x="0"/>
        <item x="1"/>
        <item x="2"/>
        <item m="1" x="5"/>
        <item x="3"/>
        <item h="1" x="4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 defaultSubtotal="0"/>
    <pivotField showAll="0"/>
    <pivotField showAll="0"/>
    <pivotField showAll="0" defaultSubtotal="0"/>
    <pivotField dataField="1" showAll="0"/>
    <pivotField showAll="0" defaultSubtotal="0"/>
    <pivotField axis="axisCol" showAll="0" defaultSubtotal="0">
      <items count="8">
        <item h="1" x="0"/>
        <item x="7"/>
        <item x="1"/>
        <item x="2"/>
        <item x="3"/>
        <item x="4"/>
        <item x="5"/>
        <item x="6"/>
      </items>
    </pivotField>
  </pivotFields>
  <rowFields count="2">
    <field x="0"/>
    <field x="1"/>
  </rowFields>
  <rowItems count="13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4"/>
    </i>
    <i r="1">
      <x/>
    </i>
    <i r="1">
      <x v="1"/>
    </i>
    <i t="grand">
      <x/>
    </i>
  </rowItems>
  <colFields count="1">
    <field x="12"/>
  </colFields>
  <colItems count="7"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omme de Quantité rejetée après processing" fld="10" baseField="0" baseItem="0" numFmtId="3"/>
  </dataFields>
  <formats count="2">
    <format dxfId="14">
      <pivotArea dataOnly="0" labelOnly="1" fieldPosition="0">
        <references count="1">
          <reference field="12" count="7">
            <x v="0"/>
            <x v="2"/>
            <x v="3"/>
            <x v="4"/>
            <x v="5"/>
            <x v="6"/>
            <x v="7"/>
          </reference>
        </references>
      </pivotArea>
    </format>
    <format dxfId="1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7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H17" firstHeaderRow="1" firstDataRow="2" firstDataCol="1"/>
  <pivotFields count="13">
    <pivotField axis="axisRow" showAll="0">
      <items count="7">
        <item x="0"/>
        <item x="1"/>
        <item x="2"/>
        <item m="1" x="5"/>
        <item x="3"/>
        <item h="1" x="4"/>
        <item t="default"/>
      </items>
    </pivotField>
    <pivotField axis="axisRow" showAll="0">
      <items count="4">
        <item x="1"/>
        <item x="0"/>
        <item x="2"/>
        <item t="default"/>
      </items>
    </pivotField>
    <pivotField axis="axisCol" showAll="0">
      <items count="8">
        <item x="1"/>
        <item x="2"/>
        <item x="3"/>
        <item x="4"/>
        <item x="5"/>
        <item x="6"/>
        <item h="1" x="0"/>
        <item t="default"/>
      </items>
    </pivotField>
    <pivotField showAll="0"/>
    <pivotField showAll="0"/>
    <pivotField showAll="0"/>
    <pivotField showAll="0" defaultSubtotal="0"/>
    <pivotField showAll="0"/>
    <pivotField showAll="0"/>
    <pivotField showAll="0" defaultSubtotal="0"/>
    <pivotField dataField="1" showAll="0"/>
    <pivotField showAll="0" defaultSubtotal="0"/>
    <pivotField showAll="0" defaultSubtotal="0"/>
  </pivotFields>
  <rowFields count="2">
    <field x="0"/>
    <field x="1"/>
  </rowFields>
  <rowItems count="13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4"/>
    </i>
    <i r="1">
      <x/>
    </i>
    <i r="1">
      <x v="1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Quantité rejetée après processing" fld="10" baseField="0" baseItem="0" numFmtId="3"/>
  </dataFields>
  <formats count="2">
    <format dxfId="23">
      <pivotArea dataOnly="0" labelOnly="1" fieldPosition="0">
        <references count="1">
          <reference field="2" count="0"/>
        </references>
      </pivotArea>
    </format>
    <format dxfId="2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2" cacheId="6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C17" firstHeaderRow="1" firstDataRow="2" firstDataCol="1"/>
  <pivotFields count="7">
    <pivotField showAll="0"/>
    <pivotField axis="axisRow" showAll="0">
      <items count="7">
        <item x="4"/>
        <item x="5"/>
        <item x="0"/>
        <item x="1"/>
        <item x="2"/>
        <item x="3"/>
        <item t="default"/>
      </items>
    </pivotField>
    <pivotField axis="axisRow" showAll="0">
      <items count="5">
        <item x="2"/>
        <item x="3"/>
        <item x="0"/>
        <item x="1"/>
        <item t="default"/>
      </items>
    </pivotField>
    <pivotField showAll="0"/>
    <pivotField axis="axisCol" showAll="0">
      <items count="3">
        <item h="1" x="1"/>
        <item x="0"/>
        <item t="default"/>
      </items>
    </pivotField>
    <pivotField showAll="0"/>
    <pivotField dataField="1" showAll="0"/>
  </pivotFields>
  <rowFields count="2">
    <field x="1"/>
    <field x="2"/>
  </rowFields>
  <rowItems count="13">
    <i>
      <x v="2"/>
    </i>
    <i r="1">
      <x v="2"/>
    </i>
    <i r="1">
      <x v="3"/>
    </i>
    <i>
      <x v="3"/>
    </i>
    <i r="1">
      <x v="2"/>
    </i>
    <i r="1">
      <x v="3"/>
    </i>
    <i>
      <x v="4"/>
    </i>
    <i r="1">
      <x v="2"/>
    </i>
    <i r="1">
      <x v="3"/>
    </i>
    <i>
      <x v="5"/>
    </i>
    <i r="1">
      <x v="2"/>
    </i>
    <i r="1">
      <x v="3"/>
    </i>
    <i t="grand">
      <x/>
    </i>
  </rowItems>
  <colFields count="1">
    <field x="4"/>
  </colFields>
  <colItems count="2">
    <i>
      <x v="1"/>
    </i>
    <i t="grand">
      <x/>
    </i>
  </colItems>
  <dataFields count="1">
    <dataField name="Somme de Quantité consommée en kg" fld="6" baseField="1" baseItem="0"/>
  </dataFields>
  <formats count="2">
    <format dxfId="21">
      <pivotArea dataOnly="0" labelOnly="1" fieldPosition="0">
        <references count="1">
          <reference field="4" count="0"/>
        </references>
      </pivotArea>
    </format>
    <format dxfId="2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Z4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45" sqref="A45"/>
    </sheetView>
  </sheetViews>
  <sheetFormatPr baseColWidth="10" defaultRowHeight="15" x14ac:dyDescent="0.25"/>
  <cols>
    <col min="1" max="1" width="33" customWidth="1"/>
  </cols>
  <sheetData>
    <row r="2" spans="1:182" s="1" customFormat="1" ht="14.45" hidden="1" x14ac:dyDescent="0.3">
      <c r="A2" s="1" t="s">
        <v>0</v>
      </c>
      <c r="B2" s="3">
        <v>41275</v>
      </c>
      <c r="C2" s="3">
        <v>41276</v>
      </c>
      <c r="D2" s="3">
        <v>41277</v>
      </c>
      <c r="E2" s="3">
        <v>41278</v>
      </c>
      <c r="F2" s="3">
        <v>41279</v>
      </c>
      <c r="G2" s="3">
        <v>41280</v>
      </c>
      <c r="H2" s="3">
        <v>41281</v>
      </c>
      <c r="I2" s="3">
        <v>41282</v>
      </c>
      <c r="J2" s="3">
        <v>41283</v>
      </c>
      <c r="K2" s="3">
        <v>41284</v>
      </c>
      <c r="L2" s="3">
        <v>41285</v>
      </c>
      <c r="M2" s="3">
        <v>41286</v>
      </c>
      <c r="N2" s="3">
        <v>41287</v>
      </c>
      <c r="O2" s="3">
        <v>41288</v>
      </c>
      <c r="P2" s="3">
        <v>41289</v>
      </c>
      <c r="Q2" s="3">
        <v>41290</v>
      </c>
      <c r="R2" s="3">
        <v>41291</v>
      </c>
      <c r="S2" s="3">
        <v>41292</v>
      </c>
      <c r="T2" s="3">
        <v>41293</v>
      </c>
      <c r="U2" s="3">
        <v>41294</v>
      </c>
      <c r="V2" s="3">
        <v>41295</v>
      </c>
      <c r="W2" s="3">
        <v>41296</v>
      </c>
      <c r="X2" s="3">
        <v>41297</v>
      </c>
      <c r="Y2" s="3">
        <v>41298</v>
      </c>
      <c r="Z2" s="3">
        <v>41299</v>
      </c>
      <c r="AA2" s="3">
        <v>41300</v>
      </c>
      <c r="AB2" s="3">
        <v>41301</v>
      </c>
      <c r="AC2" s="3">
        <v>41302</v>
      </c>
      <c r="AD2" s="3">
        <v>41303</v>
      </c>
      <c r="AE2" s="3">
        <v>41304</v>
      </c>
      <c r="AF2" s="3">
        <v>41305</v>
      </c>
      <c r="AG2" s="3">
        <v>41306</v>
      </c>
      <c r="AH2" s="3">
        <v>41307</v>
      </c>
      <c r="AI2" s="3">
        <v>41308</v>
      </c>
      <c r="AJ2" s="3">
        <v>41309</v>
      </c>
      <c r="AK2" s="3">
        <v>41310</v>
      </c>
      <c r="AL2" s="3">
        <v>41311</v>
      </c>
      <c r="AM2" s="3">
        <v>41312</v>
      </c>
      <c r="AN2" s="3">
        <v>41313</v>
      </c>
      <c r="AO2" s="3">
        <v>41314</v>
      </c>
      <c r="AP2" s="3">
        <v>41315</v>
      </c>
      <c r="AQ2" s="3">
        <v>41316</v>
      </c>
      <c r="AR2" s="3">
        <v>41317</v>
      </c>
      <c r="AS2" s="3">
        <v>41318</v>
      </c>
      <c r="AT2" s="3">
        <v>41319</v>
      </c>
      <c r="AU2" s="3">
        <v>41320</v>
      </c>
      <c r="AV2" s="3">
        <v>41321</v>
      </c>
      <c r="AW2" s="3">
        <v>41322</v>
      </c>
      <c r="AX2" s="3">
        <v>41323</v>
      </c>
      <c r="AY2" s="3">
        <v>41324</v>
      </c>
      <c r="AZ2" s="3">
        <v>41325</v>
      </c>
      <c r="BA2" s="3">
        <v>41326</v>
      </c>
      <c r="BB2" s="3">
        <v>41327</v>
      </c>
      <c r="BC2" s="3">
        <v>41328</v>
      </c>
      <c r="BD2" s="3">
        <v>41329</v>
      </c>
      <c r="BE2" s="3">
        <v>41330</v>
      </c>
      <c r="BF2" s="3">
        <v>41331</v>
      </c>
      <c r="BG2" s="3">
        <v>41332</v>
      </c>
      <c r="BH2" s="3">
        <v>41333</v>
      </c>
      <c r="BI2" s="3">
        <v>41334</v>
      </c>
      <c r="BJ2" s="3">
        <v>41335</v>
      </c>
      <c r="BK2" s="3">
        <v>41336</v>
      </c>
      <c r="BL2" s="3">
        <v>41337</v>
      </c>
      <c r="BM2" s="3">
        <v>41338</v>
      </c>
      <c r="BN2" s="3">
        <v>41339</v>
      </c>
      <c r="BO2" s="3">
        <v>41340</v>
      </c>
      <c r="BP2" s="3">
        <v>41341</v>
      </c>
      <c r="BQ2" s="3">
        <v>41342</v>
      </c>
      <c r="BR2" s="3">
        <v>41343</v>
      </c>
      <c r="BS2" s="3">
        <v>41344</v>
      </c>
      <c r="BT2" s="3">
        <v>41345</v>
      </c>
      <c r="BU2" s="3">
        <v>41346</v>
      </c>
      <c r="BV2" s="3">
        <v>41347</v>
      </c>
      <c r="BW2" s="3">
        <v>41348</v>
      </c>
      <c r="BX2" s="3">
        <v>41349</v>
      </c>
      <c r="BY2" s="3">
        <v>41350</v>
      </c>
      <c r="BZ2" s="3">
        <v>41351</v>
      </c>
      <c r="CA2" s="3">
        <v>41352</v>
      </c>
      <c r="CB2" s="3">
        <v>41353</v>
      </c>
      <c r="CC2" s="3">
        <v>41354</v>
      </c>
      <c r="CD2" s="3">
        <v>41355</v>
      </c>
      <c r="CE2" s="3">
        <v>41356</v>
      </c>
      <c r="CF2" s="3">
        <v>41357</v>
      </c>
      <c r="CG2" s="3">
        <v>41358</v>
      </c>
      <c r="CH2" s="3">
        <v>41359</v>
      </c>
      <c r="CI2" s="3">
        <v>41360</v>
      </c>
      <c r="CJ2" s="3">
        <v>41361</v>
      </c>
      <c r="CK2" s="3">
        <v>41362</v>
      </c>
      <c r="CL2" s="3">
        <v>41363</v>
      </c>
      <c r="CM2" s="3">
        <v>41364</v>
      </c>
      <c r="CN2" s="3">
        <v>41365</v>
      </c>
      <c r="CO2" s="3">
        <v>41366</v>
      </c>
      <c r="CP2" s="3">
        <v>41367</v>
      </c>
      <c r="CQ2" s="3">
        <v>41368</v>
      </c>
      <c r="CR2" s="3">
        <v>41369</v>
      </c>
      <c r="CS2" s="3">
        <v>41370</v>
      </c>
      <c r="CT2" s="3">
        <v>41371</v>
      </c>
      <c r="CU2" s="3">
        <v>41372</v>
      </c>
      <c r="CV2" s="3">
        <v>41373</v>
      </c>
      <c r="CW2" s="3">
        <v>41374</v>
      </c>
      <c r="CX2" s="3">
        <v>41375</v>
      </c>
      <c r="CY2" s="3">
        <v>41376</v>
      </c>
      <c r="CZ2" s="3">
        <v>41377</v>
      </c>
      <c r="DA2" s="3">
        <v>41378</v>
      </c>
      <c r="DB2" s="3">
        <v>41379</v>
      </c>
      <c r="DC2" s="3">
        <v>41380</v>
      </c>
      <c r="DD2" s="3">
        <v>41381</v>
      </c>
      <c r="DE2" s="3">
        <v>41382</v>
      </c>
      <c r="DF2" s="3">
        <v>41383</v>
      </c>
      <c r="DG2" s="3">
        <v>41384</v>
      </c>
      <c r="DH2" s="3">
        <v>41385</v>
      </c>
      <c r="DI2" s="3">
        <v>41386</v>
      </c>
      <c r="DJ2" s="3">
        <v>41387</v>
      </c>
      <c r="DK2" s="3">
        <v>41388</v>
      </c>
      <c r="DL2" s="3">
        <v>41389</v>
      </c>
      <c r="DM2" s="3">
        <v>41390</v>
      </c>
      <c r="DN2" s="3">
        <v>41391</v>
      </c>
      <c r="DO2" s="3">
        <v>41392</v>
      </c>
      <c r="DP2" s="3">
        <v>41393</v>
      </c>
      <c r="DQ2" s="3">
        <v>41394</v>
      </c>
      <c r="DR2" s="3">
        <v>41395</v>
      </c>
      <c r="DS2" s="3">
        <v>41396</v>
      </c>
      <c r="DT2" s="3">
        <v>41397</v>
      </c>
      <c r="DU2" s="3">
        <v>41398</v>
      </c>
      <c r="DV2" s="3">
        <v>41399</v>
      </c>
      <c r="DW2" s="3">
        <v>41400</v>
      </c>
      <c r="DX2" s="3">
        <v>41401</v>
      </c>
      <c r="DY2" s="3">
        <v>41402</v>
      </c>
      <c r="DZ2" s="3">
        <v>41403</v>
      </c>
      <c r="EA2" s="3">
        <v>41404</v>
      </c>
      <c r="EB2" s="3">
        <v>41405</v>
      </c>
      <c r="EC2" s="3">
        <v>41406</v>
      </c>
      <c r="ED2" s="3">
        <v>41407</v>
      </c>
      <c r="EE2" s="3">
        <v>41408</v>
      </c>
      <c r="EF2" s="3">
        <v>41409</v>
      </c>
      <c r="EG2" s="3">
        <v>41410</v>
      </c>
      <c r="EH2" s="3">
        <v>41411</v>
      </c>
      <c r="EI2" s="3">
        <v>41412</v>
      </c>
      <c r="EJ2" s="3">
        <v>41413</v>
      </c>
      <c r="EK2" s="3">
        <v>41414</v>
      </c>
      <c r="EL2" s="3">
        <v>41415</v>
      </c>
      <c r="EM2" s="3">
        <v>41416</v>
      </c>
      <c r="EN2" s="3">
        <v>41417</v>
      </c>
      <c r="EO2" s="3">
        <v>41418</v>
      </c>
      <c r="EP2" s="3">
        <v>41419</v>
      </c>
      <c r="EQ2" s="3">
        <v>41420</v>
      </c>
      <c r="ER2" s="3">
        <v>41421</v>
      </c>
      <c r="ES2" s="3">
        <v>41422</v>
      </c>
      <c r="ET2" s="3">
        <v>41423</v>
      </c>
      <c r="EU2" s="3">
        <v>41424</v>
      </c>
      <c r="EV2" s="3">
        <v>41425</v>
      </c>
      <c r="EW2" s="3">
        <v>41426</v>
      </c>
      <c r="EX2" s="3">
        <v>41427</v>
      </c>
      <c r="EY2" s="3">
        <v>41428</v>
      </c>
      <c r="EZ2" s="3">
        <v>41429</v>
      </c>
      <c r="FA2" s="3">
        <v>41430</v>
      </c>
      <c r="FB2" s="3">
        <v>41431</v>
      </c>
      <c r="FC2" s="3">
        <v>41432</v>
      </c>
      <c r="FD2" s="3">
        <v>41433</v>
      </c>
      <c r="FE2" s="3">
        <v>41434</v>
      </c>
      <c r="FF2" s="3">
        <v>41435</v>
      </c>
      <c r="FG2" s="3">
        <v>41436</v>
      </c>
      <c r="FH2" s="3">
        <v>41437</v>
      </c>
      <c r="FI2" s="3">
        <v>41438</v>
      </c>
      <c r="FJ2" s="3">
        <v>41439</v>
      </c>
      <c r="FK2" s="3">
        <v>41440</v>
      </c>
      <c r="FL2" s="3">
        <v>41441</v>
      </c>
      <c r="FM2" s="3">
        <v>41442</v>
      </c>
      <c r="FN2" s="3">
        <v>41443</v>
      </c>
      <c r="FO2" s="3">
        <v>41444</v>
      </c>
      <c r="FP2" s="3">
        <v>41445</v>
      </c>
      <c r="FQ2" s="3">
        <v>41446</v>
      </c>
      <c r="FR2" s="3">
        <v>41447</v>
      </c>
      <c r="FS2" s="3">
        <v>41448</v>
      </c>
      <c r="FT2" s="3">
        <v>41449</v>
      </c>
      <c r="FU2" s="3">
        <v>41450</v>
      </c>
      <c r="FV2" s="3">
        <v>41451</v>
      </c>
      <c r="FW2" s="3">
        <v>41452</v>
      </c>
      <c r="FX2" s="3">
        <v>41453</v>
      </c>
      <c r="FY2" s="3">
        <v>41454</v>
      </c>
      <c r="FZ2" s="3">
        <v>41455</v>
      </c>
    </row>
    <row r="3" spans="1:182" ht="14.45" hidden="1" x14ac:dyDescent="0.3">
      <c r="A3" t="s">
        <v>2</v>
      </c>
      <c r="B3" s="4">
        <v>5000</v>
      </c>
      <c r="C3">
        <v>0</v>
      </c>
      <c r="H3" s="4">
        <f>4500+B3-3770</f>
        <v>5730</v>
      </c>
      <c r="I3" s="4">
        <f>-4500+H3+4500-440</f>
        <v>5290</v>
      </c>
      <c r="P3" s="4">
        <f>I3+4500</f>
        <v>9790</v>
      </c>
    </row>
    <row r="4" spans="1:182" ht="14.45" hidden="1" x14ac:dyDescent="0.3">
      <c r="A4" t="s">
        <v>1</v>
      </c>
      <c r="B4" s="4">
        <v>5000</v>
      </c>
      <c r="C4">
        <f>3770</f>
        <v>3770</v>
      </c>
      <c r="H4">
        <f>C4+3750-2460</f>
        <v>5060</v>
      </c>
      <c r="I4">
        <f>2250+H4-1290</f>
        <v>6020</v>
      </c>
      <c r="P4">
        <f>2250+I4</f>
        <v>8270</v>
      </c>
    </row>
    <row r="5" spans="1:182" ht="14.45" hidden="1" x14ac:dyDescent="0.3">
      <c r="A5" t="s">
        <v>11</v>
      </c>
      <c r="B5" s="4">
        <v>5000</v>
      </c>
      <c r="C5">
        <v>3440</v>
      </c>
      <c r="H5">
        <f>C5-1560</f>
        <v>1880</v>
      </c>
      <c r="I5">
        <f>H5-1560</f>
        <v>320</v>
      </c>
    </row>
    <row r="6" spans="1:182" ht="14.45" hidden="1" x14ac:dyDescent="0.3">
      <c r="A6" t="s">
        <v>12</v>
      </c>
      <c r="B6" s="4"/>
    </row>
    <row r="7" spans="1:182" ht="14.45" hidden="1" x14ac:dyDescent="0.3">
      <c r="A7" t="s">
        <v>13</v>
      </c>
      <c r="B7" s="4"/>
    </row>
    <row r="8" spans="1:182" s="2" customFormat="1" ht="14.45" hidden="1" x14ac:dyDescent="0.3">
      <c r="A8" s="2" t="s">
        <v>7</v>
      </c>
      <c r="B8" s="5">
        <f>SUM(B3:B7)</f>
        <v>15000</v>
      </c>
      <c r="C8" s="2">
        <f t="shared" ref="C8:K8" si="0">SUM(C3:C7)</f>
        <v>7210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12670</v>
      </c>
      <c r="I8" s="2">
        <f t="shared" si="0"/>
        <v>11630</v>
      </c>
      <c r="J8" s="2">
        <f t="shared" si="0"/>
        <v>0</v>
      </c>
      <c r="K8" s="2">
        <f t="shared" si="0"/>
        <v>0</v>
      </c>
      <c r="L8" s="2">
        <f t="shared" ref="L8:P8" si="1">SUM(L3:L4)</f>
        <v>0</v>
      </c>
      <c r="M8" s="2">
        <f t="shared" si="1"/>
        <v>0</v>
      </c>
      <c r="N8" s="2">
        <f t="shared" si="1"/>
        <v>0</v>
      </c>
      <c r="O8" s="2">
        <f t="shared" si="1"/>
        <v>0</v>
      </c>
      <c r="P8" s="2">
        <f t="shared" si="1"/>
        <v>18060</v>
      </c>
    </row>
    <row r="9" spans="1:182" ht="14.45" hidden="1" x14ac:dyDescent="0.3"/>
    <row r="10" spans="1:182" ht="14.45" hidden="1" x14ac:dyDescent="0.3">
      <c r="A10" s="1" t="s">
        <v>23</v>
      </c>
      <c r="B10" s="3">
        <v>41275</v>
      </c>
      <c r="C10" s="3">
        <v>41276</v>
      </c>
      <c r="D10" s="3">
        <v>41277</v>
      </c>
      <c r="E10" s="3">
        <v>41278</v>
      </c>
      <c r="F10" s="3">
        <v>41279</v>
      </c>
      <c r="G10" s="3">
        <v>41280</v>
      </c>
      <c r="H10" s="3">
        <v>41281</v>
      </c>
      <c r="I10" s="3">
        <v>41282</v>
      </c>
      <c r="J10" s="3">
        <v>41283</v>
      </c>
      <c r="K10" s="3">
        <v>41284</v>
      </c>
      <c r="L10" s="3">
        <v>41285</v>
      </c>
      <c r="M10" s="3">
        <v>41286</v>
      </c>
      <c r="N10" s="3">
        <v>41287</v>
      </c>
      <c r="O10" s="3">
        <v>41288</v>
      </c>
      <c r="P10" s="3">
        <v>41289</v>
      </c>
      <c r="Q10" s="3">
        <v>41290</v>
      </c>
      <c r="R10" s="3">
        <v>41291</v>
      </c>
      <c r="S10" s="3">
        <v>41292</v>
      </c>
      <c r="T10" s="3">
        <v>41293</v>
      </c>
      <c r="U10" s="3">
        <v>41294</v>
      </c>
      <c r="V10" s="3">
        <v>41295</v>
      </c>
      <c r="W10" s="3">
        <v>41296</v>
      </c>
      <c r="X10" s="3">
        <v>41297</v>
      </c>
      <c r="Y10" s="3">
        <v>41298</v>
      </c>
      <c r="Z10" s="3">
        <v>41299</v>
      </c>
      <c r="AA10" s="3">
        <v>41300</v>
      </c>
      <c r="AB10" s="3">
        <v>41301</v>
      </c>
      <c r="AC10" s="3">
        <v>41302</v>
      </c>
      <c r="AD10" s="3">
        <v>41303</v>
      </c>
      <c r="AE10" s="3">
        <v>41304</v>
      </c>
      <c r="AF10" s="3">
        <v>41305</v>
      </c>
      <c r="AG10" s="3">
        <v>41306</v>
      </c>
      <c r="AH10" s="3">
        <v>41307</v>
      </c>
      <c r="AI10" s="3">
        <v>41308</v>
      </c>
      <c r="AJ10" s="3">
        <v>41309</v>
      </c>
      <c r="AK10" s="3">
        <v>41310</v>
      </c>
      <c r="AL10" s="3">
        <v>41311</v>
      </c>
      <c r="AM10" s="3">
        <v>41312</v>
      </c>
      <c r="AN10" s="3">
        <v>41313</v>
      </c>
      <c r="AO10" s="3">
        <v>41314</v>
      </c>
      <c r="AP10" s="3">
        <v>41315</v>
      </c>
      <c r="AQ10" s="3">
        <v>41316</v>
      </c>
      <c r="AR10" s="3">
        <v>41317</v>
      </c>
      <c r="AS10" s="3">
        <v>41318</v>
      </c>
      <c r="AT10" s="3">
        <v>41319</v>
      </c>
      <c r="AU10" s="3">
        <v>41320</v>
      </c>
      <c r="AV10" s="3">
        <v>41321</v>
      </c>
      <c r="AW10" s="3">
        <v>41322</v>
      </c>
      <c r="AX10" s="3">
        <v>41323</v>
      </c>
      <c r="AY10" s="3">
        <v>41324</v>
      </c>
      <c r="AZ10" s="3">
        <v>41325</v>
      </c>
      <c r="BA10" s="3">
        <v>41326</v>
      </c>
      <c r="BB10" s="3">
        <v>41327</v>
      </c>
      <c r="BC10" s="3">
        <v>41328</v>
      </c>
      <c r="BD10" s="3">
        <v>41329</v>
      </c>
      <c r="BE10" s="3">
        <v>41330</v>
      </c>
      <c r="BF10" s="3">
        <v>41331</v>
      </c>
      <c r="BG10" s="3">
        <v>41332</v>
      </c>
      <c r="BH10" s="3">
        <v>41333</v>
      </c>
      <c r="BI10" s="3">
        <v>41334</v>
      </c>
      <c r="BJ10" s="3">
        <v>41335</v>
      </c>
      <c r="BK10" s="3">
        <v>41336</v>
      </c>
      <c r="BL10" s="3">
        <v>41337</v>
      </c>
      <c r="BM10" s="3">
        <v>41338</v>
      </c>
      <c r="BN10" s="3">
        <v>41339</v>
      </c>
      <c r="BO10" s="3">
        <v>41340</v>
      </c>
      <c r="BP10" s="3">
        <v>41341</v>
      </c>
      <c r="BQ10" s="3">
        <v>41342</v>
      </c>
      <c r="BR10" s="3">
        <v>41343</v>
      </c>
      <c r="BS10" s="3">
        <v>41344</v>
      </c>
      <c r="BT10" s="3">
        <v>41345</v>
      </c>
      <c r="BU10" s="3">
        <v>41346</v>
      </c>
      <c r="BV10" s="3">
        <v>41347</v>
      </c>
      <c r="BW10" s="3">
        <v>41348</v>
      </c>
      <c r="BX10" s="3">
        <v>41349</v>
      </c>
      <c r="BY10" s="3">
        <v>41350</v>
      </c>
      <c r="BZ10" s="3">
        <v>41351</v>
      </c>
      <c r="CA10" s="3">
        <v>41352</v>
      </c>
      <c r="CB10" s="3">
        <v>41353</v>
      </c>
      <c r="CC10" s="3">
        <v>41354</v>
      </c>
      <c r="CD10" s="3">
        <v>41355</v>
      </c>
      <c r="CE10" s="3">
        <v>41356</v>
      </c>
      <c r="CF10" s="3">
        <v>41357</v>
      </c>
      <c r="CG10" s="3">
        <v>41358</v>
      </c>
      <c r="CH10" s="3">
        <v>41359</v>
      </c>
      <c r="CI10" s="3">
        <v>41360</v>
      </c>
      <c r="CJ10" s="3">
        <v>41361</v>
      </c>
      <c r="CK10" s="3">
        <v>41362</v>
      </c>
      <c r="CL10" s="3">
        <v>41363</v>
      </c>
      <c r="CM10" s="3">
        <v>41364</v>
      </c>
      <c r="CN10" s="3">
        <v>41365</v>
      </c>
      <c r="CO10" s="3">
        <v>41366</v>
      </c>
      <c r="CP10" s="3">
        <v>41367</v>
      </c>
      <c r="CQ10" s="3">
        <v>41368</v>
      </c>
      <c r="CR10" s="3">
        <v>41369</v>
      </c>
      <c r="CS10" s="3">
        <v>41370</v>
      </c>
      <c r="CT10" s="3">
        <v>41371</v>
      </c>
      <c r="CU10" s="3">
        <v>41372</v>
      </c>
      <c r="CV10" s="3">
        <v>41373</v>
      </c>
      <c r="CW10" s="3">
        <v>41374</v>
      </c>
      <c r="CX10" s="3">
        <v>41375</v>
      </c>
      <c r="CY10" s="3">
        <v>41376</v>
      </c>
      <c r="CZ10" s="3">
        <v>41377</v>
      </c>
      <c r="DA10" s="3">
        <v>41378</v>
      </c>
      <c r="DB10" s="3">
        <v>41379</v>
      </c>
      <c r="DC10" s="3">
        <v>41380</v>
      </c>
      <c r="DD10" s="3">
        <v>41381</v>
      </c>
      <c r="DE10" s="3">
        <v>41382</v>
      </c>
      <c r="DF10" s="3">
        <v>41383</v>
      </c>
      <c r="DG10" s="3">
        <v>41384</v>
      </c>
      <c r="DH10" s="3">
        <v>41385</v>
      </c>
      <c r="DI10" s="3">
        <v>41386</v>
      </c>
      <c r="DJ10" s="3">
        <v>41387</v>
      </c>
      <c r="DK10" s="3">
        <v>41388</v>
      </c>
      <c r="DL10" s="3">
        <v>41389</v>
      </c>
      <c r="DM10" s="3">
        <v>41390</v>
      </c>
      <c r="DN10" s="3">
        <v>41391</v>
      </c>
      <c r="DO10" s="3">
        <v>41392</v>
      </c>
      <c r="DP10" s="3">
        <v>41393</v>
      </c>
      <c r="DQ10" s="3">
        <v>41394</v>
      </c>
      <c r="DR10" s="3">
        <v>41395</v>
      </c>
      <c r="DS10" s="3">
        <v>41396</v>
      </c>
      <c r="DT10" s="3">
        <v>41397</v>
      </c>
      <c r="DU10" s="3">
        <v>41398</v>
      </c>
      <c r="DV10" s="3">
        <v>41399</v>
      </c>
      <c r="DW10" s="3">
        <v>41400</v>
      </c>
      <c r="DX10" s="3">
        <v>41401</v>
      </c>
      <c r="DY10" s="3">
        <v>41402</v>
      </c>
      <c r="DZ10" s="3">
        <v>41403</v>
      </c>
      <c r="EA10" s="3">
        <v>41404</v>
      </c>
      <c r="EB10" s="3">
        <v>41405</v>
      </c>
      <c r="EC10" s="3">
        <v>41406</v>
      </c>
      <c r="ED10" s="3">
        <v>41407</v>
      </c>
      <c r="EE10" s="3">
        <v>41408</v>
      </c>
      <c r="EF10" s="3">
        <v>41409</v>
      </c>
      <c r="EG10" s="3">
        <v>41410</v>
      </c>
      <c r="EH10" s="3">
        <v>41411</v>
      </c>
      <c r="EI10" s="3">
        <v>41412</v>
      </c>
      <c r="EJ10" s="3">
        <v>41413</v>
      </c>
      <c r="EK10" s="3">
        <v>41414</v>
      </c>
      <c r="EL10" s="3">
        <v>41415</v>
      </c>
      <c r="EM10" s="3">
        <v>41416</v>
      </c>
      <c r="EN10" s="3">
        <v>41417</v>
      </c>
      <c r="EO10" s="3">
        <v>41418</v>
      </c>
      <c r="EP10" s="3">
        <v>41419</v>
      </c>
      <c r="EQ10" s="3">
        <v>41420</v>
      </c>
      <c r="ER10" s="3">
        <v>41421</v>
      </c>
      <c r="ES10" s="3">
        <v>41422</v>
      </c>
      <c r="ET10" s="3">
        <v>41423</v>
      </c>
      <c r="EU10" s="3">
        <v>41424</v>
      </c>
      <c r="EV10" s="3">
        <v>41425</v>
      </c>
      <c r="EW10" s="3">
        <v>41426</v>
      </c>
      <c r="EX10" s="3">
        <v>41427</v>
      </c>
      <c r="EY10" s="3">
        <v>41428</v>
      </c>
      <c r="EZ10" s="3">
        <v>41429</v>
      </c>
      <c r="FA10" s="3">
        <v>41430</v>
      </c>
      <c r="FB10" s="3">
        <v>41431</v>
      </c>
      <c r="FC10" s="3">
        <v>41432</v>
      </c>
      <c r="FD10" s="3">
        <v>41433</v>
      </c>
      <c r="FE10" s="3">
        <v>41434</v>
      </c>
      <c r="FF10" s="3">
        <v>41435</v>
      </c>
      <c r="FG10" s="3">
        <v>41436</v>
      </c>
      <c r="FH10" s="3">
        <v>41437</v>
      </c>
      <c r="FI10" s="3">
        <v>41438</v>
      </c>
      <c r="FJ10" s="3">
        <v>41439</v>
      </c>
      <c r="FK10" s="3">
        <v>41440</v>
      </c>
      <c r="FL10" s="3">
        <v>41441</v>
      </c>
      <c r="FM10" s="3">
        <v>41442</v>
      </c>
      <c r="FN10" s="3">
        <v>41443</v>
      </c>
      <c r="FO10" s="3">
        <v>41444</v>
      </c>
      <c r="FP10" s="3">
        <v>41445</v>
      </c>
      <c r="FQ10" s="3">
        <v>41446</v>
      </c>
      <c r="FR10" s="3">
        <v>41447</v>
      </c>
      <c r="FS10" s="3">
        <v>41448</v>
      </c>
      <c r="FT10" s="3">
        <v>41449</v>
      </c>
      <c r="FU10" s="3">
        <v>41450</v>
      </c>
      <c r="FV10" s="3">
        <v>41451</v>
      </c>
      <c r="FW10" s="3">
        <v>41452</v>
      </c>
      <c r="FX10" s="3">
        <v>41453</v>
      </c>
      <c r="FY10" s="3">
        <v>41454</v>
      </c>
      <c r="FZ10" s="3">
        <v>41455</v>
      </c>
    </row>
    <row r="11" spans="1:182" ht="14.45" hidden="1" x14ac:dyDescent="0.3">
      <c r="A11" t="s">
        <v>2</v>
      </c>
      <c r="B11" s="4"/>
      <c r="C11">
        <v>5000</v>
      </c>
      <c r="D11">
        <f>5000</f>
        <v>5000</v>
      </c>
      <c r="K11">
        <v>5000</v>
      </c>
      <c r="P11">
        <f>5000</f>
        <v>5000</v>
      </c>
      <c r="AH11">
        <v>5000</v>
      </c>
    </row>
    <row r="12" spans="1:182" ht="14.45" hidden="1" x14ac:dyDescent="0.3">
      <c r="A12" t="s">
        <v>1</v>
      </c>
      <c r="B12" s="4"/>
      <c r="C12">
        <v>5000</v>
      </c>
      <c r="D12">
        <f>3000</f>
        <v>3000</v>
      </c>
      <c r="K12">
        <v>3000</v>
      </c>
      <c r="R12">
        <v>5000</v>
      </c>
    </row>
    <row r="13" spans="1:182" ht="14.45" hidden="1" x14ac:dyDescent="0.3">
      <c r="A13" t="s">
        <v>11</v>
      </c>
      <c r="B13" s="4"/>
    </row>
    <row r="14" spans="1:182" ht="14.45" hidden="1" x14ac:dyDescent="0.3">
      <c r="A14" t="s">
        <v>12</v>
      </c>
      <c r="B14" s="4"/>
    </row>
    <row r="15" spans="1:182" ht="14.45" hidden="1" x14ac:dyDescent="0.3">
      <c r="A15" t="s">
        <v>13</v>
      </c>
      <c r="B15" s="4"/>
    </row>
    <row r="16" spans="1:182" ht="14.45" hidden="1" x14ac:dyDescent="0.3">
      <c r="A16" s="2" t="s">
        <v>7</v>
      </c>
      <c r="B16" s="5">
        <f>SUM(B11:B15)</f>
        <v>0</v>
      </c>
      <c r="C16" s="2">
        <f t="shared" ref="C16:K16" si="2">SUM(C11:C15)</f>
        <v>10000</v>
      </c>
      <c r="D16" s="2">
        <f t="shared" si="2"/>
        <v>8000</v>
      </c>
      <c r="E16" s="2">
        <f t="shared" si="2"/>
        <v>0</v>
      </c>
      <c r="F16" s="2">
        <f t="shared" si="2"/>
        <v>0</v>
      </c>
      <c r="G16" s="2">
        <f t="shared" si="2"/>
        <v>0</v>
      </c>
      <c r="H16" s="2">
        <f t="shared" si="2"/>
        <v>0</v>
      </c>
      <c r="I16" s="2">
        <f t="shared" si="2"/>
        <v>0</v>
      </c>
      <c r="J16" s="2">
        <f t="shared" si="2"/>
        <v>0</v>
      </c>
      <c r="K16" s="2">
        <f t="shared" si="2"/>
        <v>8000</v>
      </c>
      <c r="L16" s="2">
        <f t="shared" ref="L16:P16" si="3">SUM(L11:L12)</f>
        <v>0</v>
      </c>
      <c r="M16" s="2">
        <f t="shared" si="3"/>
        <v>0</v>
      </c>
      <c r="N16" s="2">
        <f t="shared" si="3"/>
        <v>0</v>
      </c>
      <c r="O16" s="2">
        <f t="shared" si="3"/>
        <v>0</v>
      </c>
      <c r="P16" s="2">
        <f t="shared" si="3"/>
        <v>5000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</row>
    <row r="17" spans="1:182" s="6" customFormat="1" ht="14.45" hidden="1" x14ac:dyDescent="0.3">
      <c r="B17" s="7"/>
    </row>
    <row r="18" spans="1:182" s="6" customFormat="1" ht="14.45" hidden="1" x14ac:dyDescent="0.3">
      <c r="B18" s="7"/>
    </row>
    <row r="19" spans="1:182" s="1" customFormat="1" ht="14.45" hidden="1" x14ac:dyDescent="0.3">
      <c r="A19" s="1" t="s">
        <v>10</v>
      </c>
      <c r="B19" s="3">
        <v>41275</v>
      </c>
      <c r="C19" s="3">
        <v>41276</v>
      </c>
      <c r="D19" s="3">
        <v>41277</v>
      </c>
      <c r="E19" s="3">
        <v>41278</v>
      </c>
      <c r="F19" s="3">
        <v>41279</v>
      </c>
      <c r="G19" s="3">
        <v>41280</v>
      </c>
      <c r="H19" s="3">
        <v>41281</v>
      </c>
      <c r="I19" s="3">
        <v>41282</v>
      </c>
      <c r="J19" s="3">
        <v>41283</v>
      </c>
      <c r="K19" s="3">
        <v>41284</v>
      </c>
      <c r="L19" s="3">
        <v>41285</v>
      </c>
      <c r="M19" s="3">
        <v>41286</v>
      </c>
      <c r="N19" s="3">
        <v>41287</v>
      </c>
      <c r="O19" s="3">
        <v>41288</v>
      </c>
      <c r="P19" s="3">
        <v>41289</v>
      </c>
      <c r="Q19" s="3">
        <v>41290</v>
      </c>
      <c r="R19" s="3">
        <v>41291</v>
      </c>
      <c r="S19" s="3">
        <v>41292</v>
      </c>
      <c r="T19" s="3">
        <v>41293</v>
      </c>
      <c r="U19" s="3">
        <v>41294</v>
      </c>
      <c r="V19" s="3">
        <v>41295</v>
      </c>
      <c r="W19" s="3">
        <v>41296</v>
      </c>
      <c r="X19" s="3">
        <v>41297</v>
      </c>
      <c r="Y19" s="3">
        <v>41298</v>
      </c>
      <c r="Z19" s="3">
        <v>41299</v>
      </c>
      <c r="AA19" s="3">
        <v>41300</v>
      </c>
      <c r="AB19" s="3">
        <v>41301</v>
      </c>
      <c r="AC19" s="3">
        <v>41302</v>
      </c>
      <c r="AD19" s="3">
        <v>41303</v>
      </c>
      <c r="AE19" s="3">
        <v>41304</v>
      </c>
      <c r="AF19" s="3">
        <v>41305</v>
      </c>
      <c r="AG19" s="3">
        <v>41306</v>
      </c>
      <c r="AH19" s="3">
        <v>41307</v>
      </c>
      <c r="AI19" s="3">
        <v>41308</v>
      </c>
      <c r="AJ19" s="3">
        <v>41309</v>
      </c>
      <c r="AK19" s="3">
        <v>41310</v>
      </c>
      <c r="AL19" s="3">
        <v>41311</v>
      </c>
      <c r="AM19" s="3">
        <v>41312</v>
      </c>
      <c r="AN19" s="3">
        <v>41313</v>
      </c>
      <c r="AO19" s="3">
        <v>41314</v>
      </c>
      <c r="AP19" s="3">
        <v>41315</v>
      </c>
      <c r="AQ19" s="3">
        <v>41316</v>
      </c>
      <c r="AR19" s="3">
        <v>41317</v>
      </c>
      <c r="AS19" s="3">
        <v>41318</v>
      </c>
      <c r="AT19" s="3">
        <v>41319</v>
      </c>
      <c r="AU19" s="3">
        <v>41320</v>
      </c>
      <c r="AV19" s="3">
        <v>41321</v>
      </c>
      <c r="AW19" s="3">
        <v>41322</v>
      </c>
      <c r="AX19" s="3">
        <v>41323</v>
      </c>
      <c r="AY19" s="3">
        <v>41324</v>
      </c>
      <c r="AZ19" s="3">
        <v>41325</v>
      </c>
      <c r="BA19" s="3">
        <v>41326</v>
      </c>
      <c r="BB19" s="3">
        <v>41327</v>
      </c>
      <c r="BC19" s="3">
        <v>41328</v>
      </c>
      <c r="BD19" s="3">
        <v>41329</v>
      </c>
      <c r="BE19" s="3">
        <v>41330</v>
      </c>
      <c r="BF19" s="3">
        <v>41331</v>
      </c>
      <c r="BG19" s="3">
        <v>41332</v>
      </c>
      <c r="BH19" s="3">
        <v>41333</v>
      </c>
      <c r="BI19" s="3">
        <v>41334</v>
      </c>
      <c r="BJ19" s="3">
        <v>41335</v>
      </c>
      <c r="BK19" s="3">
        <v>41336</v>
      </c>
      <c r="BL19" s="3">
        <v>41337</v>
      </c>
      <c r="BM19" s="3">
        <v>41338</v>
      </c>
      <c r="BN19" s="3">
        <v>41339</v>
      </c>
      <c r="BO19" s="3">
        <v>41340</v>
      </c>
      <c r="BP19" s="3">
        <v>41341</v>
      </c>
      <c r="BQ19" s="3">
        <v>41342</v>
      </c>
      <c r="BR19" s="3">
        <v>41343</v>
      </c>
      <c r="BS19" s="3">
        <v>41344</v>
      </c>
      <c r="BT19" s="3">
        <v>41345</v>
      </c>
      <c r="BU19" s="3">
        <v>41346</v>
      </c>
      <c r="BV19" s="3">
        <v>41347</v>
      </c>
      <c r="BW19" s="3">
        <v>41348</v>
      </c>
      <c r="BX19" s="3">
        <v>41349</v>
      </c>
      <c r="BY19" s="3">
        <v>41350</v>
      </c>
      <c r="BZ19" s="3">
        <v>41351</v>
      </c>
      <c r="CA19" s="3">
        <v>41352</v>
      </c>
      <c r="CB19" s="3">
        <v>41353</v>
      </c>
      <c r="CC19" s="3">
        <v>41354</v>
      </c>
      <c r="CD19" s="3">
        <v>41355</v>
      </c>
      <c r="CE19" s="3">
        <v>41356</v>
      </c>
      <c r="CF19" s="3">
        <v>41357</v>
      </c>
      <c r="CG19" s="3">
        <v>41358</v>
      </c>
      <c r="CH19" s="3">
        <v>41359</v>
      </c>
      <c r="CI19" s="3">
        <v>41360</v>
      </c>
      <c r="CJ19" s="3">
        <v>41361</v>
      </c>
      <c r="CK19" s="3">
        <v>41362</v>
      </c>
      <c r="CL19" s="3">
        <v>41363</v>
      </c>
      <c r="CM19" s="3">
        <v>41364</v>
      </c>
      <c r="CN19" s="3">
        <v>41365</v>
      </c>
      <c r="CO19" s="3">
        <v>41366</v>
      </c>
      <c r="CP19" s="3">
        <v>41367</v>
      </c>
      <c r="CQ19" s="3">
        <v>41368</v>
      </c>
      <c r="CR19" s="3">
        <v>41369</v>
      </c>
      <c r="CS19" s="3">
        <v>41370</v>
      </c>
      <c r="CT19" s="3">
        <v>41371</v>
      </c>
      <c r="CU19" s="3">
        <v>41372</v>
      </c>
      <c r="CV19" s="3">
        <v>41373</v>
      </c>
      <c r="CW19" s="3">
        <v>41374</v>
      </c>
      <c r="CX19" s="3">
        <v>41375</v>
      </c>
      <c r="CY19" s="3">
        <v>41376</v>
      </c>
      <c r="CZ19" s="3">
        <v>41377</v>
      </c>
      <c r="DA19" s="3">
        <v>41378</v>
      </c>
      <c r="DB19" s="3">
        <v>41379</v>
      </c>
      <c r="DC19" s="3">
        <v>41380</v>
      </c>
      <c r="DD19" s="3">
        <v>41381</v>
      </c>
      <c r="DE19" s="3">
        <v>41382</v>
      </c>
      <c r="DF19" s="3">
        <v>41383</v>
      </c>
      <c r="DG19" s="3">
        <v>41384</v>
      </c>
      <c r="DH19" s="3">
        <v>41385</v>
      </c>
      <c r="DI19" s="3">
        <v>41386</v>
      </c>
      <c r="DJ19" s="3">
        <v>41387</v>
      </c>
      <c r="DK19" s="3">
        <v>41388</v>
      </c>
      <c r="DL19" s="3">
        <v>41389</v>
      </c>
      <c r="DM19" s="3">
        <v>41390</v>
      </c>
      <c r="DN19" s="3">
        <v>41391</v>
      </c>
      <c r="DO19" s="3">
        <v>41392</v>
      </c>
      <c r="DP19" s="3">
        <v>41393</v>
      </c>
      <c r="DQ19" s="3">
        <v>41394</v>
      </c>
      <c r="DR19" s="3">
        <v>41395</v>
      </c>
      <c r="DS19" s="3">
        <v>41396</v>
      </c>
      <c r="DT19" s="3">
        <v>41397</v>
      </c>
      <c r="DU19" s="3">
        <v>41398</v>
      </c>
      <c r="DV19" s="3">
        <v>41399</v>
      </c>
      <c r="DW19" s="3">
        <v>41400</v>
      </c>
      <c r="DX19" s="3">
        <v>41401</v>
      </c>
      <c r="DY19" s="3">
        <v>41402</v>
      </c>
      <c r="DZ19" s="3">
        <v>41403</v>
      </c>
      <c r="EA19" s="3">
        <v>41404</v>
      </c>
      <c r="EB19" s="3">
        <v>41405</v>
      </c>
      <c r="EC19" s="3">
        <v>41406</v>
      </c>
      <c r="ED19" s="3">
        <v>41407</v>
      </c>
      <c r="EE19" s="3">
        <v>41408</v>
      </c>
      <c r="EF19" s="3">
        <v>41409</v>
      </c>
      <c r="EG19" s="3">
        <v>41410</v>
      </c>
      <c r="EH19" s="3">
        <v>41411</v>
      </c>
      <c r="EI19" s="3">
        <v>41412</v>
      </c>
      <c r="EJ19" s="3">
        <v>41413</v>
      </c>
      <c r="EK19" s="3">
        <v>41414</v>
      </c>
      <c r="EL19" s="3">
        <v>41415</v>
      </c>
      <c r="EM19" s="3">
        <v>41416</v>
      </c>
      <c r="EN19" s="3">
        <v>41417</v>
      </c>
      <c r="EO19" s="3">
        <v>41418</v>
      </c>
      <c r="EP19" s="3">
        <v>41419</v>
      </c>
      <c r="EQ19" s="3">
        <v>41420</v>
      </c>
      <c r="ER19" s="3">
        <v>41421</v>
      </c>
      <c r="ES19" s="3">
        <v>41422</v>
      </c>
      <c r="ET19" s="3">
        <v>41423</v>
      </c>
      <c r="EU19" s="3">
        <v>41424</v>
      </c>
      <c r="EV19" s="3">
        <v>41425</v>
      </c>
      <c r="EW19" s="3">
        <v>41426</v>
      </c>
      <c r="EX19" s="3">
        <v>41427</v>
      </c>
      <c r="EY19" s="3">
        <v>41428</v>
      </c>
      <c r="EZ19" s="3">
        <v>41429</v>
      </c>
      <c r="FA19" s="3">
        <v>41430</v>
      </c>
      <c r="FB19" s="3">
        <v>41431</v>
      </c>
      <c r="FC19" s="3">
        <v>41432</v>
      </c>
      <c r="FD19" s="3">
        <v>41433</v>
      </c>
      <c r="FE19" s="3">
        <v>41434</v>
      </c>
      <c r="FF19" s="3">
        <v>41435</v>
      </c>
      <c r="FG19" s="3">
        <v>41436</v>
      </c>
      <c r="FH19" s="3">
        <v>41437</v>
      </c>
      <c r="FI19" s="3">
        <v>41438</v>
      </c>
      <c r="FJ19" s="3">
        <v>41439</v>
      </c>
      <c r="FK19" s="3">
        <v>41440</v>
      </c>
      <c r="FL19" s="3">
        <v>41441</v>
      </c>
      <c r="FM19" s="3">
        <v>41442</v>
      </c>
      <c r="FN19" s="3">
        <v>41443</v>
      </c>
      <c r="FO19" s="3">
        <v>41444</v>
      </c>
      <c r="FP19" s="3">
        <v>41445</v>
      </c>
      <c r="FQ19" s="3">
        <v>41446</v>
      </c>
      <c r="FR19" s="3">
        <v>41447</v>
      </c>
      <c r="FS19" s="3">
        <v>41448</v>
      </c>
      <c r="FT19" s="3">
        <v>41449</v>
      </c>
      <c r="FU19" s="3">
        <v>41450</v>
      </c>
      <c r="FV19" s="3">
        <v>41451</v>
      </c>
      <c r="FW19" s="3">
        <v>41452</v>
      </c>
      <c r="FX19" s="3">
        <v>41453</v>
      </c>
      <c r="FY19" s="3">
        <v>41454</v>
      </c>
      <c r="FZ19" s="3">
        <v>41455</v>
      </c>
    </row>
    <row r="20" spans="1:182" ht="14.45" hidden="1" x14ac:dyDescent="0.3">
      <c r="A20" t="s">
        <v>3</v>
      </c>
    </row>
    <row r="21" spans="1:182" ht="14.45" hidden="1" x14ac:dyDescent="0.3">
      <c r="A21" t="s">
        <v>4</v>
      </c>
    </row>
    <row r="22" spans="1:182" ht="14.45" hidden="1" x14ac:dyDescent="0.3">
      <c r="A22" t="s">
        <v>14</v>
      </c>
    </row>
    <row r="23" spans="1:182" ht="14.45" hidden="1" x14ac:dyDescent="0.3">
      <c r="A23" t="s">
        <v>15</v>
      </c>
    </row>
    <row r="24" spans="1:182" ht="14.45" hidden="1" x14ac:dyDescent="0.3">
      <c r="A24" t="s">
        <v>8</v>
      </c>
    </row>
    <row r="25" spans="1:182" ht="14.45" hidden="1" x14ac:dyDescent="0.3">
      <c r="A25" t="s">
        <v>9</v>
      </c>
    </row>
    <row r="26" spans="1:182" ht="14.45" hidden="1" x14ac:dyDescent="0.3">
      <c r="A26" t="s">
        <v>5</v>
      </c>
    </row>
    <row r="27" spans="1:182" ht="14.45" hidden="1" x14ac:dyDescent="0.3">
      <c r="A27" t="s">
        <v>6</v>
      </c>
    </row>
    <row r="28" spans="1:182" ht="14.45" hidden="1" x14ac:dyDescent="0.3">
      <c r="A28" t="s">
        <v>11</v>
      </c>
    </row>
    <row r="29" spans="1:182" ht="14.45" hidden="1" x14ac:dyDescent="0.3">
      <c r="A29" t="s">
        <v>12</v>
      </c>
    </row>
    <row r="30" spans="1:182" ht="14.45" hidden="1" x14ac:dyDescent="0.3">
      <c r="A30" t="s">
        <v>13</v>
      </c>
    </row>
    <row r="31" spans="1:182" s="2" customFormat="1" ht="14.45" hidden="1" x14ac:dyDescent="0.3">
      <c r="A31" s="2" t="s">
        <v>7</v>
      </c>
      <c r="B31" s="2">
        <f>SUM(B20:B30)</f>
        <v>0</v>
      </c>
      <c r="C31" s="2">
        <f t="shared" ref="C31:J31" si="4">SUM(C20:C30)</f>
        <v>0</v>
      </c>
      <c r="D31" s="2">
        <f t="shared" si="4"/>
        <v>0</v>
      </c>
      <c r="E31" s="2">
        <f t="shared" si="4"/>
        <v>0</v>
      </c>
      <c r="F31" s="2">
        <f t="shared" si="4"/>
        <v>0</v>
      </c>
      <c r="G31" s="2">
        <f t="shared" si="4"/>
        <v>0</v>
      </c>
      <c r="H31" s="2">
        <f t="shared" si="4"/>
        <v>0</v>
      </c>
      <c r="I31" s="2">
        <f t="shared" si="4"/>
        <v>0</v>
      </c>
      <c r="J31" s="2">
        <f t="shared" si="4"/>
        <v>0</v>
      </c>
    </row>
    <row r="32" spans="1:182" ht="14.45" hidden="1" x14ac:dyDescent="0.3"/>
    <row r="35" spans="1:1" x14ac:dyDescent="0.25">
      <c r="A35" t="s">
        <v>20</v>
      </c>
    </row>
    <row r="36" spans="1:1" x14ac:dyDescent="0.25">
      <c r="A36" t="s">
        <v>16</v>
      </c>
    </row>
    <row r="37" spans="1:1" x14ac:dyDescent="0.25">
      <c r="A37" t="s">
        <v>17</v>
      </c>
    </row>
    <row r="38" spans="1:1" x14ac:dyDescent="0.25">
      <c r="A38" t="s">
        <v>18</v>
      </c>
    </row>
    <row r="39" spans="1:1" ht="14.45" x14ac:dyDescent="0.3">
      <c r="A39" t="s">
        <v>19</v>
      </c>
    </row>
    <row r="40" spans="1:1" x14ac:dyDescent="0.25">
      <c r="A40" t="s">
        <v>21</v>
      </c>
    </row>
    <row r="41" spans="1:1" x14ac:dyDescent="0.25">
      <c r="A41" t="s">
        <v>22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7"/>
  <sheetViews>
    <sheetView workbookViewId="0">
      <selection activeCell="B4" sqref="B4"/>
    </sheetView>
  </sheetViews>
  <sheetFormatPr baseColWidth="10" defaultRowHeight="15" x14ac:dyDescent="0.25"/>
  <sheetData>
    <row r="3" spans="2:4" x14ac:dyDescent="0.25">
      <c r="B3" t="s">
        <v>87</v>
      </c>
      <c r="D3" t="s">
        <v>87</v>
      </c>
    </row>
    <row r="4" spans="2:4" x14ac:dyDescent="0.25">
      <c r="B4" t="s">
        <v>55</v>
      </c>
      <c r="D4" t="s">
        <v>53</v>
      </c>
    </row>
    <row r="5" spans="2:4" x14ac:dyDescent="0.25">
      <c r="B5" t="s">
        <v>62</v>
      </c>
      <c r="D5" t="s">
        <v>57</v>
      </c>
    </row>
    <row r="6" spans="2:4" x14ac:dyDescent="0.25">
      <c r="B6" t="s">
        <v>39</v>
      </c>
    </row>
    <row r="7" spans="2:4" x14ac:dyDescent="0.25">
      <c r="B7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38"/>
  <sheetViews>
    <sheetView topLeftCell="A9" workbookViewId="0">
      <selection activeCell="G7" sqref="G7"/>
    </sheetView>
  </sheetViews>
  <sheetFormatPr baseColWidth="10" defaultRowHeight="15" x14ac:dyDescent="0.25"/>
  <cols>
    <col min="1" max="1" width="16.28515625" customWidth="1"/>
    <col min="6" max="6" width="12.7109375" customWidth="1"/>
  </cols>
  <sheetData>
    <row r="2" spans="1:12" ht="14.45" x14ac:dyDescent="0.3">
      <c r="B2" t="s">
        <v>11</v>
      </c>
      <c r="F2" t="s">
        <v>0</v>
      </c>
      <c r="H2" t="s">
        <v>10</v>
      </c>
    </row>
    <row r="3" spans="1:12" x14ac:dyDescent="0.25">
      <c r="A3" s="8" t="s">
        <v>41</v>
      </c>
      <c r="B3" s="9" t="s">
        <v>24</v>
      </c>
      <c r="C3" s="9" t="s">
        <v>25</v>
      </c>
      <c r="D3" s="9" t="s">
        <v>26</v>
      </c>
      <c r="E3" s="9" t="s">
        <v>27</v>
      </c>
      <c r="J3">
        <f>4.5-1.41-0.63-1.41</f>
        <v>1.05</v>
      </c>
    </row>
    <row r="4" spans="1:12" ht="14.45" x14ac:dyDescent="0.3">
      <c r="A4" s="10">
        <v>41275</v>
      </c>
      <c r="B4" s="11">
        <v>5000</v>
      </c>
      <c r="C4" s="11"/>
      <c r="D4" s="11"/>
      <c r="E4" s="12">
        <f t="shared" ref="E4:E7" si="0">B4+C4-D4</f>
        <v>5000</v>
      </c>
      <c r="J4">
        <f>3.75-3.06*2</f>
        <v>-2.37</v>
      </c>
    </row>
    <row r="5" spans="1:12" ht="14.45" x14ac:dyDescent="0.3">
      <c r="A5" s="10">
        <v>41276</v>
      </c>
      <c r="B5" s="11"/>
      <c r="C5" s="11"/>
      <c r="D5" s="11">
        <v>1560</v>
      </c>
      <c r="E5" s="12">
        <f t="shared" si="0"/>
        <v>-1560</v>
      </c>
      <c r="J5">
        <f>0.67+2.27+0.67</f>
        <v>3.61</v>
      </c>
    </row>
    <row r="6" spans="1:12" ht="14.45" x14ac:dyDescent="0.3">
      <c r="A6" s="10">
        <v>41281</v>
      </c>
      <c r="B6" s="11"/>
      <c r="C6" s="11"/>
      <c r="D6" s="11">
        <v>1560</v>
      </c>
      <c r="E6" s="12">
        <f t="shared" si="0"/>
        <v>-1560</v>
      </c>
    </row>
    <row r="7" spans="1:12" ht="14.45" x14ac:dyDescent="0.3">
      <c r="A7" s="10">
        <v>41282</v>
      </c>
      <c r="B7" s="11"/>
      <c r="C7" s="11"/>
      <c r="D7" s="11">
        <v>1560</v>
      </c>
      <c r="E7" s="12">
        <f t="shared" si="0"/>
        <v>-1560</v>
      </c>
    </row>
    <row r="8" spans="1:12" ht="14.45" x14ac:dyDescent="0.3">
      <c r="A8" s="8" t="s">
        <v>29</v>
      </c>
      <c r="B8" s="12">
        <f>SUM(B4:B7)</f>
        <v>5000</v>
      </c>
      <c r="C8" s="12">
        <f t="shared" ref="C8:D8" si="1">SUM(C4:C7)</f>
        <v>0</v>
      </c>
      <c r="D8" s="12">
        <f t="shared" si="1"/>
        <v>4680</v>
      </c>
      <c r="E8" s="12">
        <f>B8+C8-D8</f>
        <v>320</v>
      </c>
    </row>
    <row r="10" spans="1:12" ht="14.45" x14ac:dyDescent="0.3">
      <c r="B10" t="s">
        <v>1</v>
      </c>
      <c r="J10" s="14"/>
      <c r="K10" t="s">
        <v>35</v>
      </c>
      <c r="L10">
        <v>6230</v>
      </c>
    </row>
    <row r="11" spans="1:12" x14ac:dyDescent="0.25">
      <c r="A11" s="8" t="s">
        <v>41</v>
      </c>
      <c r="B11" s="9" t="s">
        <v>24</v>
      </c>
      <c r="C11" s="9" t="s">
        <v>25</v>
      </c>
      <c r="D11" s="9" t="s">
        <v>26</v>
      </c>
      <c r="E11" s="9" t="s">
        <v>27</v>
      </c>
      <c r="J11" s="15"/>
      <c r="K11" t="s">
        <v>36</v>
      </c>
      <c r="L11">
        <v>6230</v>
      </c>
    </row>
    <row r="12" spans="1:12" ht="14.45" x14ac:dyDescent="0.3">
      <c r="A12" s="10">
        <v>41275</v>
      </c>
      <c r="B12" s="11">
        <v>5000</v>
      </c>
      <c r="C12" s="11"/>
      <c r="D12" s="11"/>
      <c r="E12" s="12">
        <f t="shared" ref="E12:E17" si="2">B12+C12-D12</f>
        <v>5000</v>
      </c>
      <c r="J12" s="16"/>
      <c r="K12" t="s">
        <v>42</v>
      </c>
      <c r="L12">
        <v>6230</v>
      </c>
    </row>
    <row r="13" spans="1:12" ht="14.45" x14ac:dyDescent="0.3">
      <c r="A13" s="10">
        <v>41276</v>
      </c>
      <c r="B13" s="11"/>
      <c r="C13" s="11"/>
      <c r="D13" s="14">
        <v>1230</v>
      </c>
      <c r="E13" s="12">
        <f t="shared" si="2"/>
        <v>-1230</v>
      </c>
    </row>
    <row r="14" spans="1:12" ht="14.45" x14ac:dyDescent="0.3">
      <c r="A14" s="10">
        <v>41281</v>
      </c>
      <c r="B14" s="11"/>
      <c r="C14" s="11">
        <v>3750</v>
      </c>
      <c r="D14" s="18">
        <f>3770</f>
        <v>3770</v>
      </c>
      <c r="E14" s="12">
        <f t="shared" si="2"/>
        <v>-20</v>
      </c>
    </row>
    <row r="15" spans="1:12" ht="14.45" x14ac:dyDescent="0.3">
      <c r="A15" s="10">
        <v>41281</v>
      </c>
      <c r="B15" s="11"/>
      <c r="C15" s="11"/>
      <c r="D15" s="18">
        <v>2460</v>
      </c>
      <c r="E15" s="12">
        <f t="shared" si="2"/>
        <v>-2460</v>
      </c>
    </row>
    <row r="16" spans="1:12" ht="14.45" x14ac:dyDescent="0.3">
      <c r="A16" s="10">
        <v>41282</v>
      </c>
      <c r="B16" s="11"/>
      <c r="C16" s="11">
        <v>2250</v>
      </c>
      <c r="D16" s="17">
        <v>1290</v>
      </c>
      <c r="E16" s="12">
        <f t="shared" si="2"/>
        <v>960</v>
      </c>
      <c r="F16" s="4">
        <f>SUM(E12:E16)</f>
        <v>2250</v>
      </c>
      <c r="H16">
        <f>-9160</f>
        <v>-9160</v>
      </c>
    </row>
    <row r="17" spans="1:10" ht="14.45" x14ac:dyDescent="0.3">
      <c r="A17" s="10">
        <v>41289</v>
      </c>
      <c r="B17" s="11"/>
      <c r="C17" s="11">
        <v>2250</v>
      </c>
      <c r="D17" s="11"/>
      <c r="E17" s="12">
        <f t="shared" si="2"/>
        <v>2250</v>
      </c>
    </row>
    <row r="18" spans="1:10" ht="14.45" x14ac:dyDescent="0.3">
      <c r="A18" s="11" t="s">
        <v>29</v>
      </c>
      <c r="B18" s="12">
        <f>+SUM(B12:B17)</f>
        <v>5000</v>
      </c>
      <c r="C18" s="12">
        <f>+SUM(C12:C17)</f>
        <v>8250</v>
      </c>
      <c r="D18" s="12">
        <f>+SUM(D12:D17)</f>
        <v>8750</v>
      </c>
      <c r="E18" s="12">
        <f>B18+C18-D18</f>
        <v>4500</v>
      </c>
    </row>
    <row r="19" spans="1:10" ht="14.45" x14ac:dyDescent="0.3">
      <c r="J19">
        <f>0.676-0.7-4.41-4-1.8+4</f>
        <v>-6.2340000000000018</v>
      </c>
    </row>
    <row r="21" spans="1:10" ht="14.45" x14ac:dyDescent="0.3">
      <c r="B21" t="s">
        <v>28</v>
      </c>
    </row>
    <row r="22" spans="1:10" x14ac:dyDescent="0.25">
      <c r="A22" s="8" t="s">
        <v>41</v>
      </c>
      <c r="B22" s="9" t="s">
        <v>24</v>
      </c>
      <c r="C22" s="9" t="s">
        <v>25</v>
      </c>
      <c r="D22" s="9" t="s">
        <v>26</v>
      </c>
      <c r="E22" s="9" t="s">
        <v>27</v>
      </c>
    </row>
    <row r="23" spans="1:10" ht="14.45" x14ac:dyDescent="0.3">
      <c r="A23" s="10">
        <v>41275</v>
      </c>
      <c r="B23" s="11">
        <v>5000</v>
      </c>
      <c r="C23" s="11"/>
      <c r="D23" s="11"/>
      <c r="E23" s="12">
        <f t="shared" ref="E23:E29" si="3">B23+C23-D23</f>
        <v>5000</v>
      </c>
    </row>
    <row r="24" spans="1:10" ht="14.45" x14ac:dyDescent="0.3">
      <c r="A24" s="10">
        <v>41276</v>
      </c>
      <c r="B24" s="11"/>
      <c r="C24" s="11"/>
      <c r="D24" s="14">
        <v>5000</v>
      </c>
      <c r="E24" s="12">
        <f t="shared" si="3"/>
        <v>-5000</v>
      </c>
    </row>
    <row r="25" spans="1:10" ht="14.45" x14ac:dyDescent="0.3">
      <c r="A25" s="10">
        <v>41281</v>
      </c>
      <c r="B25" s="11"/>
      <c r="C25" s="11">
        <v>4500</v>
      </c>
      <c r="D25" s="11"/>
      <c r="E25" s="12">
        <f t="shared" si="3"/>
        <v>4500</v>
      </c>
    </row>
    <row r="26" spans="1:10" ht="14.45" x14ac:dyDescent="0.3">
      <c r="A26" s="10">
        <v>41282</v>
      </c>
      <c r="B26" s="11"/>
      <c r="C26" s="11">
        <v>4500</v>
      </c>
      <c r="D26" s="17">
        <f>4500</f>
        <v>4500</v>
      </c>
      <c r="E26" s="12">
        <f t="shared" si="3"/>
        <v>0</v>
      </c>
      <c r="F26" s="4"/>
      <c r="H26">
        <f>7926-5000</f>
        <v>2926</v>
      </c>
    </row>
    <row r="27" spans="1:10" ht="14.45" x14ac:dyDescent="0.3">
      <c r="A27" s="10">
        <v>41282</v>
      </c>
      <c r="B27" s="11"/>
      <c r="C27" s="11"/>
      <c r="D27" s="17">
        <v>440</v>
      </c>
      <c r="E27" s="12">
        <f t="shared" si="3"/>
        <v>-440</v>
      </c>
      <c r="F27" s="4">
        <f>SUM(E23:E27)</f>
        <v>4060</v>
      </c>
    </row>
    <row r="28" spans="1:10" ht="14.45" x14ac:dyDescent="0.3">
      <c r="A28" s="10">
        <v>41289</v>
      </c>
      <c r="B28" s="11"/>
      <c r="C28" s="11">
        <v>4500</v>
      </c>
      <c r="D28" s="11"/>
      <c r="E28" s="12">
        <f t="shared" si="3"/>
        <v>4500</v>
      </c>
      <c r="F28" s="4"/>
    </row>
    <row r="29" spans="1:10" ht="14.45" x14ac:dyDescent="0.3">
      <c r="A29" s="10">
        <v>41294</v>
      </c>
      <c r="B29" s="11"/>
      <c r="C29" s="11">
        <v>4500</v>
      </c>
      <c r="D29" s="11"/>
      <c r="E29" s="12">
        <f t="shared" si="3"/>
        <v>4500</v>
      </c>
    </row>
    <row r="30" spans="1:10" ht="14.45" x14ac:dyDescent="0.3">
      <c r="A30" s="11" t="s">
        <v>29</v>
      </c>
      <c r="B30" s="12">
        <f>SUM(B23:B29)</f>
        <v>5000</v>
      </c>
      <c r="C30" s="12">
        <f t="shared" ref="C30:D30" si="4">SUM(C23:C29)</f>
        <v>18000</v>
      </c>
      <c r="D30" s="12">
        <f t="shared" si="4"/>
        <v>9940</v>
      </c>
      <c r="E30" s="12">
        <f>B30+C30-D30</f>
        <v>13060</v>
      </c>
    </row>
    <row r="33" spans="1:8" ht="14.45" x14ac:dyDescent="0.3">
      <c r="A33" t="s">
        <v>1</v>
      </c>
      <c r="B33">
        <f>-4.08+3.75</f>
        <v>-0.33000000000000007</v>
      </c>
    </row>
    <row r="34" spans="1:8" ht="14.45" x14ac:dyDescent="0.3">
      <c r="A34" t="s">
        <v>30</v>
      </c>
      <c r="B34">
        <f>-1.57</f>
        <v>-1.57</v>
      </c>
      <c r="F34" s="4">
        <f>F27+F16</f>
        <v>6310</v>
      </c>
      <c r="G34" s="4"/>
      <c r="H34" s="4">
        <f>H26+H16</f>
        <v>-6234</v>
      </c>
    </row>
    <row r="35" spans="1:8" x14ac:dyDescent="0.25">
      <c r="A35" t="s">
        <v>31</v>
      </c>
      <c r="B35">
        <v>-0.35</v>
      </c>
    </row>
    <row r="36" spans="1:8" x14ac:dyDescent="0.25">
      <c r="A36" t="s">
        <v>32</v>
      </c>
    </row>
    <row r="37" spans="1:8" x14ac:dyDescent="0.25">
      <c r="A37" t="s">
        <v>33</v>
      </c>
      <c r="B37">
        <v>-0.11</v>
      </c>
      <c r="F37" s="4">
        <f>-10000+F34</f>
        <v>-3690</v>
      </c>
    </row>
    <row r="38" spans="1:8" x14ac:dyDescent="0.25">
      <c r="A38" t="s">
        <v>34</v>
      </c>
      <c r="B38">
        <v>-1.56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workbookViewId="0">
      <selection activeCell="E20" sqref="E20"/>
    </sheetView>
  </sheetViews>
  <sheetFormatPr baseColWidth="10" defaultRowHeight="15" x14ac:dyDescent="0.25"/>
  <cols>
    <col min="2" max="2" width="9" customWidth="1"/>
  </cols>
  <sheetData>
    <row r="2" spans="1:8" ht="14.45" x14ac:dyDescent="0.3">
      <c r="C2" t="s">
        <v>35</v>
      </c>
      <c r="D2" t="s">
        <v>36</v>
      </c>
      <c r="E2" t="s">
        <v>42</v>
      </c>
    </row>
    <row r="3" spans="1:8" ht="14.45" x14ac:dyDescent="0.3">
      <c r="C3" s="13">
        <v>41279</v>
      </c>
      <c r="D3" s="13">
        <v>41284</v>
      </c>
      <c r="E3" s="13">
        <v>41285</v>
      </c>
    </row>
    <row r="4" spans="1:8" x14ac:dyDescent="0.25">
      <c r="A4" t="s">
        <v>37</v>
      </c>
      <c r="B4" t="s">
        <v>28</v>
      </c>
      <c r="C4">
        <v>-0.74</v>
      </c>
      <c r="D4">
        <v>-1.01</v>
      </c>
      <c r="E4">
        <v>-1.75</v>
      </c>
      <c r="H4">
        <f>4.5-1.57-0.684-1.57</f>
        <v>0.67599999999999949</v>
      </c>
    </row>
    <row r="5" spans="1:8" ht="14.45" x14ac:dyDescent="0.3">
      <c r="B5" t="s">
        <v>40</v>
      </c>
      <c r="C5">
        <v>-0.11</v>
      </c>
      <c r="D5">
        <v>-3.94</v>
      </c>
      <c r="E5">
        <v>-4.05</v>
      </c>
      <c r="H5">
        <f>3.75-4.08*2</f>
        <v>-4.41</v>
      </c>
    </row>
    <row r="6" spans="1:8" ht="14.45" x14ac:dyDescent="0.3">
      <c r="A6" t="s">
        <v>38</v>
      </c>
      <c r="B6" t="s">
        <v>28</v>
      </c>
      <c r="C6">
        <v>0</v>
      </c>
      <c r="D6">
        <v>-0.33</v>
      </c>
      <c r="E6">
        <v>-4.41</v>
      </c>
      <c r="H6">
        <f>0.74+2.52+0.74</f>
        <v>4</v>
      </c>
    </row>
    <row r="7" spans="1:8" ht="14.45" x14ac:dyDescent="0.3">
      <c r="B7" t="s">
        <v>40</v>
      </c>
      <c r="C7">
        <v>-0.33</v>
      </c>
      <c r="D7">
        <v>0</v>
      </c>
      <c r="E7">
        <v>-4.41</v>
      </c>
    </row>
    <row r="8" spans="1:8" ht="14.45" x14ac:dyDescent="0.3">
      <c r="A8" t="s">
        <v>39</v>
      </c>
      <c r="B8" t="s">
        <v>28</v>
      </c>
      <c r="C8">
        <v>-1.57</v>
      </c>
      <c r="D8">
        <v>2.246</v>
      </c>
      <c r="E8">
        <v>0.67600000000000005</v>
      </c>
    </row>
    <row r="9" spans="1:8" ht="14.45" x14ac:dyDescent="0.3">
      <c r="B9" t="s">
        <v>40</v>
      </c>
      <c r="C9">
        <v>-0.35</v>
      </c>
      <c r="D9">
        <v>-0.35</v>
      </c>
      <c r="E9">
        <v>-0.7</v>
      </c>
    </row>
    <row r="10" spans="1:8" ht="14.45" x14ac:dyDescent="0.3">
      <c r="A10" t="s">
        <v>43</v>
      </c>
      <c r="B10" t="s">
        <v>28</v>
      </c>
      <c r="C10">
        <v>0</v>
      </c>
      <c r="D10">
        <v>4</v>
      </c>
      <c r="E10">
        <v>0</v>
      </c>
    </row>
    <row r="11" spans="1:8" ht="14.45" x14ac:dyDescent="0.3">
      <c r="B11" t="s">
        <v>40</v>
      </c>
      <c r="C11">
        <v>0</v>
      </c>
      <c r="D11">
        <v>0</v>
      </c>
      <c r="E11">
        <v>0</v>
      </c>
    </row>
    <row r="12" spans="1:8" ht="14.45" x14ac:dyDescent="0.3">
      <c r="A12" t="s">
        <v>11</v>
      </c>
      <c r="C12">
        <v>1.56</v>
      </c>
      <c r="D12">
        <v>1.56</v>
      </c>
      <c r="E12">
        <v>1.56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43"/>
  <sheetViews>
    <sheetView zoomScale="90" zoomScaleNormal="90" workbookViewId="0">
      <selection activeCell="M8" sqref="M2:M8"/>
    </sheetView>
  </sheetViews>
  <sheetFormatPr baseColWidth="10" defaultRowHeight="15" x14ac:dyDescent="0.25"/>
  <cols>
    <col min="3" max="3" width="20" customWidth="1"/>
    <col min="5" max="5" width="14.28515625" customWidth="1"/>
    <col min="7" max="7" width="17" customWidth="1"/>
    <col min="8" max="8" width="24.5703125" customWidth="1"/>
    <col min="10" max="10" width="13.42578125" customWidth="1"/>
  </cols>
  <sheetData>
    <row r="1" spans="1:13" ht="60" x14ac:dyDescent="0.25">
      <c r="A1" s="19" t="s">
        <v>51</v>
      </c>
      <c r="B1" s="19" t="s">
        <v>52</v>
      </c>
      <c r="C1" s="19" t="s">
        <v>44</v>
      </c>
      <c r="D1" s="19" t="s">
        <v>45</v>
      </c>
      <c r="E1" s="19" t="s">
        <v>46</v>
      </c>
      <c r="F1" s="19" t="s">
        <v>47</v>
      </c>
      <c r="G1" s="19" t="s">
        <v>72</v>
      </c>
      <c r="H1" s="19" t="s">
        <v>48</v>
      </c>
      <c r="I1" s="19" t="s">
        <v>49</v>
      </c>
      <c r="J1" s="19" t="s">
        <v>81</v>
      </c>
      <c r="K1" s="19" t="s">
        <v>50</v>
      </c>
      <c r="L1" s="19" t="s">
        <v>85</v>
      </c>
      <c r="M1" s="19" t="s">
        <v>84</v>
      </c>
    </row>
    <row r="2" spans="1:13" x14ac:dyDescent="0.25">
      <c r="A2" s="29" t="s">
        <v>55</v>
      </c>
      <c r="B2" s="29" t="s">
        <v>53</v>
      </c>
      <c r="C2" s="30"/>
      <c r="D2" s="29"/>
      <c r="E2" s="29"/>
      <c r="F2" s="31"/>
      <c r="G2" s="29"/>
      <c r="H2" s="29"/>
      <c r="I2" s="31"/>
      <c r="J2" s="29">
        <v>0</v>
      </c>
      <c r="K2" s="29"/>
      <c r="L2" s="29"/>
      <c r="M2" s="30" t="s">
        <v>83</v>
      </c>
    </row>
    <row r="3" spans="1:13" x14ac:dyDescent="0.25">
      <c r="A3" s="29" t="s">
        <v>55</v>
      </c>
      <c r="B3" s="29" t="s">
        <v>57</v>
      </c>
      <c r="C3" s="30"/>
      <c r="D3" s="29"/>
      <c r="E3" s="29"/>
      <c r="F3" s="31"/>
      <c r="G3" s="29"/>
      <c r="H3" s="29"/>
      <c r="I3" s="31"/>
      <c r="J3" s="29">
        <v>0</v>
      </c>
      <c r="K3" s="29"/>
      <c r="L3" s="29"/>
      <c r="M3" s="30" t="s">
        <v>83</v>
      </c>
    </row>
    <row r="4" spans="1:13" x14ac:dyDescent="0.25">
      <c r="A4" s="29" t="s">
        <v>62</v>
      </c>
      <c r="B4" s="29" t="s">
        <v>53</v>
      </c>
      <c r="C4" s="30"/>
      <c r="D4" s="29"/>
      <c r="E4" s="29"/>
      <c r="F4" s="31"/>
      <c r="G4" s="29"/>
      <c r="H4" s="29"/>
      <c r="I4" s="31"/>
      <c r="J4" s="29">
        <v>0</v>
      </c>
      <c r="K4" s="29"/>
      <c r="L4" s="29"/>
      <c r="M4" s="30" t="s">
        <v>83</v>
      </c>
    </row>
    <row r="5" spans="1:13" x14ac:dyDescent="0.25">
      <c r="A5" s="29" t="s">
        <v>62</v>
      </c>
      <c r="B5" s="29" t="s">
        <v>57</v>
      </c>
      <c r="C5" s="30"/>
      <c r="D5" s="29"/>
      <c r="E5" s="29"/>
      <c r="F5" s="31"/>
      <c r="G5" s="29"/>
      <c r="H5" s="29"/>
      <c r="I5" s="31"/>
      <c r="J5" s="29">
        <v>0</v>
      </c>
      <c r="K5" s="29"/>
      <c r="L5" s="29"/>
      <c r="M5" s="30" t="s">
        <v>83</v>
      </c>
    </row>
    <row r="6" spans="1:13" x14ac:dyDescent="0.25">
      <c r="A6" s="29" t="s">
        <v>37</v>
      </c>
      <c r="B6" s="29" t="s">
        <v>53</v>
      </c>
      <c r="C6" s="30"/>
      <c r="D6" s="29"/>
      <c r="E6" s="29"/>
      <c r="F6" s="31"/>
      <c r="G6" s="29"/>
      <c r="H6" s="29"/>
      <c r="I6" s="31"/>
      <c r="J6" s="29">
        <v>0</v>
      </c>
      <c r="K6" s="29"/>
      <c r="L6" s="29"/>
      <c r="M6" s="30" t="s">
        <v>83</v>
      </c>
    </row>
    <row r="7" spans="1:13" x14ac:dyDescent="0.25">
      <c r="A7" s="29" t="s">
        <v>37</v>
      </c>
      <c r="B7" s="29" t="s">
        <v>57</v>
      </c>
      <c r="C7" s="30"/>
      <c r="D7" s="29"/>
      <c r="E7" s="29"/>
      <c r="F7" s="31"/>
      <c r="G7" s="29"/>
      <c r="H7" s="29"/>
      <c r="I7" s="31"/>
      <c r="J7" s="29">
        <v>0</v>
      </c>
      <c r="K7" s="29"/>
      <c r="L7" s="29"/>
      <c r="M7" s="30" t="s">
        <v>83</v>
      </c>
    </row>
    <row r="8" spans="1:13" x14ac:dyDescent="0.25">
      <c r="A8" s="29" t="s">
        <v>39</v>
      </c>
      <c r="B8" s="29" t="s">
        <v>53</v>
      </c>
      <c r="C8" s="30"/>
      <c r="D8" s="29"/>
      <c r="E8" s="29"/>
      <c r="F8" s="31"/>
      <c r="G8" s="29"/>
      <c r="H8" s="29"/>
      <c r="I8" s="31"/>
      <c r="J8" s="29">
        <v>5000</v>
      </c>
      <c r="K8" s="29"/>
      <c r="L8" s="29"/>
      <c r="M8" s="30" t="s">
        <v>83</v>
      </c>
    </row>
    <row r="9" spans="1:13" x14ac:dyDescent="0.25">
      <c r="A9" s="29" t="s">
        <v>39</v>
      </c>
      <c r="B9" s="29" t="s">
        <v>57</v>
      </c>
      <c r="C9" s="30"/>
      <c r="D9" s="29"/>
      <c r="E9" s="29"/>
      <c r="F9" s="31"/>
      <c r="G9" s="29"/>
      <c r="H9" s="29"/>
      <c r="I9" s="31"/>
      <c r="J9" s="29">
        <v>5000</v>
      </c>
      <c r="K9" s="29"/>
      <c r="L9" s="29"/>
      <c r="M9" s="30" t="s">
        <v>83</v>
      </c>
    </row>
    <row r="10" spans="1:13" x14ac:dyDescent="0.25">
      <c r="A10" s="20" t="s">
        <v>39</v>
      </c>
      <c r="B10" s="20" t="s">
        <v>53</v>
      </c>
      <c r="C10" s="21">
        <v>41457</v>
      </c>
      <c r="D10" s="20" t="s">
        <v>54</v>
      </c>
      <c r="E10" s="20">
        <v>5600</v>
      </c>
      <c r="F10" s="22">
        <v>0</v>
      </c>
      <c r="G10" s="8"/>
      <c r="H10" s="8">
        <f>E10*(1-F10)</f>
        <v>5600</v>
      </c>
      <c r="I10" s="22">
        <v>0.9</v>
      </c>
      <c r="J10" s="8">
        <f>H10*I10</f>
        <v>5040</v>
      </c>
      <c r="K10" s="8">
        <f>H10*(1-I10)</f>
        <v>559.99999999999989</v>
      </c>
      <c r="L10" s="8"/>
      <c r="M10" s="23">
        <f>C10+30</f>
        <v>41487</v>
      </c>
    </row>
    <row r="11" spans="1:13" x14ac:dyDescent="0.25">
      <c r="A11" s="20" t="s">
        <v>55</v>
      </c>
      <c r="B11" s="20" t="s">
        <v>53</v>
      </c>
      <c r="C11" s="21">
        <v>41457</v>
      </c>
      <c r="D11" s="20" t="s">
        <v>56</v>
      </c>
      <c r="E11" s="20">
        <v>4800</v>
      </c>
      <c r="F11" s="22">
        <v>0</v>
      </c>
      <c r="G11" s="8"/>
      <c r="H11" s="8">
        <f>E11*(1-F11)</f>
        <v>4800</v>
      </c>
      <c r="I11" s="22">
        <v>0.8</v>
      </c>
      <c r="J11" s="8">
        <f t="shared" ref="J11:J74" si="0">H11*I11</f>
        <v>3840</v>
      </c>
      <c r="K11" s="8">
        <f t="shared" ref="K11:K74" si="1">H11*(1-I11)</f>
        <v>959.99999999999977</v>
      </c>
      <c r="L11" s="8"/>
      <c r="M11" s="23">
        <f t="shared" ref="M11:M74" si="2">C11+30</f>
        <v>41487</v>
      </c>
    </row>
    <row r="12" spans="1:13" x14ac:dyDescent="0.25">
      <c r="A12" s="20" t="s">
        <v>55</v>
      </c>
      <c r="B12" s="20" t="s">
        <v>57</v>
      </c>
      <c r="C12" s="21">
        <v>41457</v>
      </c>
      <c r="D12" s="20" t="s">
        <v>58</v>
      </c>
      <c r="E12" s="20">
        <v>3200</v>
      </c>
      <c r="F12" s="22">
        <v>0.1</v>
      </c>
      <c r="G12" s="8"/>
      <c r="H12" s="8">
        <f t="shared" ref="H12:H75" si="3">E12*(1-F12)</f>
        <v>2880</v>
      </c>
      <c r="I12" s="22">
        <v>0.9</v>
      </c>
      <c r="J12" s="8">
        <f t="shared" si="0"/>
        <v>2592</v>
      </c>
      <c r="K12" s="8">
        <f t="shared" si="1"/>
        <v>287.99999999999994</v>
      </c>
      <c r="L12" s="8"/>
      <c r="M12" s="23">
        <f t="shared" si="2"/>
        <v>41487</v>
      </c>
    </row>
    <row r="13" spans="1:13" x14ac:dyDescent="0.25">
      <c r="A13" s="20" t="s">
        <v>59</v>
      </c>
      <c r="B13" s="20" t="s">
        <v>57</v>
      </c>
      <c r="C13" s="21">
        <v>41461</v>
      </c>
      <c r="D13" s="20" t="s">
        <v>60</v>
      </c>
      <c r="E13" s="20">
        <v>3700</v>
      </c>
      <c r="F13" s="22">
        <v>0.15</v>
      </c>
      <c r="G13" s="8"/>
      <c r="H13" s="8">
        <f t="shared" si="3"/>
        <v>3145</v>
      </c>
      <c r="I13" s="22">
        <v>0.75</v>
      </c>
      <c r="J13" s="8">
        <f t="shared" si="0"/>
        <v>2358.75</v>
      </c>
      <c r="K13" s="8">
        <f t="shared" si="1"/>
        <v>786.25</v>
      </c>
      <c r="L13" s="8"/>
      <c r="M13" s="23">
        <f t="shared" si="2"/>
        <v>41491</v>
      </c>
    </row>
    <row r="14" spans="1:13" x14ac:dyDescent="0.25">
      <c r="A14" s="20" t="s">
        <v>59</v>
      </c>
      <c r="B14" s="20" t="s">
        <v>57</v>
      </c>
      <c r="C14" s="21">
        <v>41462</v>
      </c>
      <c r="D14" s="20" t="s">
        <v>61</v>
      </c>
      <c r="E14" s="20">
        <v>5678</v>
      </c>
      <c r="F14" s="22">
        <v>0.05</v>
      </c>
      <c r="G14" s="8"/>
      <c r="H14" s="8">
        <f t="shared" si="3"/>
        <v>5394.0999999999995</v>
      </c>
      <c r="I14" s="22">
        <v>0.7</v>
      </c>
      <c r="J14" s="8">
        <f t="shared" si="0"/>
        <v>3775.8699999999994</v>
      </c>
      <c r="K14" s="8">
        <f t="shared" si="1"/>
        <v>1618.23</v>
      </c>
      <c r="L14" s="8"/>
      <c r="M14" s="23">
        <f t="shared" si="2"/>
        <v>41492</v>
      </c>
    </row>
    <row r="15" spans="1:13" x14ac:dyDescent="0.25">
      <c r="A15" s="20" t="s">
        <v>62</v>
      </c>
      <c r="B15" s="20" t="s">
        <v>57</v>
      </c>
      <c r="C15" s="21">
        <v>41462</v>
      </c>
      <c r="D15" s="20" t="s">
        <v>63</v>
      </c>
      <c r="E15" s="20">
        <v>6700</v>
      </c>
      <c r="F15" s="22">
        <v>0.1</v>
      </c>
      <c r="G15" s="8"/>
      <c r="H15" s="8">
        <f t="shared" si="3"/>
        <v>6030</v>
      </c>
      <c r="I15" s="22">
        <v>0.75</v>
      </c>
      <c r="J15" s="8">
        <f t="shared" si="0"/>
        <v>4522.5</v>
      </c>
      <c r="K15" s="8">
        <f t="shared" si="1"/>
        <v>1507.5</v>
      </c>
      <c r="L15" s="8"/>
      <c r="M15" s="23">
        <f t="shared" si="2"/>
        <v>41492</v>
      </c>
    </row>
    <row r="16" spans="1:13" x14ac:dyDescent="0.25">
      <c r="A16" s="20" t="s">
        <v>62</v>
      </c>
      <c r="B16" s="20" t="s">
        <v>53</v>
      </c>
      <c r="C16" s="21">
        <v>41462</v>
      </c>
      <c r="D16" s="20" t="s">
        <v>64</v>
      </c>
      <c r="E16" s="20">
        <v>6780</v>
      </c>
      <c r="F16" s="22">
        <v>0</v>
      </c>
      <c r="G16" s="8"/>
      <c r="H16" s="8">
        <f t="shared" si="3"/>
        <v>6780</v>
      </c>
      <c r="I16" s="22">
        <v>0.65</v>
      </c>
      <c r="J16" s="8">
        <f t="shared" si="0"/>
        <v>4407</v>
      </c>
      <c r="K16" s="8">
        <f t="shared" si="1"/>
        <v>2373</v>
      </c>
      <c r="L16" s="8"/>
      <c r="M16" s="23">
        <f t="shared" si="2"/>
        <v>41492</v>
      </c>
    </row>
    <row r="17" spans="1:13" x14ac:dyDescent="0.25">
      <c r="A17" s="20" t="s">
        <v>55</v>
      </c>
      <c r="B17" s="20" t="s">
        <v>53</v>
      </c>
      <c r="C17" s="21">
        <v>41462</v>
      </c>
      <c r="D17" s="20" t="s">
        <v>65</v>
      </c>
      <c r="E17" s="20">
        <v>500</v>
      </c>
      <c r="F17" s="22"/>
      <c r="G17" s="8"/>
      <c r="H17" s="8">
        <f t="shared" si="3"/>
        <v>500</v>
      </c>
      <c r="I17" s="22">
        <v>0.8</v>
      </c>
      <c r="J17" s="8">
        <f t="shared" si="0"/>
        <v>400</v>
      </c>
      <c r="K17" s="8">
        <f t="shared" si="1"/>
        <v>99.999999999999972</v>
      </c>
      <c r="L17" s="8"/>
      <c r="M17" s="23">
        <f t="shared" si="2"/>
        <v>41492</v>
      </c>
    </row>
    <row r="18" spans="1:13" x14ac:dyDescent="0.25">
      <c r="A18" s="20" t="s">
        <v>39</v>
      </c>
      <c r="B18" s="20" t="s">
        <v>53</v>
      </c>
      <c r="C18" s="21">
        <v>41462</v>
      </c>
      <c r="D18" s="20" t="s">
        <v>66</v>
      </c>
      <c r="E18" s="20">
        <v>3490</v>
      </c>
      <c r="F18" s="22"/>
      <c r="G18" s="8"/>
      <c r="H18" s="8">
        <f t="shared" si="3"/>
        <v>3490</v>
      </c>
      <c r="I18" s="22">
        <v>0.95</v>
      </c>
      <c r="J18" s="8">
        <f t="shared" si="0"/>
        <v>3315.5</v>
      </c>
      <c r="K18" s="8">
        <f t="shared" si="1"/>
        <v>174.50000000000014</v>
      </c>
      <c r="L18" s="8"/>
      <c r="M18" s="23">
        <f t="shared" si="2"/>
        <v>41492</v>
      </c>
    </row>
    <row r="19" spans="1:13" x14ac:dyDescent="0.25">
      <c r="A19" s="20" t="s">
        <v>37</v>
      </c>
      <c r="B19" s="20" t="s">
        <v>53</v>
      </c>
      <c r="C19" s="21">
        <v>41463</v>
      </c>
      <c r="D19" s="20" t="s">
        <v>67</v>
      </c>
      <c r="E19" s="20">
        <v>5670</v>
      </c>
      <c r="F19" s="22"/>
      <c r="G19" s="8"/>
      <c r="H19" s="8">
        <f t="shared" si="3"/>
        <v>5670</v>
      </c>
      <c r="I19" s="22">
        <v>0.9</v>
      </c>
      <c r="J19" s="8">
        <f t="shared" si="0"/>
        <v>5103</v>
      </c>
      <c r="K19" s="8">
        <f t="shared" si="1"/>
        <v>566.99999999999989</v>
      </c>
      <c r="L19" s="8"/>
      <c r="M19" s="23">
        <f t="shared" si="2"/>
        <v>41493</v>
      </c>
    </row>
    <row r="20" spans="1:13" x14ac:dyDescent="0.25">
      <c r="A20" s="20" t="s">
        <v>37</v>
      </c>
      <c r="B20" s="20" t="s">
        <v>57</v>
      </c>
      <c r="C20" s="21">
        <v>41463</v>
      </c>
      <c r="D20" s="20" t="s">
        <v>68</v>
      </c>
      <c r="E20" s="20">
        <v>5680</v>
      </c>
      <c r="F20" s="22">
        <v>0.1</v>
      </c>
      <c r="G20" s="8"/>
      <c r="H20" s="8">
        <f t="shared" si="3"/>
        <v>5112</v>
      </c>
      <c r="I20" s="22">
        <v>0.8</v>
      </c>
      <c r="J20" s="8">
        <f t="shared" si="0"/>
        <v>4089.6000000000004</v>
      </c>
      <c r="K20" s="8">
        <f t="shared" si="1"/>
        <v>1022.3999999999997</v>
      </c>
      <c r="L20" s="8"/>
      <c r="M20" s="23">
        <f t="shared" si="2"/>
        <v>41493</v>
      </c>
    </row>
    <row r="21" spans="1:13" x14ac:dyDescent="0.25">
      <c r="A21" s="20" t="s">
        <v>37</v>
      </c>
      <c r="B21" s="20" t="s">
        <v>57</v>
      </c>
      <c r="C21" s="21">
        <v>41464</v>
      </c>
      <c r="D21" s="20" t="s">
        <v>74</v>
      </c>
      <c r="E21" s="20">
        <v>2345</v>
      </c>
      <c r="F21" s="22">
        <v>0.05</v>
      </c>
      <c r="G21" s="8"/>
      <c r="H21" s="8">
        <f t="shared" si="3"/>
        <v>2227.75</v>
      </c>
      <c r="I21" s="22">
        <v>0.75</v>
      </c>
      <c r="J21" s="8">
        <f t="shared" si="0"/>
        <v>1670.8125</v>
      </c>
      <c r="K21" s="8">
        <f t="shared" si="1"/>
        <v>556.9375</v>
      </c>
      <c r="L21" s="8"/>
      <c r="M21" s="23">
        <f t="shared" si="2"/>
        <v>41494</v>
      </c>
    </row>
    <row r="22" spans="1:13" x14ac:dyDescent="0.25">
      <c r="A22" s="20" t="s">
        <v>39</v>
      </c>
      <c r="B22" s="20" t="s">
        <v>53</v>
      </c>
      <c r="C22" s="21">
        <v>41464</v>
      </c>
      <c r="D22" s="20" t="s">
        <v>75</v>
      </c>
      <c r="E22" s="20">
        <v>1234</v>
      </c>
      <c r="F22" s="22"/>
      <c r="G22" s="8"/>
      <c r="H22" s="8">
        <f t="shared" si="3"/>
        <v>1234</v>
      </c>
      <c r="I22" s="22">
        <v>0.95</v>
      </c>
      <c r="J22" s="8">
        <f t="shared" si="0"/>
        <v>1172.3</v>
      </c>
      <c r="K22" s="8">
        <f t="shared" si="1"/>
        <v>61.700000000000053</v>
      </c>
      <c r="L22" s="8"/>
      <c r="M22" s="23">
        <f t="shared" si="2"/>
        <v>41494</v>
      </c>
    </row>
    <row r="23" spans="1:13" x14ac:dyDescent="0.25">
      <c r="A23" s="20" t="s">
        <v>39</v>
      </c>
      <c r="B23" s="24" t="s">
        <v>57</v>
      </c>
      <c r="C23" s="21">
        <v>41464</v>
      </c>
      <c r="D23" s="20" t="s">
        <v>76</v>
      </c>
      <c r="E23" s="20">
        <v>2345</v>
      </c>
      <c r="F23" s="22">
        <v>0.1</v>
      </c>
      <c r="G23" s="8"/>
      <c r="H23" s="8">
        <f t="shared" si="3"/>
        <v>2110.5</v>
      </c>
      <c r="I23" s="22">
        <v>0.8</v>
      </c>
      <c r="J23" s="8">
        <f t="shared" si="0"/>
        <v>1688.4</v>
      </c>
      <c r="K23" s="8">
        <f t="shared" si="1"/>
        <v>422.09999999999991</v>
      </c>
      <c r="L23" s="8"/>
      <c r="M23" s="23">
        <f t="shared" si="2"/>
        <v>41494</v>
      </c>
    </row>
    <row r="24" spans="1:13" x14ac:dyDescent="0.25">
      <c r="A24" s="20" t="s">
        <v>55</v>
      </c>
      <c r="B24" s="20" t="s">
        <v>57</v>
      </c>
      <c r="C24" s="21">
        <v>41464</v>
      </c>
      <c r="D24" s="20" t="s">
        <v>77</v>
      </c>
      <c r="E24" s="20">
        <v>456</v>
      </c>
      <c r="F24" s="22">
        <v>0.12</v>
      </c>
      <c r="G24" s="8"/>
      <c r="H24" s="8">
        <f t="shared" si="3"/>
        <v>401.28000000000003</v>
      </c>
      <c r="I24" s="22">
        <v>0.7</v>
      </c>
      <c r="J24" s="8">
        <f t="shared" si="0"/>
        <v>280.89600000000002</v>
      </c>
      <c r="K24" s="8">
        <f t="shared" si="1"/>
        <v>120.38400000000003</v>
      </c>
      <c r="L24" s="8"/>
      <c r="M24" s="23">
        <f t="shared" si="2"/>
        <v>41494</v>
      </c>
    </row>
    <row r="25" spans="1:13" x14ac:dyDescent="0.25">
      <c r="A25" s="20" t="s">
        <v>55</v>
      </c>
      <c r="B25" s="20" t="s">
        <v>53</v>
      </c>
      <c r="C25" s="21">
        <v>41464</v>
      </c>
      <c r="D25" s="20" t="s">
        <v>78</v>
      </c>
      <c r="E25" s="20">
        <v>4786</v>
      </c>
      <c r="F25" s="22"/>
      <c r="G25" s="8"/>
      <c r="H25" s="8">
        <f t="shared" si="3"/>
        <v>4786</v>
      </c>
      <c r="I25" s="22">
        <v>0.86</v>
      </c>
      <c r="J25" s="8">
        <f t="shared" si="0"/>
        <v>4115.96</v>
      </c>
      <c r="K25" s="8">
        <f t="shared" si="1"/>
        <v>670.04000000000008</v>
      </c>
      <c r="L25" s="8"/>
      <c r="M25" s="23">
        <f t="shared" si="2"/>
        <v>41494</v>
      </c>
    </row>
    <row r="26" spans="1:13" x14ac:dyDescent="0.25">
      <c r="A26" s="20" t="s">
        <v>37</v>
      </c>
      <c r="B26" s="20" t="s">
        <v>53</v>
      </c>
      <c r="C26" s="21">
        <v>41464</v>
      </c>
      <c r="D26" s="20" t="s">
        <v>79</v>
      </c>
      <c r="E26" s="20">
        <v>4325</v>
      </c>
      <c r="F26" s="22"/>
      <c r="G26" s="8"/>
      <c r="H26" s="8">
        <f t="shared" si="3"/>
        <v>4325</v>
      </c>
      <c r="I26" s="22">
        <v>0.98</v>
      </c>
      <c r="J26" s="8">
        <f t="shared" si="0"/>
        <v>4238.5</v>
      </c>
      <c r="K26" s="8">
        <f t="shared" si="1"/>
        <v>86.500000000000071</v>
      </c>
      <c r="L26" s="8"/>
      <c r="M26" s="23">
        <f t="shared" si="2"/>
        <v>41494</v>
      </c>
    </row>
    <row r="27" spans="1:13" x14ac:dyDescent="0.25">
      <c r="A27" s="20" t="s">
        <v>37</v>
      </c>
      <c r="B27" s="20" t="s">
        <v>57</v>
      </c>
      <c r="C27" s="21">
        <v>41465</v>
      </c>
      <c r="D27" s="20" t="s">
        <v>80</v>
      </c>
      <c r="E27" s="20">
        <v>1324</v>
      </c>
      <c r="F27" s="22">
        <v>0.03</v>
      </c>
      <c r="G27" s="8"/>
      <c r="H27" s="8">
        <f t="shared" si="3"/>
        <v>1284.28</v>
      </c>
      <c r="I27" s="22">
        <v>0.9</v>
      </c>
      <c r="J27" s="8">
        <f t="shared" si="0"/>
        <v>1155.8520000000001</v>
      </c>
      <c r="K27" s="8">
        <f t="shared" si="1"/>
        <v>128.42799999999997</v>
      </c>
      <c r="L27" s="8"/>
      <c r="M27" s="23">
        <f t="shared" si="2"/>
        <v>41495</v>
      </c>
    </row>
    <row r="28" spans="1:13" x14ac:dyDescent="0.25">
      <c r="A28" s="20"/>
      <c r="B28" s="20"/>
      <c r="C28" s="21"/>
      <c r="D28" s="20"/>
      <c r="E28" s="20"/>
      <c r="F28" s="22"/>
      <c r="G28" s="8"/>
      <c r="H28" s="8">
        <f t="shared" si="3"/>
        <v>0</v>
      </c>
      <c r="I28" s="22"/>
      <c r="J28" s="8">
        <f t="shared" si="0"/>
        <v>0</v>
      </c>
      <c r="K28" s="8">
        <f t="shared" si="1"/>
        <v>0</v>
      </c>
      <c r="L28" s="8"/>
      <c r="M28" s="23">
        <f t="shared" si="2"/>
        <v>30</v>
      </c>
    </row>
    <row r="29" spans="1:13" x14ac:dyDescent="0.25">
      <c r="A29" s="20"/>
      <c r="B29" s="20"/>
      <c r="C29" s="21"/>
      <c r="D29" s="20"/>
      <c r="E29" s="20"/>
      <c r="F29" s="22"/>
      <c r="G29" s="8"/>
      <c r="H29" s="8">
        <f t="shared" si="3"/>
        <v>0</v>
      </c>
      <c r="I29" s="22"/>
      <c r="J29" s="8">
        <f t="shared" si="0"/>
        <v>0</v>
      </c>
      <c r="K29" s="8">
        <f t="shared" si="1"/>
        <v>0</v>
      </c>
      <c r="L29" s="8"/>
      <c r="M29" s="23">
        <f t="shared" si="2"/>
        <v>30</v>
      </c>
    </row>
    <row r="30" spans="1:13" x14ac:dyDescent="0.25">
      <c r="A30" s="20"/>
      <c r="B30" s="20"/>
      <c r="C30" s="21"/>
      <c r="D30" s="20"/>
      <c r="E30" s="20"/>
      <c r="F30" s="22"/>
      <c r="G30" s="8"/>
      <c r="H30" s="8">
        <f t="shared" si="3"/>
        <v>0</v>
      </c>
      <c r="I30" s="22"/>
      <c r="J30" s="8">
        <f t="shared" si="0"/>
        <v>0</v>
      </c>
      <c r="K30" s="8">
        <f t="shared" si="1"/>
        <v>0</v>
      </c>
      <c r="L30" s="8"/>
      <c r="M30" s="23">
        <f t="shared" si="2"/>
        <v>30</v>
      </c>
    </row>
    <row r="31" spans="1:13" x14ac:dyDescent="0.25">
      <c r="A31" s="20"/>
      <c r="B31" s="20"/>
      <c r="C31" s="21"/>
      <c r="D31" s="20"/>
      <c r="E31" s="20"/>
      <c r="F31" s="22"/>
      <c r="G31" s="8"/>
      <c r="H31" s="8">
        <f t="shared" si="3"/>
        <v>0</v>
      </c>
      <c r="I31" s="22"/>
      <c r="J31" s="8">
        <f t="shared" si="0"/>
        <v>0</v>
      </c>
      <c r="K31" s="8">
        <f t="shared" si="1"/>
        <v>0</v>
      </c>
      <c r="L31" s="8"/>
      <c r="M31" s="23">
        <f t="shared" si="2"/>
        <v>30</v>
      </c>
    </row>
    <row r="32" spans="1:13" x14ac:dyDescent="0.25">
      <c r="A32" s="20"/>
      <c r="B32" s="20"/>
      <c r="C32" s="21"/>
      <c r="D32" s="20"/>
      <c r="E32" s="20"/>
      <c r="F32" s="22"/>
      <c r="G32" s="8"/>
      <c r="H32" s="8">
        <f t="shared" si="3"/>
        <v>0</v>
      </c>
      <c r="I32" s="22"/>
      <c r="J32" s="8">
        <f t="shared" si="0"/>
        <v>0</v>
      </c>
      <c r="K32" s="8">
        <f t="shared" si="1"/>
        <v>0</v>
      </c>
      <c r="L32" s="8"/>
      <c r="M32" s="23">
        <f t="shared" si="2"/>
        <v>30</v>
      </c>
    </row>
    <row r="33" spans="1:13" x14ac:dyDescent="0.25">
      <c r="A33" s="20"/>
      <c r="B33" s="20"/>
      <c r="C33" s="21"/>
      <c r="D33" s="20"/>
      <c r="E33" s="20"/>
      <c r="F33" s="22"/>
      <c r="G33" s="8"/>
      <c r="H33" s="8">
        <f t="shared" si="3"/>
        <v>0</v>
      </c>
      <c r="I33" s="22"/>
      <c r="J33" s="8">
        <f t="shared" si="0"/>
        <v>0</v>
      </c>
      <c r="K33" s="8">
        <f t="shared" si="1"/>
        <v>0</v>
      </c>
      <c r="L33" s="8"/>
      <c r="M33" s="23">
        <f t="shared" si="2"/>
        <v>30</v>
      </c>
    </row>
    <row r="34" spans="1:13" x14ac:dyDescent="0.25">
      <c r="A34" s="20"/>
      <c r="B34" s="20"/>
      <c r="C34" s="21"/>
      <c r="D34" s="20"/>
      <c r="E34" s="20"/>
      <c r="F34" s="22"/>
      <c r="G34" s="8"/>
      <c r="H34" s="8">
        <f t="shared" si="3"/>
        <v>0</v>
      </c>
      <c r="I34" s="22"/>
      <c r="J34" s="8">
        <f t="shared" si="0"/>
        <v>0</v>
      </c>
      <c r="K34" s="8">
        <f t="shared" si="1"/>
        <v>0</v>
      </c>
      <c r="L34" s="8"/>
      <c r="M34" s="23">
        <f t="shared" si="2"/>
        <v>30</v>
      </c>
    </row>
    <row r="35" spans="1:13" x14ac:dyDescent="0.25">
      <c r="A35" s="20"/>
      <c r="B35" s="20"/>
      <c r="C35" s="21"/>
      <c r="D35" s="20"/>
      <c r="E35" s="20"/>
      <c r="F35" s="22"/>
      <c r="G35" s="8"/>
      <c r="H35" s="8">
        <f t="shared" si="3"/>
        <v>0</v>
      </c>
      <c r="I35" s="22"/>
      <c r="J35" s="8">
        <f t="shared" si="0"/>
        <v>0</v>
      </c>
      <c r="K35" s="8">
        <f t="shared" si="1"/>
        <v>0</v>
      </c>
      <c r="L35" s="8"/>
      <c r="M35" s="23">
        <f t="shared" si="2"/>
        <v>30</v>
      </c>
    </row>
    <row r="36" spans="1:13" x14ac:dyDescent="0.25">
      <c r="A36" s="20"/>
      <c r="B36" s="20"/>
      <c r="C36" s="21"/>
      <c r="D36" s="20"/>
      <c r="E36" s="20"/>
      <c r="F36" s="22"/>
      <c r="G36" s="8"/>
      <c r="H36" s="8">
        <f t="shared" si="3"/>
        <v>0</v>
      </c>
      <c r="I36" s="22"/>
      <c r="J36" s="8">
        <f t="shared" si="0"/>
        <v>0</v>
      </c>
      <c r="K36" s="8">
        <f t="shared" si="1"/>
        <v>0</v>
      </c>
      <c r="L36" s="8"/>
      <c r="M36" s="23">
        <f t="shared" si="2"/>
        <v>30</v>
      </c>
    </row>
    <row r="37" spans="1:13" x14ac:dyDescent="0.25">
      <c r="A37" s="20"/>
      <c r="B37" s="20"/>
      <c r="C37" s="21"/>
      <c r="D37" s="20"/>
      <c r="E37" s="20"/>
      <c r="F37" s="22"/>
      <c r="G37" s="8"/>
      <c r="H37" s="8">
        <f t="shared" si="3"/>
        <v>0</v>
      </c>
      <c r="I37" s="22"/>
      <c r="J37" s="8">
        <f t="shared" si="0"/>
        <v>0</v>
      </c>
      <c r="K37" s="8">
        <f t="shared" si="1"/>
        <v>0</v>
      </c>
      <c r="L37" s="8"/>
      <c r="M37" s="23">
        <f t="shared" si="2"/>
        <v>30</v>
      </c>
    </row>
    <row r="38" spans="1:13" x14ac:dyDescent="0.25">
      <c r="A38" s="20"/>
      <c r="B38" s="20"/>
      <c r="C38" s="21"/>
      <c r="D38" s="20"/>
      <c r="E38" s="20"/>
      <c r="F38" s="22"/>
      <c r="G38" s="8"/>
      <c r="H38" s="8">
        <f t="shared" si="3"/>
        <v>0</v>
      </c>
      <c r="I38" s="22"/>
      <c r="J38" s="8">
        <f t="shared" si="0"/>
        <v>0</v>
      </c>
      <c r="K38" s="8">
        <f t="shared" si="1"/>
        <v>0</v>
      </c>
      <c r="L38" s="8"/>
      <c r="M38" s="23">
        <f t="shared" si="2"/>
        <v>30</v>
      </c>
    </row>
    <row r="39" spans="1:13" x14ac:dyDescent="0.25">
      <c r="A39" s="20"/>
      <c r="B39" s="20"/>
      <c r="C39" s="21"/>
      <c r="D39" s="20"/>
      <c r="E39" s="20"/>
      <c r="F39" s="22"/>
      <c r="G39" s="8"/>
      <c r="H39" s="8">
        <f t="shared" si="3"/>
        <v>0</v>
      </c>
      <c r="I39" s="22"/>
      <c r="J39" s="8">
        <f t="shared" si="0"/>
        <v>0</v>
      </c>
      <c r="K39" s="8">
        <f t="shared" si="1"/>
        <v>0</v>
      </c>
      <c r="L39" s="8"/>
      <c r="M39" s="23">
        <f t="shared" si="2"/>
        <v>30</v>
      </c>
    </row>
    <row r="40" spans="1:13" x14ac:dyDescent="0.25">
      <c r="A40" s="20"/>
      <c r="B40" s="20"/>
      <c r="C40" s="21"/>
      <c r="D40" s="20"/>
      <c r="E40" s="20"/>
      <c r="F40" s="22"/>
      <c r="G40" s="8"/>
      <c r="H40" s="8">
        <f t="shared" si="3"/>
        <v>0</v>
      </c>
      <c r="I40" s="22"/>
      <c r="J40" s="8">
        <f t="shared" si="0"/>
        <v>0</v>
      </c>
      <c r="K40" s="8">
        <f t="shared" si="1"/>
        <v>0</v>
      </c>
      <c r="L40" s="8"/>
      <c r="M40" s="23">
        <f t="shared" si="2"/>
        <v>30</v>
      </c>
    </row>
    <row r="41" spans="1:13" x14ac:dyDescent="0.25">
      <c r="A41" s="20"/>
      <c r="B41" s="20"/>
      <c r="C41" s="21"/>
      <c r="D41" s="20"/>
      <c r="E41" s="20"/>
      <c r="F41" s="22"/>
      <c r="G41" s="8"/>
      <c r="H41" s="8">
        <f t="shared" si="3"/>
        <v>0</v>
      </c>
      <c r="I41" s="22"/>
      <c r="J41" s="8">
        <f t="shared" si="0"/>
        <v>0</v>
      </c>
      <c r="K41" s="8">
        <f t="shared" si="1"/>
        <v>0</v>
      </c>
      <c r="L41" s="8"/>
      <c r="M41" s="23">
        <f t="shared" si="2"/>
        <v>30</v>
      </c>
    </row>
    <row r="42" spans="1:13" x14ac:dyDescent="0.25">
      <c r="A42" s="20"/>
      <c r="B42" s="20"/>
      <c r="C42" s="21"/>
      <c r="D42" s="20"/>
      <c r="E42" s="20"/>
      <c r="F42" s="22"/>
      <c r="G42" s="8"/>
      <c r="H42" s="8">
        <f t="shared" si="3"/>
        <v>0</v>
      </c>
      <c r="I42" s="22"/>
      <c r="J42" s="8">
        <f t="shared" si="0"/>
        <v>0</v>
      </c>
      <c r="K42" s="8">
        <f t="shared" si="1"/>
        <v>0</v>
      </c>
      <c r="L42" s="8"/>
      <c r="M42" s="23">
        <f t="shared" si="2"/>
        <v>30</v>
      </c>
    </row>
    <row r="43" spans="1:13" x14ac:dyDescent="0.25">
      <c r="A43" s="20"/>
      <c r="B43" s="20"/>
      <c r="C43" s="21"/>
      <c r="D43" s="20"/>
      <c r="E43" s="20"/>
      <c r="F43" s="22"/>
      <c r="G43" s="8"/>
      <c r="H43" s="8">
        <f t="shared" si="3"/>
        <v>0</v>
      </c>
      <c r="I43" s="22"/>
      <c r="J43" s="8">
        <f t="shared" si="0"/>
        <v>0</v>
      </c>
      <c r="K43" s="8">
        <f t="shared" si="1"/>
        <v>0</v>
      </c>
      <c r="L43" s="8"/>
      <c r="M43" s="23">
        <f t="shared" si="2"/>
        <v>30</v>
      </c>
    </row>
    <row r="44" spans="1:13" x14ac:dyDescent="0.25">
      <c r="A44" s="20"/>
      <c r="B44" s="20"/>
      <c r="C44" s="21"/>
      <c r="D44" s="20"/>
      <c r="E44" s="20"/>
      <c r="F44" s="22"/>
      <c r="G44" s="8"/>
      <c r="H44" s="8">
        <f t="shared" si="3"/>
        <v>0</v>
      </c>
      <c r="I44" s="22"/>
      <c r="J44" s="8">
        <f t="shared" si="0"/>
        <v>0</v>
      </c>
      <c r="K44" s="8">
        <f t="shared" si="1"/>
        <v>0</v>
      </c>
      <c r="L44" s="8"/>
      <c r="M44" s="23">
        <f t="shared" si="2"/>
        <v>30</v>
      </c>
    </row>
    <row r="45" spans="1:13" x14ac:dyDescent="0.25">
      <c r="A45" s="20"/>
      <c r="B45" s="20"/>
      <c r="C45" s="21"/>
      <c r="D45" s="20"/>
      <c r="E45" s="20"/>
      <c r="F45" s="22"/>
      <c r="G45" s="8"/>
      <c r="H45" s="8">
        <f t="shared" si="3"/>
        <v>0</v>
      </c>
      <c r="I45" s="22"/>
      <c r="J45" s="8">
        <f t="shared" si="0"/>
        <v>0</v>
      </c>
      <c r="K45" s="8">
        <f t="shared" si="1"/>
        <v>0</v>
      </c>
      <c r="L45" s="8"/>
      <c r="M45" s="23">
        <f t="shared" si="2"/>
        <v>30</v>
      </c>
    </row>
    <row r="46" spans="1:13" x14ac:dyDescent="0.25">
      <c r="A46" s="20"/>
      <c r="B46" s="20"/>
      <c r="C46" s="21"/>
      <c r="D46" s="20"/>
      <c r="E46" s="20"/>
      <c r="F46" s="22"/>
      <c r="G46" s="8"/>
      <c r="H46" s="8">
        <f t="shared" si="3"/>
        <v>0</v>
      </c>
      <c r="I46" s="22"/>
      <c r="J46" s="8">
        <f t="shared" si="0"/>
        <v>0</v>
      </c>
      <c r="K46" s="8">
        <f t="shared" si="1"/>
        <v>0</v>
      </c>
      <c r="L46" s="8"/>
      <c r="M46" s="23">
        <f t="shared" si="2"/>
        <v>30</v>
      </c>
    </row>
    <row r="47" spans="1:13" x14ac:dyDescent="0.25">
      <c r="A47" s="20"/>
      <c r="B47" s="20"/>
      <c r="C47" s="21"/>
      <c r="D47" s="20"/>
      <c r="E47" s="20"/>
      <c r="F47" s="22"/>
      <c r="G47" s="8"/>
      <c r="H47" s="8">
        <f t="shared" si="3"/>
        <v>0</v>
      </c>
      <c r="I47" s="22"/>
      <c r="J47" s="8">
        <f t="shared" si="0"/>
        <v>0</v>
      </c>
      <c r="K47" s="8">
        <f t="shared" si="1"/>
        <v>0</v>
      </c>
      <c r="L47" s="8"/>
      <c r="M47" s="23">
        <f t="shared" si="2"/>
        <v>30</v>
      </c>
    </row>
    <row r="48" spans="1:13" x14ac:dyDescent="0.25">
      <c r="A48" s="20"/>
      <c r="B48" s="20"/>
      <c r="C48" s="21"/>
      <c r="D48" s="20"/>
      <c r="E48" s="20"/>
      <c r="F48" s="22"/>
      <c r="G48" s="8"/>
      <c r="H48" s="8">
        <f t="shared" si="3"/>
        <v>0</v>
      </c>
      <c r="I48" s="22"/>
      <c r="J48" s="8">
        <f t="shared" si="0"/>
        <v>0</v>
      </c>
      <c r="K48" s="8">
        <f t="shared" si="1"/>
        <v>0</v>
      </c>
      <c r="L48" s="8"/>
      <c r="M48" s="23">
        <f t="shared" si="2"/>
        <v>30</v>
      </c>
    </row>
    <row r="49" spans="1:13" x14ac:dyDescent="0.25">
      <c r="A49" s="20"/>
      <c r="B49" s="20"/>
      <c r="C49" s="21"/>
      <c r="D49" s="20"/>
      <c r="E49" s="20"/>
      <c r="F49" s="22"/>
      <c r="G49" s="8"/>
      <c r="H49" s="8">
        <f t="shared" si="3"/>
        <v>0</v>
      </c>
      <c r="I49" s="22"/>
      <c r="J49" s="8">
        <f t="shared" si="0"/>
        <v>0</v>
      </c>
      <c r="K49" s="8">
        <f t="shared" si="1"/>
        <v>0</v>
      </c>
      <c r="L49" s="8"/>
      <c r="M49" s="23">
        <f t="shared" si="2"/>
        <v>30</v>
      </c>
    </row>
    <row r="50" spans="1:13" x14ac:dyDescent="0.25">
      <c r="A50" s="20"/>
      <c r="B50" s="20"/>
      <c r="C50" s="21"/>
      <c r="D50" s="20"/>
      <c r="E50" s="20"/>
      <c r="F50" s="22"/>
      <c r="G50" s="8"/>
      <c r="H50" s="8">
        <f t="shared" si="3"/>
        <v>0</v>
      </c>
      <c r="I50" s="22"/>
      <c r="J50" s="8">
        <f t="shared" si="0"/>
        <v>0</v>
      </c>
      <c r="K50" s="8">
        <f t="shared" si="1"/>
        <v>0</v>
      </c>
      <c r="L50" s="8"/>
      <c r="M50" s="23">
        <f t="shared" si="2"/>
        <v>30</v>
      </c>
    </row>
    <row r="51" spans="1:13" x14ac:dyDescent="0.25">
      <c r="A51" s="20"/>
      <c r="B51" s="20"/>
      <c r="C51" s="21"/>
      <c r="D51" s="20"/>
      <c r="E51" s="20"/>
      <c r="F51" s="22"/>
      <c r="G51" s="8"/>
      <c r="H51" s="8">
        <f t="shared" si="3"/>
        <v>0</v>
      </c>
      <c r="I51" s="22"/>
      <c r="J51" s="8">
        <f t="shared" si="0"/>
        <v>0</v>
      </c>
      <c r="K51" s="8">
        <f t="shared" si="1"/>
        <v>0</v>
      </c>
      <c r="L51" s="8"/>
      <c r="M51" s="23">
        <f t="shared" si="2"/>
        <v>30</v>
      </c>
    </row>
    <row r="52" spans="1:13" x14ac:dyDescent="0.25">
      <c r="A52" s="20"/>
      <c r="B52" s="20"/>
      <c r="C52" s="21"/>
      <c r="D52" s="20"/>
      <c r="E52" s="20"/>
      <c r="F52" s="22"/>
      <c r="G52" s="8"/>
      <c r="H52" s="8">
        <f t="shared" si="3"/>
        <v>0</v>
      </c>
      <c r="I52" s="22"/>
      <c r="J52" s="8">
        <f t="shared" si="0"/>
        <v>0</v>
      </c>
      <c r="K52" s="8">
        <f t="shared" si="1"/>
        <v>0</v>
      </c>
      <c r="L52" s="8"/>
      <c r="M52" s="23">
        <f t="shared" si="2"/>
        <v>30</v>
      </c>
    </row>
    <row r="53" spans="1:13" x14ac:dyDescent="0.25">
      <c r="A53" s="20"/>
      <c r="B53" s="20"/>
      <c r="C53" s="21"/>
      <c r="D53" s="20"/>
      <c r="E53" s="20"/>
      <c r="F53" s="22"/>
      <c r="G53" s="8"/>
      <c r="H53" s="8">
        <f t="shared" si="3"/>
        <v>0</v>
      </c>
      <c r="I53" s="22"/>
      <c r="J53" s="8">
        <f t="shared" si="0"/>
        <v>0</v>
      </c>
      <c r="K53" s="8">
        <f t="shared" si="1"/>
        <v>0</v>
      </c>
      <c r="L53" s="8"/>
      <c r="M53" s="23">
        <f t="shared" si="2"/>
        <v>30</v>
      </c>
    </row>
    <row r="54" spans="1:13" x14ac:dyDescent="0.25">
      <c r="A54" s="20"/>
      <c r="B54" s="20"/>
      <c r="C54" s="21"/>
      <c r="D54" s="20"/>
      <c r="E54" s="20"/>
      <c r="F54" s="22"/>
      <c r="G54" s="8"/>
      <c r="H54" s="8">
        <f t="shared" si="3"/>
        <v>0</v>
      </c>
      <c r="I54" s="22"/>
      <c r="J54" s="8">
        <f t="shared" si="0"/>
        <v>0</v>
      </c>
      <c r="K54" s="8">
        <f t="shared" si="1"/>
        <v>0</v>
      </c>
      <c r="L54" s="8"/>
      <c r="M54" s="23">
        <f t="shared" si="2"/>
        <v>30</v>
      </c>
    </row>
    <row r="55" spans="1:13" x14ac:dyDescent="0.25">
      <c r="A55" s="20"/>
      <c r="B55" s="20"/>
      <c r="C55" s="21"/>
      <c r="D55" s="20"/>
      <c r="E55" s="20"/>
      <c r="F55" s="22"/>
      <c r="G55" s="8"/>
      <c r="H55" s="8">
        <f t="shared" si="3"/>
        <v>0</v>
      </c>
      <c r="I55" s="22"/>
      <c r="J55" s="8">
        <f t="shared" si="0"/>
        <v>0</v>
      </c>
      <c r="K55" s="8">
        <f t="shared" si="1"/>
        <v>0</v>
      </c>
      <c r="L55" s="8"/>
      <c r="M55" s="23">
        <f t="shared" si="2"/>
        <v>30</v>
      </c>
    </row>
    <row r="56" spans="1:13" x14ac:dyDescent="0.25">
      <c r="A56" s="20"/>
      <c r="B56" s="20"/>
      <c r="C56" s="21"/>
      <c r="D56" s="20"/>
      <c r="E56" s="20"/>
      <c r="F56" s="22"/>
      <c r="G56" s="8"/>
      <c r="H56" s="8">
        <f t="shared" si="3"/>
        <v>0</v>
      </c>
      <c r="I56" s="22"/>
      <c r="J56" s="8">
        <f t="shared" si="0"/>
        <v>0</v>
      </c>
      <c r="K56" s="8">
        <f t="shared" si="1"/>
        <v>0</v>
      </c>
      <c r="L56" s="8"/>
      <c r="M56" s="23">
        <f t="shared" si="2"/>
        <v>30</v>
      </c>
    </row>
    <row r="57" spans="1:13" x14ac:dyDescent="0.25">
      <c r="A57" s="20"/>
      <c r="B57" s="20"/>
      <c r="C57" s="21"/>
      <c r="D57" s="20"/>
      <c r="E57" s="20"/>
      <c r="F57" s="22"/>
      <c r="G57" s="8"/>
      <c r="H57" s="8">
        <f t="shared" si="3"/>
        <v>0</v>
      </c>
      <c r="I57" s="22"/>
      <c r="J57" s="8">
        <f t="shared" si="0"/>
        <v>0</v>
      </c>
      <c r="K57" s="8">
        <f t="shared" si="1"/>
        <v>0</v>
      </c>
      <c r="L57" s="8"/>
      <c r="M57" s="23">
        <f t="shared" si="2"/>
        <v>30</v>
      </c>
    </row>
    <row r="58" spans="1:13" x14ac:dyDescent="0.25">
      <c r="A58" s="20"/>
      <c r="B58" s="20"/>
      <c r="C58" s="21"/>
      <c r="D58" s="20"/>
      <c r="E58" s="20"/>
      <c r="F58" s="22"/>
      <c r="G58" s="8"/>
      <c r="H58" s="8">
        <f t="shared" si="3"/>
        <v>0</v>
      </c>
      <c r="I58" s="22"/>
      <c r="J58" s="8">
        <f t="shared" si="0"/>
        <v>0</v>
      </c>
      <c r="K58" s="8">
        <f t="shared" si="1"/>
        <v>0</v>
      </c>
      <c r="L58" s="8"/>
      <c r="M58" s="23">
        <f t="shared" si="2"/>
        <v>30</v>
      </c>
    </row>
    <row r="59" spans="1:13" x14ac:dyDescent="0.25">
      <c r="A59" s="20"/>
      <c r="B59" s="20"/>
      <c r="C59" s="21"/>
      <c r="D59" s="20"/>
      <c r="E59" s="20"/>
      <c r="F59" s="22"/>
      <c r="G59" s="8"/>
      <c r="H59" s="8">
        <f t="shared" si="3"/>
        <v>0</v>
      </c>
      <c r="I59" s="22"/>
      <c r="J59" s="8">
        <f t="shared" si="0"/>
        <v>0</v>
      </c>
      <c r="K59" s="8">
        <f t="shared" si="1"/>
        <v>0</v>
      </c>
      <c r="L59" s="8"/>
      <c r="M59" s="23">
        <f t="shared" si="2"/>
        <v>30</v>
      </c>
    </row>
    <row r="60" spans="1:13" x14ac:dyDescent="0.25">
      <c r="A60" s="20"/>
      <c r="B60" s="20"/>
      <c r="C60" s="21"/>
      <c r="D60" s="20"/>
      <c r="E60" s="20"/>
      <c r="F60" s="22"/>
      <c r="G60" s="8"/>
      <c r="H60" s="8">
        <f t="shared" si="3"/>
        <v>0</v>
      </c>
      <c r="I60" s="22"/>
      <c r="J60" s="8">
        <f t="shared" si="0"/>
        <v>0</v>
      </c>
      <c r="K60" s="8">
        <f t="shared" si="1"/>
        <v>0</v>
      </c>
      <c r="L60" s="8"/>
      <c r="M60" s="23">
        <f t="shared" si="2"/>
        <v>30</v>
      </c>
    </row>
    <row r="61" spans="1:13" x14ac:dyDescent="0.25">
      <c r="A61" s="20"/>
      <c r="B61" s="20"/>
      <c r="C61" s="21"/>
      <c r="D61" s="20"/>
      <c r="E61" s="20"/>
      <c r="F61" s="22"/>
      <c r="G61" s="8"/>
      <c r="H61" s="8">
        <f t="shared" si="3"/>
        <v>0</v>
      </c>
      <c r="I61" s="22"/>
      <c r="J61" s="8">
        <f t="shared" si="0"/>
        <v>0</v>
      </c>
      <c r="K61" s="8">
        <f t="shared" si="1"/>
        <v>0</v>
      </c>
      <c r="L61" s="8"/>
      <c r="M61" s="23">
        <f t="shared" si="2"/>
        <v>30</v>
      </c>
    </row>
    <row r="62" spans="1:13" x14ac:dyDescent="0.25">
      <c r="A62" s="20"/>
      <c r="B62" s="20"/>
      <c r="C62" s="21"/>
      <c r="D62" s="20"/>
      <c r="E62" s="20"/>
      <c r="F62" s="22"/>
      <c r="G62" s="8"/>
      <c r="H62" s="8">
        <f t="shared" si="3"/>
        <v>0</v>
      </c>
      <c r="I62" s="22"/>
      <c r="J62" s="8">
        <f t="shared" si="0"/>
        <v>0</v>
      </c>
      <c r="K62" s="8">
        <f t="shared" si="1"/>
        <v>0</v>
      </c>
      <c r="L62" s="8"/>
      <c r="M62" s="23">
        <f t="shared" si="2"/>
        <v>30</v>
      </c>
    </row>
    <row r="63" spans="1:13" x14ac:dyDescent="0.25">
      <c r="A63" s="20"/>
      <c r="B63" s="20"/>
      <c r="C63" s="21"/>
      <c r="D63" s="20"/>
      <c r="E63" s="20"/>
      <c r="F63" s="22"/>
      <c r="G63" s="8"/>
      <c r="H63" s="8">
        <f t="shared" si="3"/>
        <v>0</v>
      </c>
      <c r="I63" s="22"/>
      <c r="J63" s="8">
        <f t="shared" si="0"/>
        <v>0</v>
      </c>
      <c r="K63" s="8">
        <f t="shared" si="1"/>
        <v>0</v>
      </c>
      <c r="L63" s="8"/>
      <c r="M63" s="23">
        <f t="shared" si="2"/>
        <v>30</v>
      </c>
    </row>
    <row r="64" spans="1:13" x14ac:dyDescent="0.25">
      <c r="A64" s="20"/>
      <c r="B64" s="20"/>
      <c r="C64" s="21"/>
      <c r="D64" s="20"/>
      <c r="E64" s="20"/>
      <c r="F64" s="22"/>
      <c r="G64" s="8"/>
      <c r="H64" s="8">
        <f t="shared" si="3"/>
        <v>0</v>
      </c>
      <c r="I64" s="22"/>
      <c r="J64" s="8">
        <f t="shared" si="0"/>
        <v>0</v>
      </c>
      <c r="K64" s="8">
        <f t="shared" si="1"/>
        <v>0</v>
      </c>
      <c r="L64" s="8"/>
      <c r="M64" s="23">
        <f t="shared" si="2"/>
        <v>30</v>
      </c>
    </row>
    <row r="65" spans="1:13" x14ac:dyDescent="0.25">
      <c r="A65" s="20"/>
      <c r="B65" s="20"/>
      <c r="C65" s="21"/>
      <c r="D65" s="20"/>
      <c r="E65" s="20"/>
      <c r="F65" s="22"/>
      <c r="G65" s="8"/>
      <c r="H65" s="8">
        <f t="shared" si="3"/>
        <v>0</v>
      </c>
      <c r="I65" s="22"/>
      <c r="J65" s="8">
        <f t="shared" si="0"/>
        <v>0</v>
      </c>
      <c r="K65" s="8">
        <f t="shared" si="1"/>
        <v>0</v>
      </c>
      <c r="L65" s="8"/>
      <c r="M65" s="23">
        <f t="shared" si="2"/>
        <v>30</v>
      </c>
    </row>
    <row r="66" spans="1:13" x14ac:dyDescent="0.25">
      <c r="A66" s="20"/>
      <c r="B66" s="20"/>
      <c r="C66" s="21"/>
      <c r="D66" s="20"/>
      <c r="E66" s="20"/>
      <c r="F66" s="22"/>
      <c r="G66" s="8"/>
      <c r="H66" s="8">
        <f t="shared" si="3"/>
        <v>0</v>
      </c>
      <c r="I66" s="22"/>
      <c r="J66" s="8">
        <f t="shared" si="0"/>
        <v>0</v>
      </c>
      <c r="K66" s="8">
        <f t="shared" si="1"/>
        <v>0</v>
      </c>
      <c r="L66" s="8"/>
      <c r="M66" s="23">
        <f t="shared" si="2"/>
        <v>30</v>
      </c>
    </row>
    <row r="67" spans="1:13" x14ac:dyDescent="0.25">
      <c r="A67" s="20"/>
      <c r="B67" s="20"/>
      <c r="C67" s="21"/>
      <c r="D67" s="20"/>
      <c r="E67" s="20"/>
      <c r="F67" s="22"/>
      <c r="G67" s="8"/>
      <c r="H67" s="8">
        <f t="shared" si="3"/>
        <v>0</v>
      </c>
      <c r="I67" s="22"/>
      <c r="J67" s="8">
        <f t="shared" si="0"/>
        <v>0</v>
      </c>
      <c r="K67" s="8">
        <f t="shared" si="1"/>
        <v>0</v>
      </c>
      <c r="L67" s="8"/>
      <c r="M67" s="23">
        <f t="shared" si="2"/>
        <v>30</v>
      </c>
    </row>
    <row r="68" spans="1:13" x14ac:dyDescent="0.25">
      <c r="A68" s="20"/>
      <c r="B68" s="20"/>
      <c r="C68" s="21"/>
      <c r="D68" s="20"/>
      <c r="E68" s="20"/>
      <c r="F68" s="22"/>
      <c r="G68" s="8"/>
      <c r="H68" s="8">
        <f t="shared" si="3"/>
        <v>0</v>
      </c>
      <c r="I68" s="22"/>
      <c r="J68" s="8">
        <f t="shared" si="0"/>
        <v>0</v>
      </c>
      <c r="K68" s="8">
        <f t="shared" si="1"/>
        <v>0</v>
      </c>
      <c r="L68" s="8"/>
      <c r="M68" s="23">
        <f t="shared" si="2"/>
        <v>30</v>
      </c>
    </row>
    <row r="69" spans="1:13" x14ac:dyDescent="0.25">
      <c r="A69" s="20"/>
      <c r="B69" s="20"/>
      <c r="C69" s="21"/>
      <c r="D69" s="20"/>
      <c r="E69" s="20"/>
      <c r="F69" s="22"/>
      <c r="G69" s="8"/>
      <c r="H69" s="8">
        <f t="shared" si="3"/>
        <v>0</v>
      </c>
      <c r="I69" s="22"/>
      <c r="J69" s="8">
        <f t="shared" si="0"/>
        <v>0</v>
      </c>
      <c r="K69" s="8">
        <f t="shared" si="1"/>
        <v>0</v>
      </c>
      <c r="L69" s="8"/>
      <c r="M69" s="23">
        <f t="shared" si="2"/>
        <v>30</v>
      </c>
    </row>
    <row r="70" spans="1:13" x14ac:dyDescent="0.25">
      <c r="A70" s="20"/>
      <c r="B70" s="20"/>
      <c r="C70" s="21"/>
      <c r="D70" s="20"/>
      <c r="E70" s="20"/>
      <c r="F70" s="22"/>
      <c r="G70" s="8"/>
      <c r="H70" s="8">
        <f t="shared" si="3"/>
        <v>0</v>
      </c>
      <c r="I70" s="22"/>
      <c r="J70" s="8">
        <f t="shared" si="0"/>
        <v>0</v>
      </c>
      <c r="K70" s="8">
        <f t="shared" si="1"/>
        <v>0</v>
      </c>
      <c r="L70" s="8"/>
      <c r="M70" s="23">
        <f t="shared" si="2"/>
        <v>30</v>
      </c>
    </row>
    <row r="71" spans="1:13" x14ac:dyDescent="0.25">
      <c r="A71" s="20"/>
      <c r="B71" s="20"/>
      <c r="C71" s="21"/>
      <c r="D71" s="20"/>
      <c r="E71" s="20"/>
      <c r="F71" s="22"/>
      <c r="G71" s="8"/>
      <c r="H71" s="8">
        <f t="shared" si="3"/>
        <v>0</v>
      </c>
      <c r="I71" s="22"/>
      <c r="J71" s="8">
        <f t="shared" si="0"/>
        <v>0</v>
      </c>
      <c r="K71" s="8">
        <f t="shared" si="1"/>
        <v>0</v>
      </c>
      <c r="L71" s="8"/>
      <c r="M71" s="23">
        <f t="shared" si="2"/>
        <v>30</v>
      </c>
    </row>
    <row r="72" spans="1:13" x14ac:dyDescent="0.25">
      <c r="A72" s="20"/>
      <c r="B72" s="20"/>
      <c r="C72" s="21"/>
      <c r="D72" s="20"/>
      <c r="E72" s="20"/>
      <c r="F72" s="22"/>
      <c r="G72" s="8"/>
      <c r="H72" s="8">
        <f t="shared" si="3"/>
        <v>0</v>
      </c>
      <c r="I72" s="22"/>
      <c r="J72" s="8">
        <f t="shared" si="0"/>
        <v>0</v>
      </c>
      <c r="K72" s="8">
        <f t="shared" si="1"/>
        <v>0</v>
      </c>
      <c r="L72" s="8"/>
      <c r="M72" s="23">
        <f t="shared" si="2"/>
        <v>30</v>
      </c>
    </row>
    <row r="73" spans="1:13" x14ac:dyDescent="0.25">
      <c r="A73" s="20"/>
      <c r="B73" s="20"/>
      <c r="C73" s="21"/>
      <c r="D73" s="20"/>
      <c r="E73" s="20"/>
      <c r="F73" s="22"/>
      <c r="G73" s="8"/>
      <c r="H73" s="8">
        <f t="shared" si="3"/>
        <v>0</v>
      </c>
      <c r="I73" s="22"/>
      <c r="J73" s="8">
        <f t="shared" si="0"/>
        <v>0</v>
      </c>
      <c r="K73" s="8">
        <f t="shared" si="1"/>
        <v>0</v>
      </c>
      <c r="L73" s="8"/>
      <c r="M73" s="23">
        <f t="shared" si="2"/>
        <v>30</v>
      </c>
    </row>
    <row r="74" spans="1:13" x14ac:dyDescent="0.25">
      <c r="A74" s="20"/>
      <c r="B74" s="20"/>
      <c r="C74" s="21"/>
      <c r="D74" s="20"/>
      <c r="E74" s="20"/>
      <c r="F74" s="22"/>
      <c r="G74" s="8"/>
      <c r="H74" s="8">
        <f t="shared" si="3"/>
        <v>0</v>
      </c>
      <c r="I74" s="22"/>
      <c r="J74" s="8">
        <f t="shared" si="0"/>
        <v>0</v>
      </c>
      <c r="K74" s="8">
        <f t="shared" si="1"/>
        <v>0</v>
      </c>
      <c r="L74" s="8"/>
      <c r="M74" s="23">
        <f t="shared" si="2"/>
        <v>30</v>
      </c>
    </row>
    <row r="75" spans="1:13" x14ac:dyDescent="0.25">
      <c r="A75" s="20"/>
      <c r="B75" s="20"/>
      <c r="C75" s="21"/>
      <c r="D75" s="20"/>
      <c r="E75" s="20"/>
      <c r="F75" s="22"/>
      <c r="G75" s="8"/>
      <c r="H75" s="8">
        <f t="shared" si="3"/>
        <v>0</v>
      </c>
      <c r="I75" s="22"/>
      <c r="J75" s="8">
        <f t="shared" ref="J75:J138" si="4">H75*I75</f>
        <v>0</v>
      </c>
      <c r="K75" s="8">
        <f t="shared" ref="K75:K138" si="5">H75*(1-I75)</f>
        <v>0</v>
      </c>
      <c r="L75" s="8"/>
      <c r="M75" s="23">
        <f t="shared" ref="M75:M138" si="6">C75+30</f>
        <v>30</v>
      </c>
    </row>
    <row r="76" spans="1:13" x14ac:dyDescent="0.25">
      <c r="A76" s="20"/>
      <c r="B76" s="20"/>
      <c r="C76" s="21"/>
      <c r="D76" s="20"/>
      <c r="E76" s="20"/>
      <c r="F76" s="22"/>
      <c r="G76" s="8"/>
      <c r="H76" s="8">
        <f t="shared" ref="H76:H139" si="7">E76*(1-F76)</f>
        <v>0</v>
      </c>
      <c r="I76" s="22"/>
      <c r="J76" s="8">
        <f t="shared" si="4"/>
        <v>0</v>
      </c>
      <c r="K76" s="8">
        <f t="shared" si="5"/>
        <v>0</v>
      </c>
      <c r="L76" s="8"/>
      <c r="M76" s="23">
        <f t="shared" si="6"/>
        <v>30</v>
      </c>
    </row>
    <row r="77" spans="1:13" x14ac:dyDescent="0.25">
      <c r="A77" s="20"/>
      <c r="B77" s="20"/>
      <c r="C77" s="21"/>
      <c r="D77" s="20"/>
      <c r="E77" s="20"/>
      <c r="F77" s="22"/>
      <c r="G77" s="8"/>
      <c r="H77" s="8">
        <f t="shared" si="7"/>
        <v>0</v>
      </c>
      <c r="I77" s="22"/>
      <c r="J77" s="8">
        <f t="shared" si="4"/>
        <v>0</v>
      </c>
      <c r="K77" s="8">
        <f t="shared" si="5"/>
        <v>0</v>
      </c>
      <c r="L77" s="8"/>
      <c r="M77" s="23">
        <f t="shared" si="6"/>
        <v>30</v>
      </c>
    </row>
    <row r="78" spans="1:13" x14ac:dyDescent="0.25">
      <c r="A78" s="20"/>
      <c r="B78" s="20"/>
      <c r="C78" s="21"/>
      <c r="D78" s="20"/>
      <c r="E78" s="20"/>
      <c r="F78" s="22"/>
      <c r="G78" s="8"/>
      <c r="H78" s="8">
        <f t="shared" si="7"/>
        <v>0</v>
      </c>
      <c r="I78" s="22"/>
      <c r="J78" s="8">
        <f t="shared" si="4"/>
        <v>0</v>
      </c>
      <c r="K78" s="8">
        <f t="shared" si="5"/>
        <v>0</v>
      </c>
      <c r="L78" s="8"/>
      <c r="M78" s="23">
        <f t="shared" si="6"/>
        <v>30</v>
      </c>
    </row>
    <row r="79" spans="1:13" x14ac:dyDescent="0.25">
      <c r="A79" s="20"/>
      <c r="B79" s="20"/>
      <c r="C79" s="21"/>
      <c r="D79" s="20"/>
      <c r="E79" s="20"/>
      <c r="F79" s="22"/>
      <c r="G79" s="8"/>
      <c r="H79" s="8">
        <f t="shared" si="7"/>
        <v>0</v>
      </c>
      <c r="I79" s="22"/>
      <c r="J79" s="8">
        <f t="shared" si="4"/>
        <v>0</v>
      </c>
      <c r="K79" s="8">
        <f t="shared" si="5"/>
        <v>0</v>
      </c>
      <c r="L79" s="8"/>
      <c r="M79" s="23">
        <f t="shared" si="6"/>
        <v>30</v>
      </c>
    </row>
    <row r="80" spans="1:13" x14ac:dyDescent="0.25">
      <c r="A80" s="20"/>
      <c r="B80" s="20"/>
      <c r="C80" s="21"/>
      <c r="D80" s="20"/>
      <c r="E80" s="20"/>
      <c r="F80" s="22"/>
      <c r="G80" s="8"/>
      <c r="H80" s="8">
        <f t="shared" si="7"/>
        <v>0</v>
      </c>
      <c r="I80" s="22"/>
      <c r="J80" s="8">
        <f t="shared" si="4"/>
        <v>0</v>
      </c>
      <c r="K80" s="8">
        <f t="shared" si="5"/>
        <v>0</v>
      </c>
      <c r="L80" s="8"/>
      <c r="M80" s="23">
        <f t="shared" si="6"/>
        <v>30</v>
      </c>
    </row>
    <row r="81" spans="1:13" x14ac:dyDescent="0.25">
      <c r="A81" s="20"/>
      <c r="B81" s="20"/>
      <c r="C81" s="21"/>
      <c r="D81" s="20"/>
      <c r="E81" s="20"/>
      <c r="F81" s="22"/>
      <c r="G81" s="8"/>
      <c r="H81" s="8">
        <f t="shared" si="7"/>
        <v>0</v>
      </c>
      <c r="I81" s="22"/>
      <c r="J81" s="8">
        <f t="shared" si="4"/>
        <v>0</v>
      </c>
      <c r="K81" s="8">
        <f t="shared" si="5"/>
        <v>0</v>
      </c>
      <c r="L81" s="8"/>
      <c r="M81" s="23">
        <f t="shared" si="6"/>
        <v>30</v>
      </c>
    </row>
    <row r="82" spans="1:13" x14ac:dyDescent="0.25">
      <c r="A82" s="20"/>
      <c r="B82" s="20"/>
      <c r="C82" s="21"/>
      <c r="D82" s="20"/>
      <c r="E82" s="20"/>
      <c r="F82" s="22"/>
      <c r="G82" s="8"/>
      <c r="H82" s="8">
        <f t="shared" si="7"/>
        <v>0</v>
      </c>
      <c r="I82" s="22"/>
      <c r="J82" s="8">
        <f t="shared" si="4"/>
        <v>0</v>
      </c>
      <c r="K82" s="8">
        <f t="shared" si="5"/>
        <v>0</v>
      </c>
      <c r="L82" s="8"/>
      <c r="M82" s="23">
        <f t="shared" si="6"/>
        <v>30</v>
      </c>
    </row>
    <row r="83" spans="1:13" x14ac:dyDescent="0.25">
      <c r="A83" s="20"/>
      <c r="B83" s="20"/>
      <c r="C83" s="21"/>
      <c r="D83" s="20"/>
      <c r="E83" s="20"/>
      <c r="F83" s="22"/>
      <c r="G83" s="8"/>
      <c r="H83" s="8">
        <f t="shared" si="7"/>
        <v>0</v>
      </c>
      <c r="I83" s="22"/>
      <c r="J83" s="8">
        <f t="shared" si="4"/>
        <v>0</v>
      </c>
      <c r="K83" s="8">
        <f t="shared" si="5"/>
        <v>0</v>
      </c>
      <c r="L83" s="8"/>
      <c r="M83" s="23">
        <f t="shared" si="6"/>
        <v>30</v>
      </c>
    </row>
    <row r="84" spans="1:13" x14ac:dyDescent="0.25">
      <c r="A84" s="20"/>
      <c r="B84" s="20"/>
      <c r="C84" s="21"/>
      <c r="D84" s="20"/>
      <c r="E84" s="20"/>
      <c r="F84" s="22"/>
      <c r="G84" s="8"/>
      <c r="H84" s="8">
        <f t="shared" si="7"/>
        <v>0</v>
      </c>
      <c r="I84" s="22"/>
      <c r="J84" s="8">
        <f t="shared" si="4"/>
        <v>0</v>
      </c>
      <c r="K84" s="8">
        <f t="shared" si="5"/>
        <v>0</v>
      </c>
      <c r="L84" s="8"/>
      <c r="M84" s="23">
        <f t="shared" si="6"/>
        <v>30</v>
      </c>
    </row>
    <row r="85" spans="1:13" x14ac:dyDescent="0.25">
      <c r="A85" s="20"/>
      <c r="B85" s="20"/>
      <c r="C85" s="21"/>
      <c r="D85" s="20"/>
      <c r="E85" s="20"/>
      <c r="F85" s="22"/>
      <c r="G85" s="8"/>
      <c r="H85" s="8">
        <f t="shared" si="7"/>
        <v>0</v>
      </c>
      <c r="I85" s="22"/>
      <c r="J85" s="8">
        <f t="shared" si="4"/>
        <v>0</v>
      </c>
      <c r="K85" s="8">
        <f t="shared" si="5"/>
        <v>0</v>
      </c>
      <c r="L85" s="8"/>
      <c r="M85" s="23">
        <f t="shared" si="6"/>
        <v>30</v>
      </c>
    </row>
    <row r="86" spans="1:13" x14ac:dyDescent="0.25">
      <c r="A86" s="20"/>
      <c r="B86" s="20"/>
      <c r="C86" s="21"/>
      <c r="D86" s="20"/>
      <c r="E86" s="20"/>
      <c r="F86" s="22"/>
      <c r="G86" s="8"/>
      <c r="H86" s="8">
        <f t="shared" si="7"/>
        <v>0</v>
      </c>
      <c r="I86" s="22"/>
      <c r="J86" s="8">
        <f t="shared" si="4"/>
        <v>0</v>
      </c>
      <c r="K86" s="8">
        <f t="shared" si="5"/>
        <v>0</v>
      </c>
      <c r="L86" s="8"/>
      <c r="M86" s="23">
        <f t="shared" si="6"/>
        <v>30</v>
      </c>
    </row>
    <row r="87" spans="1:13" x14ac:dyDescent="0.25">
      <c r="A87" s="20"/>
      <c r="B87" s="20"/>
      <c r="C87" s="21"/>
      <c r="D87" s="20"/>
      <c r="E87" s="20"/>
      <c r="F87" s="22"/>
      <c r="G87" s="8"/>
      <c r="H87" s="8">
        <f t="shared" si="7"/>
        <v>0</v>
      </c>
      <c r="I87" s="22"/>
      <c r="J87" s="8">
        <f t="shared" si="4"/>
        <v>0</v>
      </c>
      <c r="K87" s="8">
        <f t="shared" si="5"/>
        <v>0</v>
      </c>
      <c r="L87" s="8"/>
      <c r="M87" s="23">
        <f t="shared" si="6"/>
        <v>30</v>
      </c>
    </row>
    <row r="88" spans="1:13" x14ac:dyDescent="0.25">
      <c r="A88" s="20"/>
      <c r="B88" s="20"/>
      <c r="C88" s="21"/>
      <c r="D88" s="20"/>
      <c r="E88" s="20"/>
      <c r="F88" s="22"/>
      <c r="G88" s="8"/>
      <c r="H88" s="8">
        <f t="shared" si="7"/>
        <v>0</v>
      </c>
      <c r="I88" s="22"/>
      <c r="J88" s="8">
        <f t="shared" si="4"/>
        <v>0</v>
      </c>
      <c r="K88" s="8">
        <f t="shared" si="5"/>
        <v>0</v>
      </c>
      <c r="L88" s="8"/>
      <c r="M88" s="23">
        <f t="shared" si="6"/>
        <v>30</v>
      </c>
    </row>
    <row r="89" spans="1:13" x14ac:dyDescent="0.25">
      <c r="A89" s="20"/>
      <c r="B89" s="20"/>
      <c r="C89" s="21"/>
      <c r="D89" s="20"/>
      <c r="E89" s="20"/>
      <c r="F89" s="22"/>
      <c r="G89" s="8"/>
      <c r="H89" s="8">
        <f t="shared" si="7"/>
        <v>0</v>
      </c>
      <c r="I89" s="22"/>
      <c r="J89" s="8">
        <f t="shared" si="4"/>
        <v>0</v>
      </c>
      <c r="K89" s="8">
        <f t="shared" si="5"/>
        <v>0</v>
      </c>
      <c r="L89" s="8"/>
      <c r="M89" s="23">
        <f t="shared" si="6"/>
        <v>30</v>
      </c>
    </row>
    <row r="90" spans="1:13" x14ac:dyDescent="0.25">
      <c r="A90" s="20"/>
      <c r="B90" s="20"/>
      <c r="C90" s="21"/>
      <c r="D90" s="20"/>
      <c r="E90" s="20"/>
      <c r="F90" s="22"/>
      <c r="G90" s="8"/>
      <c r="H90" s="8">
        <f t="shared" si="7"/>
        <v>0</v>
      </c>
      <c r="I90" s="22"/>
      <c r="J90" s="8">
        <f t="shared" si="4"/>
        <v>0</v>
      </c>
      <c r="K90" s="8">
        <f t="shared" si="5"/>
        <v>0</v>
      </c>
      <c r="L90" s="8"/>
      <c r="M90" s="23">
        <f t="shared" si="6"/>
        <v>30</v>
      </c>
    </row>
    <row r="91" spans="1:13" x14ac:dyDescent="0.25">
      <c r="A91" s="20"/>
      <c r="B91" s="20"/>
      <c r="C91" s="21"/>
      <c r="D91" s="20"/>
      <c r="E91" s="20"/>
      <c r="F91" s="22"/>
      <c r="G91" s="8"/>
      <c r="H91" s="8">
        <f t="shared" si="7"/>
        <v>0</v>
      </c>
      <c r="I91" s="22"/>
      <c r="J91" s="8">
        <f t="shared" si="4"/>
        <v>0</v>
      </c>
      <c r="K91" s="8">
        <f t="shared" si="5"/>
        <v>0</v>
      </c>
      <c r="L91" s="8"/>
      <c r="M91" s="23">
        <f t="shared" si="6"/>
        <v>30</v>
      </c>
    </row>
    <row r="92" spans="1:13" x14ac:dyDescent="0.25">
      <c r="A92" s="20"/>
      <c r="B92" s="20"/>
      <c r="C92" s="21"/>
      <c r="D92" s="20"/>
      <c r="E92" s="20"/>
      <c r="F92" s="22"/>
      <c r="G92" s="8"/>
      <c r="H92" s="8">
        <f t="shared" si="7"/>
        <v>0</v>
      </c>
      <c r="I92" s="22"/>
      <c r="J92" s="8">
        <f t="shared" si="4"/>
        <v>0</v>
      </c>
      <c r="K92" s="8">
        <f t="shared" si="5"/>
        <v>0</v>
      </c>
      <c r="L92" s="8"/>
      <c r="M92" s="23">
        <f t="shared" si="6"/>
        <v>30</v>
      </c>
    </row>
    <row r="93" spans="1:13" x14ac:dyDescent="0.25">
      <c r="A93" s="20"/>
      <c r="B93" s="20"/>
      <c r="C93" s="21"/>
      <c r="D93" s="20"/>
      <c r="E93" s="20"/>
      <c r="F93" s="22"/>
      <c r="G93" s="8"/>
      <c r="H93" s="8">
        <f t="shared" si="7"/>
        <v>0</v>
      </c>
      <c r="I93" s="22"/>
      <c r="J93" s="8">
        <f t="shared" si="4"/>
        <v>0</v>
      </c>
      <c r="K93" s="8">
        <f t="shared" si="5"/>
        <v>0</v>
      </c>
      <c r="L93" s="8"/>
      <c r="M93" s="23">
        <f t="shared" si="6"/>
        <v>30</v>
      </c>
    </row>
    <row r="94" spans="1:13" x14ac:dyDescent="0.25">
      <c r="A94" s="20"/>
      <c r="B94" s="20"/>
      <c r="C94" s="21"/>
      <c r="D94" s="20"/>
      <c r="E94" s="20"/>
      <c r="F94" s="22"/>
      <c r="G94" s="8"/>
      <c r="H94" s="8">
        <f t="shared" si="7"/>
        <v>0</v>
      </c>
      <c r="I94" s="22"/>
      <c r="J94" s="8">
        <f t="shared" si="4"/>
        <v>0</v>
      </c>
      <c r="K94" s="8">
        <f t="shared" si="5"/>
        <v>0</v>
      </c>
      <c r="L94" s="8"/>
      <c r="M94" s="23">
        <f t="shared" si="6"/>
        <v>30</v>
      </c>
    </row>
    <row r="95" spans="1:13" x14ac:dyDescent="0.25">
      <c r="A95" s="20"/>
      <c r="B95" s="20"/>
      <c r="C95" s="21"/>
      <c r="D95" s="20"/>
      <c r="E95" s="20"/>
      <c r="F95" s="22"/>
      <c r="G95" s="8"/>
      <c r="H95" s="8">
        <f t="shared" si="7"/>
        <v>0</v>
      </c>
      <c r="I95" s="22"/>
      <c r="J95" s="8">
        <f t="shared" si="4"/>
        <v>0</v>
      </c>
      <c r="K95" s="8">
        <f t="shared" si="5"/>
        <v>0</v>
      </c>
      <c r="L95" s="8"/>
      <c r="M95" s="23">
        <f t="shared" si="6"/>
        <v>30</v>
      </c>
    </row>
    <row r="96" spans="1:13" x14ac:dyDescent="0.25">
      <c r="A96" s="20"/>
      <c r="B96" s="20"/>
      <c r="C96" s="21"/>
      <c r="D96" s="20"/>
      <c r="E96" s="20"/>
      <c r="F96" s="22"/>
      <c r="G96" s="8"/>
      <c r="H96" s="8">
        <f t="shared" si="7"/>
        <v>0</v>
      </c>
      <c r="I96" s="22"/>
      <c r="J96" s="8">
        <f t="shared" si="4"/>
        <v>0</v>
      </c>
      <c r="K96" s="8">
        <f t="shared" si="5"/>
        <v>0</v>
      </c>
      <c r="L96" s="8"/>
      <c r="M96" s="23">
        <f t="shared" si="6"/>
        <v>30</v>
      </c>
    </row>
    <row r="97" spans="1:13" x14ac:dyDescent="0.25">
      <c r="A97" s="20"/>
      <c r="B97" s="20"/>
      <c r="C97" s="21"/>
      <c r="D97" s="20"/>
      <c r="E97" s="20"/>
      <c r="F97" s="22"/>
      <c r="G97" s="8"/>
      <c r="H97" s="8">
        <f t="shared" si="7"/>
        <v>0</v>
      </c>
      <c r="I97" s="22"/>
      <c r="J97" s="8">
        <f t="shared" si="4"/>
        <v>0</v>
      </c>
      <c r="K97" s="8">
        <f t="shared" si="5"/>
        <v>0</v>
      </c>
      <c r="L97" s="8"/>
      <c r="M97" s="23">
        <f t="shared" si="6"/>
        <v>30</v>
      </c>
    </row>
    <row r="98" spans="1:13" x14ac:dyDescent="0.25">
      <c r="A98" s="20"/>
      <c r="B98" s="20"/>
      <c r="C98" s="21"/>
      <c r="D98" s="20"/>
      <c r="E98" s="20"/>
      <c r="F98" s="22"/>
      <c r="G98" s="8"/>
      <c r="H98" s="8">
        <f t="shared" si="7"/>
        <v>0</v>
      </c>
      <c r="I98" s="22"/>
      <c r="J98" s="8">
        <f t="shared" si="4"/>
        <v>0</v>
      </c>
      <c r="K98" s="8">
        <f t="shared" si="5"/>
        <v>0</v>
      </c>
      <c r="L98" s="8"/>
      <c r="M98" s="23">
        <f t="shared" si="6"/>
        <v>30</v>
      </c>
    </row>
    <row r="99" spans="1:13" x14ac:dyDescent="0.25">
      <c r="A99" s="20"/>
      <c r="B99" s="20"/>
      <c r="C99" s="21"/>
      <c r="D99" s="20"/>
      <c r="E99" s="20"/>
      <c r="F99" s="22"/>
      <c r="G99" s="8"/>
      <c r="H99" s="8">
        <f t="shared" si="7"/>
        <v>0</v>
      </c>
      <c r="I99" s="22"/>
      <c r="J99" s="8">
        <f t="shared" si="4"/>
        <v>0</v>
      </c>
      <c r="K99" s="8">
        <f t="shared" si="5"/>
        <v>0</v>
      </c>
      <c r="L99" s="8"/>
      <c r="M99" s="23">
        <f t="shared" si="6"/>
        <v>30</v>
      </c>
    </row>
    <row r="100" spans="1:13" x14ac:dyDescent="0.25">
      <c r="A100" s="20"/>
      <c r="B100" s="20"/>
      <c r="C100" s="21"/>
      <c r="D100" s="20"/>
      <c r="E100" s="20"/>
      <c r="F100" s="22"/>
      <c r="G100" s="8"/>
      <c r="H100" s="8">
        <f t="shared" si="7"/>
        <v>0</v>
      </c>
      <c r="I100" s="22"/>
      <c r="J100" s="8">
        <f t="shared" si="4"/>
        <v>0</v>
      </c>
      <c r="K100" s="8">
        <f t="shared" si="5"/>
        <v>0</v>
      </c>
      <c r="L100" s="8"/>
      <c r="M100" s="23">
        <f t="shared" si="6"/>
        <v>30</v>
      </c>
    </row>
    <row r="101" spans="1:13" x14ac:dyDescent="0.25">
      <c r="A101" s="20"/>
      <c r="B101" s="20"/>
      <c r="C101" s="21"/>
      <c r="D101" s="20"/>
      <c r="E101" s="20"/>
      <c r="F101" s="22"/>
      <c r="G101" s="8"/>
      <c r="H101" s="8">
        <f t="shared" si="7"/>
        <v>0</v>
      </c>
      <c r="I101" s="22"/>
      <c r="J101" s="8">
        <f t="shared" si="4"/>
        <v>0</v>
      </c>
      <c r="K101" s="8">
        <f t="shared" si="5"/>
        <v>0</v>
      </c>
      <c r="L101" s="8"/>
      <c r="M101" s="23">
        <f t="shared" si="6"/>
        <v>30</v>
      </c>
    </row>
    <row r="102" spans="1:13" x14ac:dyDescent="0.25">
      <c r="A102" s="20"/>
      <c r="B102" s="20"/>
      <c r="C102" s="21"/>
      <c r="D102" s="20"/>
      <c r="E102" s="20"/>
      <c r="F102" s="22"/>
      <c r="G102" s="8"/>
      <c r="H102" s="8">
        <f t="shared" si="7"/>
        <v>0</v>
      </c>
      <c r="I102" s="22"/>
      <c r="J102" s="8">
        <f t="shared" si="4"/>
        <v>0</v>
      </c>
      <c r="K102" s="8">
        <f t="shared" si="5"/>
        <v>0</v>
      </c>
      <c r="L102" s="8"/>
      <c r="M102" s="23">
        <f t="shared" si="6"/>
        <v>30</v>
      </c>
    </row>
    <row r="103" spans="1:13" x14ac:dyDescent="0.25">
      <c r="A103" s="20"/>
      <c r="B103" s="20"/>
      <c r="C103" s="21"/>
      <c r="D103" s="20"/>
      <c r="E103" s="20"/>
      <c r="F103" s="22"/>
      <c r="G103" s="8"/>
      <c r="H103" s="8">
        <f t="shared" si="7"/>
        <v>0</v>
      </c>
      <c r="I103" s="22"/>
      <c r="J103" s="8">
        <f t="shared" si="4"/>
        <v>0</v>
      </c>
      <c r="K103" s="8">
        <f t="shared" si="5"/>
        <v>0</v>
      </c>
      <c r="L103" s="8"/>
      <c r="M103" s="23">
        <f t="shared" si="6"/>
        <v>30</v>
      </c>
    </row>
    <row r="104" spans="1:13" x14ac:dyDescent="0.25">
      <c r="A104" s="20"/>
      <c r="B104" s="20"/>
      <c r="C104" s="21"/>
      <c r="D104" s="20"/>
      <c r="E104" s="20"/>
      <c r="F104" s="22"/>
      <c r="G104" s="8"/>
      <c r="H104" s="8">
        <f t="shared" si="7"/>
        <v>0</v>
      </c>
      <c r="I104" s="22"/>
      <c r="J104" s="8">
        <f t="shared" si="4"/>
        <v>0</v>
      </c>
      <c r="K104" s="8">
        <f t="shared" si="5"/>
        <v>0</v>
      </c>
      <c r="L104" s="8"/>
      <c r="M104" s="23">
        <f t="shared" si="6"/>
        <v>30</v>
      </c>
    </row>
    <row r="105" spans="1:13" x14ac:dyDescent="0.25">
      <c r="A105" s="20"/>
      <c r="B105" s="20"/>
      <c r="C105" s="21"/>
      <c r="D105" s="20"/>
      <c r="E105" s="20"/>
      <c r="F105" s="22"/>
      <c r="G105" s="8"/>
      <c r="H105" s="8">
        <f t="shared" si="7"/>
        <v>0</v>
      </c>
      <c r="I105" s="22"/>
      <c r="J105" s="8">
        <f t="shared" si="4"/>
        <v>0</v>
      </c>
      <c r="K105" s="8">
        <f t="shared" si="5"/>
        <v>0</v>
      </c>
      <c r="L105" s="8"/>
      <c r="M105" s="23">
        <f t="shared" si="6"/>
        <v>30</v>
      </c>
    </row>
    <row r="106" spans="1:13" x14ac:dyDescent="0.25">
      <c r="A106" s="20"/>
      <c r="B106" s="20"/>
      <c r="C106" s="21"/>
      <c r="D106" s="20"/>
      <c r="E106" s="20"/>
      <c r="F106" s="22"/>
      <c r="G106" s="8"/>
      <c r="H106" s="8">
        <f t="shared" si="7"/>
        <v>0</v>
      </c>
      <c r="I106" s="22"/>
      <c r="J106" s="8">
        <f t="shared" si="4"/>
        <v>0</v>
      </c>
      <c r="K106" s="8">
        <f t="shared" si="5"/>
        <v>0</v>
      </c>
      <c r="L106" s="8"/>
      <c r="M106" s="23">
        <f t="shared" si="6"/>
        <v>30</v>
      </c>
    </row>
    <row r="107" spans="1:13" x14ac:dyDescent="0.25">
      <c r="A107" s="20"/>
      <c r="B107" s="20"/>
      <c r="C107" s="21"/>
      <c r="D107" s="20"/>
      <c r="E107" s="20"/>
      <c r="F107" s="22"/>
      <c r="G107" s="8"/>
      <c r="H107" s="8">
        <f t="shared" si="7"/>
        <v>0</v>
      </c>
      <c r="I107" s="22"/>
      <c r="J107" s="8">
        <f t="shared" si="4"/>
        <v>0</v>
      </c>
      <c r="K107" s="8">
        <f t="shared" si="5"/>
        <v>0</v>
      </c>
      <c r="L107" s="8"/>
      <c r="M107" s="23">
        <f t="shared" si="6"/>
        <v>30</v>
      </c>
    </row>
    <row r="108" spans="1:13" x14ac:dyDescent="0.25">
      <c r="A108" s="20"/>
      <c r="B108" s="20"/>
      <c r="C108" s="21"/>
      <c r="D108" s="20"/>
      <c r="E108" s="20"/>
      <c r="F108" s="22"/>
      <c r="G108" s="8"/>
      <c r="H108" s="8">
        <f t="shared" si="7"/>
        <v>0</v>
      </c>
      <c r="I108" s="22"/>
      <c r="J108" s="8">
        <f t="shared" si="4"/>
        <v>0</v>
      </c>
      <c r="K108" s="8">
        <f t="shared" si="5"/>
        <v>0</v>
      </c>
      <c r="L108" s="8"/>
      <c r="M108" s="23">
        <f t="shared" si="6"/>
        <v>30</v>
      </c>
    </row>
    <row r="109" spans="1:13" x14ac:dyDescent="0.25">
      <c r="A109" s="20"/>
      <c r="B109" s="20"/>
      <c r="C109" s="21"/>
      <c r="D109" s="20"/>
      <c r="E109" s="20"/>
      <c r="F109" s="22"/>
      <c r="G109" s="8"/>
      <c r="H109" s="8">
        <f t="shared" si="7"/>
        <v>0</v>
      </c>
      <c r="I109" s="22"/>
      <c r="J109" s="8">
        <f t="shared" si="4"/>
        <v>0</v>
      </c>
      <c r="K109" s="8">
        <f t="shared" si="5"/>
        <v>0</v>
      </c>
      <c r="L109" s="8"/>
      <c r="M109" s="23">
        <f t="shared" si="6"/>
        <v>30</v>
      </c>
    </row>
    <row r="110" spans="1:13" x14ac:dyDescent="0.25">
      <c r="A110" s="20"/>
      <c r="B110" s="20"/>
      <c r="C110" s="21"/>
      <c r="D110" s="20"/>
      <c r="E110" s="20"/>
      <c r="F110" s="22"/>
      <c r="G110" s="8"/>
      <c r="H110" s="8">
        <f t="shared" si="7"/>
        <v>0</v>
      </c>
      <c r="I110" s="22"/>
      <c r="J110" s="8">
        <f t="shared" si="4"/>
        <v>0</v>
      </c>
      <c r="K110" s="8">
        <f t="shared" si="5"/>
        <v>0</v>
      </c>
      <c r="L110" s="8"/>
      <c r="M110" s="23">
        <f t="shared" si="6"/>
        <v>30</v>
      </c>
    </row>
    <row r="111" spans="1:13" x14ac:dyDescent="0.25">
      <c r="A111" s="20"/>
      <c r="B111" s="20"/>
      <c r="C111" s="21"/>
      <c r="D111" s="20"/>
      <c r="E111" s="20"/>
      <c r="F111" s="22"/>
      <c r="G111" s="8"/>
      <c r="H111" s="8">
        <f t="shared" si="7"/>
        <v>0</v>
      </c>
      <c r="I111" s="22"/>
      <c r="J111" s="8">
        <f t="shared" si="4"/>
        <v>0</v>
      </c>
      <c r="K111" s="8">
        <f t="shared" si="5"/>
        <v>0</v>
      </c>
      <c r="L111" s="8"/>
      <c r="M111" s="23">
        <f t="shared" si="6"/>
        <v>30</v>
      </c>
    </row>
    <row r="112" spans="1:13" x14ac:dyDescent="0.25">
      <c r="A112" s="20"/>
      <c r="B112" s="20"/>
      <c r="C112" s="21"/>
      <c r="D112" s="20"/>
      <c r="E112" s="20"/>
      <c r="F112" s="22"/>
      <c r="G112" s="8"/>
      <c r="H112" s="8">
        <f t="shared" si="7"/>
        <v>0</v>
      </c>
      <c r="I112" s="22"/>
      <c r="J112" s="8">
        <f t="shared" si="4"/>
        <v>0</v>
      </c>
      <c r="K112" s="8">
        <f t="shared" si="5"/>
        <v>0</v>
      </c>
      <c r="L112" s="8"/>
      <c r="M112" s="23">
        <f t="shared" si="6"/>
        <v>30</v>
      </c>
    </row>
    <row r="113" spans="1:13" x14ac:dyDescent="0.25">
      <c r="A113" s="20"/>
      <c r="B113" s="20"/>
      <c r="C113" s="21"/>
      <c r="D113" s="20"/>
      <c r="E113" s="20"/>
      <c r="F113" s="22"/>
      <c r="G113" s="8"/>
      <c r="H113" s="8">
        <f t="shared" si="7"/>
        <v>0</v>
      </c>
      <c r="I113" s="22"/>
      <c r="J113" s="8">
        <f t="shared" si="4"/>
        <v>0</v>
      </c>
      <c r="K113" s="8">
        <f t="shared" si="5"/>
        <v>0</v>
      </c>
      <c r="L113" s="8"/>
      <c r="M113" s="23">
        <f t="shared" si="6"/>
        <v>30</v>
      </c>
    </row>
    <row r="114" spans="1:13" x14ac:dyDescent="0.25">
      <c r="A114" s="20"/>
      <c r="B114" s="20"/>
      <c r="C114" s="21"/>
      <c r="D114" s="20"/>
      <c r="E114" s="20"/>
      <c r="F114" s="22"/>
      <c r="G114" s="8"/>
      <c r="H114" s="8">
        <f t="shared" si="7"/>
        <v>0</v>
      </c>
      <c r="I114" s="22"/>
      <c r="J114" s="8">
        <f t="shared" si="4"/>
        <v>0</v>
      </c>
      <c r="K114" s="8">
        <f t="shared" si="5"/>
        <v>0</v>
      </c>
      <c r="L114" s="8"/>
      <c r="M114" s="23">
        <f t="shared" si="6"/>
        <v>30</v>
      </c>
    </row>
    <row r="115" spans="1:13" x14ac:dyDescent="0.25">
      <c r="A115" s="20"/>
      <c r="B115" s="20"/>
      <c r="C115" s="21"/>
      <c r="D115" s="20"/>
      <c r="E115" s="20"/>
      <c r="F115" s="22"/>
      <c r="G115" s="8"/>
      <c r="H115" s="8">
        <f t="shared" si="7"/>
        <v>0</v>
      </c>
      <c r="I115" s="22"/>
      <c r="J115" s="8">
        <f t="shared" si="4"/>
        <v>0</v>
      </c>
      <c r="K115" s="8">
        <f t="shared" si="5"/>
        <v>0</v>
      </c>
      <c r="L115" s="8"/>
      <c r="M115" s="23">
        <f t="shared" si="6"/>
        <v>30</v>
      </c>
    </row>
    <row r="116" spans="1:13" x14ac:dyDescent="0.25">
      <c r="A116" s="20"/>
      <c r="B116" s="20"/>
      <c r="C116" s="21"/>
      <c r="D116" s="20"/>
      <c r="E116" s="20"/>
      <c r="F116" s="22"/>
      <c r="G116" s="8"/>
      <c r="H116" s="8">
        <f t="shared" si="7"/>
        <v>0</v>
      </c>
      <c r="I116" s="22"/>
      <c r="J116" s="8">
        <f t="shared" si="4"/>
        <v>0</v>
      </c>
      <c r="K116" s="8">
        <f t="shared" si="5"/>
        <v>0</v>
      </c>
      <c r="L116" s="8"/>
      <c r="M116" s="23">
        <f t="shared" si="6"/>
        <v>30</v>
      </c>
    </row>
    <row r="117" spans="1:13" x14ac:dyDescent="0.25">
      <c r="A117" s="20"/>
      <c r="B117" s="20"/>
      <c r="C117" s="21"/>
      <c r="D117" s="20"/>
      <c r="E117" s="20"/>
      <c r="F117" s="22"/>
      <c r="G117" s="8"/>
      <c r="H117" s="8">
        <f t="shared" si="7"/>
        <v>0</v>
      </c>
      <c r="I117" s="22"/>
      <c r="J117" s="8">
        <f t="shared" si="4"/>
        <v>0</v>
      </c>
      <c r="K117" s="8">
        <f t="shared" si="5"/>
        <v>0</v>
      </c>
      <c r="L117" s="8"/>
      <c r="M117" s="23">
        <f t="shared" si="6"/>
        <v>30</v>
      </c>
    </row>
    <row r="118" spans="1:13" x14ac:dyDescent="0.25">
      <c r="A118" s="20"/>
      <c r="B118" s="20"/>
      <c r="C118" s="21"/>
      <c r="D118" s="20"/>
      <c r="E118" s="20"/>
      <c r="F118" s="22"/>
      <c r="G118" s="8"/>
      <c r="H118" s="8">
        <f t="shared" si="7"/>
        <v>0</v>
      </c>
      <c r="I118" s="22"/>
      <c r="J118" s="8">
        <f t="shared" si="4"/>
        <v>0</v>
      </c>
      <c r="K118" s="8">
        <f t="shared" si="5"/>
        <v>0</v>
      </c>
      <c r="L118" s="8"/>
      <c r="M118" s="23">
        <f t="shared" si="6"/>
        <v>30</v>
      </c>
    </row>
    <row r="119" spans="1:13" x14ac:dyDescent="0.25">
      <c r="A119" s="20"/>
      <c r="B119" s="20"/>
      <c r="C119" s="21"/>
      <c r="D119" s="20"/>
      <c r="E119" s="20"/>
      <c r="F119" s="22"/>
      <c r="G119" s="8"/>
      <c r="H119" s="8">
        <f t="shared" si="7"/>
        <v>0</v>
      </c>
      <c r="I119" s="22"/>
      <c r="J119" s="8">
        <f t="shared" si="4"/>
        <v>0</v>
      </c>
      <c r="K119" s="8">
        <f t="shared" si="5"/>
        <v>0</v>
      </c>
      <c r="L119" s="8"/>
      <c r="M119" s="23">
        <f t="shared" si="6"/>
        <v>30</v>
      </c>
    </row>
    <row r="120" spans="1:13" x14ac:dyDescent="0.25">
      <c r="A120" s="20"/>
      <c r="B120" s="20"/>
      <c r="C120" s="21"/>
      <c r="D120" s="20"/>
      <c r="E120" s="20"/>
      <c r="F120" s="22"/>
      <c r="G120" s="8"/>
      <c r="H120" s="8">
        <f t="shared" si="7"/>
        <v>0</v>
      </c>
      <c r="I120" s="22"/>
      <c r="J120" s="8">
        <f t="shared" si="4"/>
        <v>0</v>
      </c>
      <c r="K120" s="8">
        <f t="shared" si="5"/>
        <v>0</v>
      </c>
      <c r="L120" s="8"/>
      <c r="M120" s="23">
        <f t="shared" si="6"/>
        <v>30</v>
      </c>
    </row>
    <row r="121" spans="1:13" x14ac:dyDescent="0.25">
      <c r="A121" s="20"/>
      <c r="B121" s="20"/>
      <c r="C121" s="21"/>
      <c r="D121" s="20"/>
      <c r="E121" s="20"/>
      <c r="F121" s="22"/>
      <c r="G121" s="8"/>
      <c r="H121" s="8">
        <f t="shared" si="7"/>
        <v>0</v>
      </c>
      <c r="I121" s="22"/>
      <c r="J121" s="8">
        <f t="shared" si="4"/>
        <v>0</v>
      </c>
      <c r="K121" s="8">
        <f t="shared" si="5"/>
        <v>0</v>
      </c>
      <c r="L121" s="8"/>
      <c r="M121" s="23">
        <f t="shared" si="6"/>
        <v>30</v>
      </c>
    </row>
    <row r="122" spans="1:13" x14ac:dyDescent="0.25">
      <c r="A122" s="20"/>
      <c r="B122" s="20"/>
      <c r="C122" s="21"/>
      <c r="D122" s="20"/>
      <c r="E122" s="20"/>
      <c r="F122" s="22"/>
      <c r="G122" s="8"/>
      <c r="H122" s="8">
        <f t="shared" si="7"/>
        <v>0</v>
      </c>
      <c r="I122" s="22"/>
      <c r="J122" s="8">
        <f t="shared" si="4"/>
        <v>0</v>
      </c>
      <c r="K122" s="8">
        <f t="shared" si="5"/>
        <v>0</v>
      </c>
      <c r="L122" s="8"/>
      <c r="M122" s="23">
        <f t="shared" si="6"/>
        <v>30</v>
      </c>
    </row>
    <row r="123" spans="1:13" x14ac:dyDescent="0.25">
      <c r="A123" s="20"/>
      <c r="B123" s="20"/>
      <c r="C123" s="21"/>
      <c r="D123" s="20"/>
      <c r="E123" s="20"/>
      <c r="F123" s="22"/>
      <c r="G123" s="8"/>
      <c r="H123" s="8">
        <f t="shared" si="7"/>
        <v>0</v>
      </c>
      <c r="I123" s="22"/>
      <c r="J123" s="8">
        <f t="shared" si="4"/>
        <v>0</v>
      </c>
      <c r="K123" s="8">
        <f t="shared" si="5"/>
        <v>0</v>
      </c>
      <c r="L123" s="8"/>
      <c r="M123" s="23">
        <f t="shared" si="6"/>
        <v>30</v>
      </c>
    </row>
    <row r="124" spans="1:13" x14ac:dyDescent="0.25">
      <c r="A124" s="20"/>
      <c r="B124" s="20"/>
      <c r="C124" s="21"/>
      <c r="D124" s="20"/>
      <c r="E124" s="20"/>
      <c r="F124" s="22"/>
      <c r="G124" s="8"/>
      <c r="H124" s="8">
        <f t="shared" si="7"/>
        <v>0</v>
      </c>
      <c r="I124" s="22"/>
      <c r="J124" s="8">
        <f t="shared" si="4"/>
        <v>0</v>
      </c>
      <c r="K124" s="8">
        <f t="shared" si="5"/>
        <v>0</v>
      </c>
      <c r="L124" s="8"/>
      <c r="M124" s="23">
        <f t="shared" si="6"/>
        <v>30</v>
      </c>
    </row>
    <row r="125" spans="1:13" x14ac:dyDescent="0.25">
      <c r="A125" s="20"/>
      <c r="B125" s="20"/>
      <c r="C125" s="21"/>
      <c r="D125" s="20"/>
      <c r="E125" s="20"/>
      <c r="F125" s="22"/>
      <c r="G125" s="8"/>
      <c r="H125" s="8">
        <f t="shared" si="7"/>
        <v>0</v>
      </c>
      <c r="I125" s="22"/>
      <c r="J125" s="8">
        <f t="shared" si="4"/>
        <v>0</v>
      </c>
      <c r="K125" s="8">
        <f t="shared" si="5"/>
        <v>0</v>
      </c>
      <c r="L125" s="8"/>
      <c r="M125" s="23">
        <f t="shared" si="6"/>
        <v>30</v>
      </c>
    </row>
    <row r="126" spans="1:13" x14ac:dyDescent="0.25">
      <c r="A126" s="20"/>
      <c r="B126" s="20"/>
      <c r="C126" s="21"/>
      <c r="D126" s="20"/>
      <c r="E126" s="20"/>
      <c r="F126" s="22"/>
      <c r="G126" s="8"/>
      <c r="H126" s="8">
        <f t="shared" si="7"/>
        <v>0</v>
      </c>
      <c r="I126" s="22"/>
      <c r="J126" s="8">
        <f t="shared" si="4"/>
        <v>0</v>
      </c>
      <c r="K126" s="8">
        <f t="shared" si="5"/>
        <v>0</v>
      </c>
      <c r="L126" s="8"/>
      <c r="M126" s="23">
        <f t="shared" si="6"/>
        <v>30</v>
      </c>
    </row>
    <row r="127" spans="1:13" x14ac:dyDescent="0.25">
      <c r="A127" s="20"/>
      <c r="B127" s="20"/>
      <c r="C127" s="21"/>
      <c r="D127" s="20"/>
      <c r="E127" s="20"/>
      <c r="F127" s="22"/>
      <c r="G127" s="8"/>
      <c r="H127" s="8">
        <f t="shared" si="7"/>
        <v>0</v>
      </c>
      <c r="I127" s="22"/>
      <c r="J127" s="8">
        <f t="shared" si="4"/>
        <v>0</v>
      </c>
      <c r="K127" s="8">
        <f t="shared" si="5"/>
        <v>0</v>
      </c>
      <c r="L127" s="8"/>
      <c r="M127" s="23">
        <f t="shared" si="6"/>
        <v>30</v>
      </c>
    </row>
    <row r="128" spans="1:13" x14ac:dyDescent="0.25">
      <c r="A128" s="20"/>
      <c r="B128" s="20"/>
      <c r="C128" s="21"/>
      <c r="D128" s="20"/>
      <c r="E128" s="20"/>
      <c r="F128" s="22"/>
      <c r="G128" s="8"/>
      <c r="H128" s="8">
        <f t="shared" si="7"/>
        <v>0</v>
      </c>
      <c r="I128" s="22"/>
      <c r="J128" s="8">
        <f t="shared" si="4"/>
        <v>0</v>
      </c>
      <c r="K128" s="8">
        <f t="shared" si="5"/>
        <v>0</v>
      </c>
      <c r="L128" s="8"/>
      <c r="M128" s="23">
        <f t="shared" si="6"/>
        <v>30</v>
      </c>
    </row>
    <row r="129" spans="1:13" x14ac:dyDescent="0.25">
      <c r="A129" s="20"/>
      <c r="B129" s="20"/>
      <c r="C129" s="21"/>
      <c r="D129" s="20"/>
      <c r="E129" s="20"/>
      <c r="F129" s="22"/>
      <c r="G129" s="8"/>
      <c r="H129" s="8">
        <f t="shared" si="7"/>
        <v>0</v>
      </c>
      <c r="I129" s="22"/>
      <c r="J129" s="8">
        <f t="shared" si="4"/>
        <v>0</v>
      </c>
      <c r="K129" s="8">
        <f t="shared" si="5"/>
        <v>0</v>
      </c>
      <c r="L129" s="8"/>
      <c r="M129" s="23">
        <f t="shared" si="6"/>
        <v>30</v>
      </c>
    </row>
    <row r="130" spans="1:13" x14ac:dyDescent="0.25">
      <c r="A130" s="20"/>
      <c r="B130" s="20"/>
      <c r="C130" s="21"/>
      <c r="D130" s="20"/>
      <c r="E130" s="20"/>
      <c r="F130" s="22"/>
      <c r="G130" s="8"/>
      <c r="H130" s="8">
        <f t="shared" si="7"/>
        <v>0</v>
      </c>
      <c r="I130" s="22"/>
      <c r="J130" s="8">
        <f t="shared" si="4"/>
        <v>0</v>
      </c>
      <c r="K130" s="8">
        <f t="shared" si="5"/>
        <v>0</v>
      </c>
      <c r="L130" s="8"/>
      <c r="M130" s="23">
        <f t="shared" si="6"/>
        <v>30</v>
      </c>
    </row>
    <row r="131" spans="1:13" x14ac:dyDescent="0.25">
      <c r="A131" s="20"/>
      <c r="B131" s="20"/>
      <c r="C131" s="21"/>
      <c r="D131" s="20"/>
      <c r="E131" s="20"/>
      <c r="F131" s="22"/>
      <c r="G131" s="8"/>
      <c r="H131" s="8">
        <f t="shared" si="7"/>
        <v>0</v>
      </c>
      <c r="I131" s="22"/>
      <c r="J131" s="8">
        <f t="shared" si="4"/>
        <v>0</v>
      </c>
      <c r="K131" s="8">
        <f t="shared" si="5"/>
        <v>0</v>
      </c>
      <c r="L131" s="8"/>
      <c r="M131" s="23">
        <f t="shared" si="6"/>
        <v>30</v>
      </c>
    </row>
    <row r="132" spans="1:13" x14ac:dyDescent="0.25">
      <c r="A132" s="20"/>
      <c r="B132" s="20"/>
      <c r="C132" s="21"/>
      <c r="D132" s="20"/>
      <c r="E132" s="20"/>
      <c r="F132" s="22"/>
      <c r="G132" s="8"/>
      <c r="H132" s="8">
        <f t="shared" si="7"/>
        <v>0</v>
      </c>
      <c r="I132" s="22"/>
      <c r="J132" s="8">
        <f t="shared" si="4"/>
        <v>0</v>
      </c>
      <c r="K132" s="8">
        <f t="shared" si="5"/>
        <v>0</v>
      </c>
      <c r="L132" s="8"/>
      <c r="M132" s="23">
        <f t="shared" si="6"/>
        <v>30</v>
      </c>
    </row>
    <row r="133" spans="1:13" x14ac:dyDescent="0.25">
      <c r="A133" s="20"/>
      <c r="B133" s="20"/>
      <c r="C133" s="21"/>
      <c r="D133" s="20"/>
      <c r="E133" s="20"/>
      <c r="F133" s="22"/>
      <c r="G133" s="8"/>
      <c r="H133" s="8">
        <f t="shared" si="7"/>
        <v>0</v>
      </c>
      <c r="I133" s="22"/>
      <c r="J133" s="8">
        <f t="shared" si="4"/>
        <v>0</v>
      </c>
      <c r="K133" s="8">
        <f t="shared" si="5"/>
        <v>0</v>
      </c>
      <c r="L133" s="8"/>
      <c r="M133" s="23">
        <f t="shared" si="6"/>
        <v>30</v>
      </c>
    </row>
    <row r="134" spans="1:13" x14ac:dyDescent="0.25">
      <c r="A134" s="20"/>
      <c r="B134" s="20"/>
      <c r="C134" s="21"/>
      <c r="D134" s="20"/>
      <c r="E134" s="20"/>
      <c r="F134" s="22"/>
      <c r="G134" s="8"/>
      <c r="H134" s="8">
        <f t="shared" si="7"/>
        <v>0</v>
      </c>
      <c r="I134" s="22"/>
      <c r="J134" s="8">
        <f t="shared" si="4"/>
        <v>0</v>
      </c>
      <c r="K134" s="8">
        <f t="shared" si="5"/>
        <v>0</v>
      </c>
      <c r="L134" s="8"/>
      <c r="M134" s="23">
        <f t="shared" si="6"/>
        <v>30</v>
      </c>
    </row>
    <row r="135" spans="1:13" x14ac:dyDescent="0.25">
      <c r="A135" s="20"/>
      <c r="B135" s="20"/>
      <c r="C135" s="21"/>
      <c r="D135" s="20"/>
      <c r="E135" s="20"/>
      <c r="F135" s="22"/>
      <c r="G135" s="8"/>
      <c r="H135" s="8">
        <f t="shared" si="7"/>
        <v>0</v>
      </c>
      <c r="I135" s="22"/>
      <c r="J135" s="8">
        <f t="shared" si="4"/>
        <v>0</v>
      </c>
      <c r="K135" s="8">
        <f t="shared" si="5"/>
        <v>0</v>
      </c>
      <c r="L135" s="8"/>
      <c r="M135" s="23">
        <f t="shared" si="6"/>
        <v>30</v>
      </c>
    </row>
    <row r="136" spans="1:13" x14ac:dyDescent="0.25">
      <c r="A136" s="20"/>
      <c r="B136" s="20"/>
      <c r="C136" s="21"/>
      <c r="D136" s="20"/>
      <c r="E136" s="20"/>
      <c r="F136" s="22"/>
      <c r="G136" s="8"/>
      <c r="H136" s="8">
        <f t="shared" si="7"/>
        <v>0</v>
      </c>
      <c r="I136" s="22"/>
      <c r="J136" s="8">
        <f t="shared" si="4"/>
        <v>0</v>
      </c>
      <c r="K136" s="8">
        <f t="shared" si="5"/>
        <v>0</v>
      </c>
      <c r="L136" s="8"/>
      <c r="M136" s="23">
        <f t="shared" si="6"/>
        <v>30</v>
      </c>
    </row>
    <row r="137" spans="1:13" x14ac:dyDescent="0.25">
      <c r="A137" s="20"/>
      <c r="B137" s="20"/>
      <c r="C137" s="21"/>
      <c r="D137" s="20"/>
      <c r="E137" s="20"/>
      <c r="F137" s="22"/>
      <c r="G137" s="8"/>
      <c r="H137" s="8">
        <f t="shared" si="7"/>
        <v>0</v>
      </c>
      <c r="I137" s="22"/>
      <c r="J137" s="8">
        <f t="shared" si="4"/>
        <v>0</v>
      </c>
      <c r="K137" s="8">
        <f t="shared" si="5"/>
        <v>0</v>
      </c>
      <c r="L137" s="8"/>
      <c r="M137" s="23">
        <f t="shared" si="6"/>
        <v>30</v>
      </c>
    </row>
    <row r="138" spans="1:13" x14ac:dyDescent="0.25">
      <c r="A138" s="20"/>
      <c r="B138" s="20"/>
      <c r="C138" s="21"/>
      <c r="D138" s="20"/>
      <c r="E138" s="20"/>
      <c r="F138" s="22"/>
      <c r="G138" s="8"/>
      <c r="H138" s="8">
        <f t="shared" si="7"/>
        <v>0</v>
      </c>
      <c r="I138" s="22"/>
      <c r="J138" s="8">
        <f t="shared" si="4"/>
        <v>0</v>
      </c>
      <c r="K138" s="8">
        <f t="shared" si="5"/>
        <v>0</v>
      </c>
      <c r="L138" s="8"/>
      <c r="M138" s="23">
        <f t="shared" si="6"/>
        <v>30</v>
      </c>
    </row>
    <row r="139" spans="1:13" x14ac:dyDescent="0.25">
      <c r="A139" s="20"/>
      <c r="B139" s="20"/>
      <c r="C139" s="21"/>
      <c r="D139" s="20"/>
      <c r="E139" s="20"/>
      <c r="F139" s="22"/>
      <c r="G139" s="8"/>
      <c r="H139" s="8">
        <f t="shared" si="7"/>
        <v>0</v>
      </c>
      <c r="I139" s="22"/>
      <c r="J139" s="8">
        <f t="shared" ref="J139:J143" si="8">H139*I139</f>
        <v>0</v>
      </c>
      <c r="K139" s="8">
        <f t="shared" ref="K139:K143" si="9">H139*(1-I139)</f>
        <v>0</v>
      </c>
      <c r="L139" s="8"/>
      <c r="M139" s="23">
        <f t="shared" ref="M139:M143" si="10">C139+30</f>
        <v>30</v>
      </c>
    </row>
    <row r="140" spans="1:13" x14ac:dyDescent="0.25">
      <c r="A140" s="20"/>
      <c r="B140" s="20"/>
      <c r="C140" s="21"/>
      <c r="D140" s="20"/>
      <c r="E140" s="20"/>
      <c r="F140" s="22"/>
      <c r="G140" s="8"/>
      <c r="H140" s="8">
        <f t="shared" ref="H140:H143" si="11">E140*(1-F140)</f>
        <v>0</v>
      </c>
      <c r="I140" s="22"/>
      <c r="J140" s="8">
        <f t="shared" si="8"/>
        <v>0</v>
      </c>
      <c r="K140" s="8">
        <f t="shared" si="9"/>
        <v>0</v>
      </c>
      <c r="L140" s="8"/>
      <c r="M140" s="23">
        <f t="shared" si="10"/>
        <v>30</v>
      </c>
    </row>
    <row r="141" spans="1:13" x14ac:dyDescent="0.25">
      <c r="A141" s="20"/>
      <c r="B141" s="20"/>
      <c r="C141" s="21"/>
      <c r="D141" s="20"/>
      <c r="E141" s="20"/>
      <c r="F141" s="22"/>
      <c r="G141" s="8"/>
      <c r="H141" s="8">
        <f t="shared" si="11"/>
        <v>0</v>
      </c>
      <c r="I141" s="22"/>
      <c r="J141" s="8">
        <f t="shared" si="8"/>
        <v>0</v>
      </c>
      <c r="K141" s="8">
        <f t="shared" si="9"/>
        <v>0</v>
      </c>
      <c r="L141" s="8"/>
      <c r="M141" s="23">
        <f t="shared" si="10"/>
        <v>30</v>
      </c>
    </row>
    <row r="142" spans="1:13" x14ac:dyDescent="0.25">
      <c r="A142" s="20"/>
      <c r="B142" s="20"/>
      <c r="C142" s="21"/>
      <c r="D142" s="20"/>
      <c r="E142" s="20"/>
      <c r="F142" s="22"/>
      <c r="G142" s="8"/>
      <c r="H142" s="8">
        <f t="shared" si="11"/>
        <v>0</v>
      </c>
      <c r="I142" s="22"/>
      <c r="J142" s="8">
        <f t="shared" si="8"/>
        <v>0</v>
      </c>
      <c r="K142" s="8">
        <f t="shared" si="9"/>
        <v>0</v>
      </c>
      <c r="L142" s="8"/>
      <c r="M142" s="23">
        <f t="shared" si="10"/>
        <v>30</v>
      </c>
    </row>
    <row r="143" spans="1:13" x14ac:dyDescent="0.25">
      <c r="A143" s="20"/>
      <c r="B143" s="20"/>
      <c r="C143" s="21"/>
      <c r="D143" s="20"/>
      <c r="E143" s="20"/>
      <c r="F143" s="22"/>
      <c r="G143" s="8"/>
      <c r="H143" s="8">
        <f t="shared" si="11"/>
        <v>0</v>
      </c>
      <c r="I143" s="22"/>
      <c r="J143" s="8">
        <f t="shared" si="8"/>
        <v>0</v>
      </c>
      <c r="K143" s="8">
        <f t="shared" si="9"/>
        <v>0</v>
      </c>
      <c r="L143" s="8"/>
      <c r="M143" s="23">
        <f t="shared" si="10"/>
        <v>30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K17"/>
  <sheetViews>
    <sheetView tabSelected="1" workbookViewId="0">
      <selection activeCell="E8" sqref="E8"/>
    </sheetView>
  </sheetViews>
  <sheetFormatPr baseColWidth="10" defaultRowHeight="15" x14ac:dyDescent="0.25"/>
  <cols>
    <col min="1" max="1" width="43.140625" bestFit="1" customWidth="1"/>
    <col min="2" max="2" width="11.140625" customWidth="1"/>
    <col min="3" max="3" width="6" bestFit="1" customWidth="1"/>
    <col min="4" max="4" width="8" bestFit="1" customWidth="1"/>
    <col min="5" max="5" width="9" bestFit="1" customWidth="1"/>
    <col min="6" max="6" width="7" bestFit="1" customWidth="1"/>
    <col min="7" max="7" width="11" bestFit="1" customWidth="1"/>
    <col min="8" max="8" width="9" bestFit="1" customWidth="1"/>
    <col min="9" max="9" width="11" bestFit="1" customWidth="1"/>
    <col min="10" max="10" width="9.140625" customWidth="1"/>
  </cols>
  <sheetData>
    <row r="3" spans="1:11" ht="18" customHeight="1" x14ac:dyDescent="0.25">
      <c r="A3" s="25" t="s">
        <v>82</v>
      </c>
      <c r="B3" s="25" t="s">
        <v>71</v>
      </c>
    </row>
    <row r="4" spans="1:11" ht="78.75" customHeight="1" x14ac:dyDescent="0.25">
      <c r="A4" s="25" t="s">
        <v>69</v>
      </c>
      <c r="B4" s="33" t="s">
        <v>83</v>
      </c>
      <c r="C4" s="32">
        <v>41487</v>
      </c>
      <c r="D4" s="32">
        <v>41491</v>
      </c>
      <c r="E4" s="32">
        <v>41492</v>
      </c>
      <c r="F4" s="32">
        <v>41493</v>
      </c>
      <c r="G4" s="32">
        <v>41494</v>
      </c>
      <c r="H4" s="32">
        <v>41495</v>
      </c>
      <c r="I4" s="33" t="s">
        <v>70</v>
      </c>
      <c r="K4" s="34" t="s">
        <v>94</v>
      </c>
    </row>
    <row r="5" spans="1:11" ht="18" customHeight="1" x14ac:dyDescent="0.25">
      <c r="A5" s="26" t="s">
        <v>55</v>
      </c>
      <c r="B5" s="28">
        <v>0</v>
      </c>
      <c r="C5" s="28">
        <v>6432</v>
      </c>
      <c r="D5" s="28"/>
      <c r="E5" s="28">
        <v>400</v>
      </c>
      <c r="F5" s="28"/>
      <c r="G5" s="28">
        <v>4396.8559999999998</v>
      </c>
      <c r="H5" s="28"/>
      <c r="I5" s="28">
        <v>11228.856</v>
      </c>
      <c r="K5" s="35">
        <f>I5-'Conso prod lingot'!C5</f>
        <v>7655.8559999999998</v>
      </c>
    </row>
    <row r="6" spans="1:11" ht="18" customHeight="1" x14ac:dyDescent="0.25">
      <c r="A6" s="27" t="s">
        <v>57</v>
      </c>
      <c r="B6" s="28">
        <v>0</v>
      </c>
      <c r="C6" s="28">
        <v>2592</v>
      </c>
      <c r="D6" s="28"/>
      <c r="E6" s="28"/>
      <c r="F6" s="28"/>
      <c r="G6" s="28">
        <v>280.89600000000002</v>
      </c>
      <c r="H6" s="28"/>
      <c r="I6" s="28">
        <v>2872.8960000000002</v>
      </c>
      <c r="K6" s="35">
        <f>I6-'Conso prod lingot'!C6</f>
        <v>-577.10399999999981</v>
      </c>
    </row>
    <row r="7" spans="1:11" ht="18" customHeight="1" x14ac:dyDescent="0.25">
      <c r="A7" s="27" t="s">
        <v>53</v>
      </c>
      <c r="B7" s="28">
        <v>0</v>
      </c>
      <c r="C7" s="28">
        <v>3840</v>
      </c>
      <c r="D7" s="28"/>
      <c r="E7" s="28">
        <v>400</v>
      </c>
      <c r="F7" s="28"/>
      <c r="G7" s="28">
        <v>4115.96</v>
      </c>
      <c r="H7" s="28"/>
      <c r="I7" s="28">
        <v>8355.9599999999991</v>
      </c>
      <c r="K7" s="35">
        <f>I7-'Conso prod lingot'!C7</f>
        <v>8232.9599999999991</v>
      </c>
    </row>
    <row r="8" spans="1:11" ht="18" customHeight="1" x14ac:dyDescent="0.25">
      <c r="A8" s="26" t="s">
        <v>62</v>
      </c>
      <c r="B8" s="28">
        <v>0</v>
      </c>
      <c r="C8" s="28"/>
      <c r="D8" s="28"/>
      <c r="E8" s="28">
        <v>8929.5</v>
      </c>
      <c r="F8" s="28"/>
      <c r="G8" s="28"/>
      <c r="H8" s="28"/>
      <c r="I8" s="28">
        <v>8929.5</v>
      </c>
      <c r="K8" s="35">
        <f>I8-'Conso prod lingot'!C8</f>
        <v>7930.5</v>
      </c>
    </row>
    <row r="9" spans="1:11" ht="18" customHeight="1" x14ac:dyDescent="0.25">
      <c r="A9" s="27" t="s">
        <v>57</v>
      </c>
      <c r="B9" s="28">
        <v>0</v>
      </c>
      <c r="C9" s="28"/>
      <c r="D9" s="28"/>
      <c r="E9" s="28">
        <v>4522.5</v>
      </c>
      <c r="F9" s="28"/>
      <c r="G9" s="28"/>
      <c r="H9" s="28"/>
      <c r="I9" s="28">
        <v>4522.5</v>
      </c>
      <c r="K9" s="35">
        <f>I9-'Conso prod lingot'!C9</f>
        <v>4177.5</v>
      </c>
    </row>
    <row r="10" spans="1:11" ht="18" customHeight="1" x14ac:dyDescent="0.25">
      <c r="A10" s="27" t="s">
        <v>53</v>
      </c>
      <c r="B10" s="28">
        <v>0</v>
      </c>
      <c r="C10" s="28"/>
      <c r="D10" s="28"/>
      <c r="E10" s="28">
        <v>4407</v>
      </c>
      <c r="F10" s="28"/>
      <c r="G10" s="28"/>
      <c r="H10" s="28"/>
      <c r="I10" s="28">
        <v>4407</v>
      </c>
      <c r="K10" s="35">
        <f>I10-'Conso prod lingot'!C10</f>
        <v>3753</v>
      </c>
    </row>
    <row r="11" spans="1:11" ht="18" customHeight="1" x14ac:dyDescent="0.25">
      <c r="A11" s="26" t="s">
        <v>37</v>
      </c>
      <c r="B11" s="28">
        <v>0</v>
      </c>
      <c r="C11" s="28"/>
      <c r="D11" s="28"/>
      <c r="E11" s="28"/>
      <c r="F11" s="28">
        <v>9192.6</v>
      </c>
      <c r="G11" s="28">
        <v>5909.3125</v>
      </c>
      <c r="H11" s="28">
        <v>1155.8520000000001</v>
      </c>
      <c r="I11" s="28">
        <v>16257.764500000001</v>
      </c>
      <c r="K11" s="35">
        <f>I11-'Conso prod lingot'!C11</f>
        <v>14036.764500000001</v>
      </c>
    </row>
    <row r="12" spans="1:11" ht="18" customHeight="1" x14ac:dyDescent="0.25">
      <c r="A12" s="27" t="s">
        <v>57</v>
      </c>
      <c r="B12" s="28">
        <v>0</v>
      </c>
      <c r="C12" s="28"/>
      <c r="D12" s="28"/>
      <c r="E12" s="28"/>
      <c r="F12" s="28">
        <v>4089.6000000000004</v>
      </c>
      <c r="G12" s="28">
        <v>1670.8125</v>
      </c>
      <c r="H12" s="28">
        <v>1155.8520000000001</v>
      </c>
      <c r="I12" s="28">
        <v>6916.2645000000002</v>
      </c>
      <c r="K12" s="35">
        <f>I12-'Conso prod lingot'!C12</f>
        <v>5571.2645000000002</v>
      </c>
    </row>
    <row r="13" spans="1:11" ht="18" customHeight="1" x14ac:dyDescent="0.25">
      <c r="A13" s="27" t="s">
        <v>53</v>
      </c>
      <c r="B13" s="28">
        <v>0</v>
      </c>
      <c r="C13" s="28"/>
      <c r="D13" s="28"/>
      <c r="E13" s="28"/>
      <c r="F13" s="28">
        <v>5103</v>
      </c>
      <c r="G13" s="28">
        <v>4238.5</v>
      </c>
      <c r="H13" s="28"/>
      <c r="I13" s="28">
        <v>9341.5</v>
      </c>
      <c r="K13" s="35">
        <f>I13-'Conso prod lingot'!C13</f>
        <v>8465.5</v>
      </c>
    </row>
    <row r="14" spans="1:11" ht="18" customHeight="1" x14ac:dyDescent="0.25">
      <c r="A14" s="26" t="s">
        <v>39</v>
      </c>
      <c r="B14" s="28">
        <v>10000</v>
      </c>
      <c r="C14" s="28">
        <v>5040</v>
      </c>
      <c r="D14" s="28">
        <v>2358.75</v>
      </c>
      <c r="E14" s="28">
        <v>7091.369999999999</v>
      </c>
      <c r="F14" s="28"/>
      <c r="G14" s="28">
        <v>2860.7</v>
      </c>
      <c r="H14" s="28"/>
      <c r="I14" s="28">
        <v>27350.82</v>
      </c>
      <c r="K14" s="35">
        <f>I14-'Conso prod lingot'!C14</f>
        <v>24150.82</v>
      </c>
    </row>
    <row r="15" spans="1:11" ht="18" customHeight="1" x14ac:dyDescent="0.25">
      <c r="A15" s="27" t="s">
        <v>57</v>
      </c>
      <c r="B15" s="28">
        <v>5000</v>
      </c>
      <c r="C15" s="28"/>
      <c r="D15" s="28">
        <v>2358.75</v>
      </c>
      <c r="E15" s="28">
        <v>3775.8699999999994</v>
      </c>
      <c r="F15" s="28"/>
      <c r="G15" s="28">
        <v>1688.4</v>
      </c>
      <c r="H15" s="28"/>
      <c r="I15" s="28">
        <v>12823.019999999999</v>
      </c>
      <c r="K15" s="35">
        <f>I15-'Conso prod lingot'!C15</f>
        <v>10523.019999999999</v>
      </c>
    </row>
    <row r="16" spans="1:11" ht="18" customHeight="1" x14ac:dyDescent="0.25">
      <c r="A16" s="27" t="s">
        <v>53</v>
      </c>
      <c r="B16" s="28">
        <v>5000</v>
      </c>
      <c r="C16" s="28">
        <v>5040</v>
      </c>
      <c r="D16" s="28"/>
      <c r="E16" s="28">
        <v>3315.5</v>
      </c>
      <c r="F16" s="28"/>
      <c r="G16" s="28">
        <v>1172.3</v>
      </c>
      <c r="H16" s="28"/>
      <c r="I16" s="28">
        <v>14527.8</v>
      </c>
      <c r="K16" s="35">
        <f>I16-'Conso prod lingot'!C16</f>
        <v>13627.8</v>
      </c>
    </row>
    <row r="17" spans="1:11" ht="18" customHeight="1" x14ac:dyDescent="0.25">
      <c r="A17" s="26" t="s">
        <v>70</v>
      </c>
      <c r="B17" s="28">
        <v>10000</v>
      </c>
      <c r="C17" s="28">
        <v>11472</v>
      </c>
      <c r="D17" s="28">
        <v>2358.75</v>
      </c>
      <c r="E17" s="28">
        <v>16420.87</v>
      </c>
      <c r="F17" s="28">
        <v>9192.6</v>
      </c>
      <c r="G17" s="28">
        <v>13166.868499999999</v>
      </c>
      <c r="H17" s="28">
        <v>1155.8520000000001</v>
      </c>
      <c r="I17" s="28">
        <v>63766.940499999997</v>
      </c>
      <c r="K17" s="35">
        <f>I17-'Conso prod lingot'!C17</f>
        <v>53773.940499999997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H17"/>
  <sheetViews>
    <sheetView workbookViewId="0">
      <selection activeCell="B1" sqref="B1:I1048576"/>
    </sheetView>
  </sheetViews>
  <sheetFormatPr baseColWidth="10" defaultRowHeight="15" x14ac:dyDescent="0.25"/>
  <cols>
    <col min="1" max="1" width="41.5703125" customWidth="1"/>
    <col min="2" max="2" width="23.85546875" bestFit="1" customWidth="1"/>
    <col min="3" max="3" width="4" bestFit="1" customWidth="1"/>
    <col min="4" max="6" width="5.42578125" bestFit="1" customWidth="1"/>
    <col min="7" max="7" width="4" bestFit="1" customWidth="1"/>
    <col min="8" max="8" width="6.42578125" bestFit="1" customWidth="1"/>
    <col min="9" max="9" width="11.5703125" customWidth="1"/>
  </cols>
  <sheetData>
    <row r="3" spans="1:8" x14ac:dyDescent="0.25">
      <c r="A3" s="25" t="s">
        <v>73</v>
      </c>
      <c r="B3" s="25" t="s">
        <v>71</v>
      </c>
    </row>
    <row r="4" spans="1:8" ht="83.25" customHeight="1" x14ac:dyDescent="0.25">
      <c r="A4" s="25" t="s">
        <v>69</v>
      </c>
      <c r="B4" s="32">
        <v>41487</v>
      </c>
      <c r="C4" s="32">
        <v>41491</v>
      </c>
      <c r="D4" s="32">
        <v>41492</v>
      </c>
      <c r="E4" s="32">
        <v>41493</v>
      </c>
      <c r="F4" s="32">
        <v>41494</v>
      </c>
      <c r="G4" s="32">
        <v>41495</v>
      </c>
      <c r="H4" s="33" t="s">
        <v>70</v>
      </c>
    </row>
    <row r="5" spans="1:8" x14ac:dyDescent="0.25">
      <c r="A5" s="26" t="s">
        <v>55</v>
      </c>
      <c r="B5" s="4">
        <v>1247.9999999999998</v>
      </c>
      <c r="C5" s="4"/>
      <c r="D5" s="4">
        <v>99.999999999999972</v>
      </c>
      <c r="E5" s="4"/>
      <c r="F5" s="4">
        <v>790.42400000000009</v>
      </c>
      <c r="G5" s="4"/>
      <c r="H5" s="4">
        <v>2138.424</v>
      </c>
    </row>
    <row r="6" spans="1:8" x14ac:dyDescent="0.25">
      <c r="A6" s="27" t="s">
        <v>57</v>
      </c>
      <c r="B6" s="4">
        <v>287.99999999999994</v>
      </c>
      <c r="C6" s="4"/>
      <c r="D6" s="4"/>
      <c r="E6" s="4"/>
      <c r="F6" s="4">
        <v>120.38400000000003</v>
      </c>
      <c r="G6" s="4"/>
      <c r="H6" s="4">
        <v>408.38399999999996</v>
      </c>
    </row>
    <row r="7" spans="1:8" x14ac:dyDescent="0.25">
      <c r="A7" s="27" t="s">
        <v>53</v>
      </c>
      <c r="B7" s="4">
        <v>959.99999999999977</v>
      </c>
      <c r="C7" s="4"/>
      <c r="D7" s="4">
        <v>99.999999999999972</v>
      </c>
      <c r="E7" s="4"/>
      <c r="F7" s="4">
        <v>670.04000000000008</v>
      </c>
      <c r="G7" s="4"/>
      <c r="H7" s="4">
        <v>1730.04</v>
      </c>
    </row>
    <row r="8" spans="1:8" x14ac:dyDescent="0.25">
      <c r="A8" s="26" t="s">
        <v>62</v>
      </c>
      <c r="B8" s="4"/>
      <c r="C8" s="4"/>
      <c r="D8" s="4">
        <v>3880.5</v>
      </c>
      <c r="E8" s="4"/>
      <c r="F8" s="4"/>
      <c r="G8" s="4"/>
      <c r="H8" s="4">
        <v>3880.5</v>
      </c>
    </row>
    <row r="9" spans="1:8" x14ac:dyDescent="0.25">
      <c r="A9" s="27" t="s">
        <v>57</v>
      </c>
      <c r="B9" s="4"/>
      <c r="C9" s="4"/>
      <c r="D9" s="4">
        <v>1507.5</v>
      </c>
      <c r="E9" s="4"/>
      <c r="F9" s="4"/>
      <c r="G9" s="4"/>
      <c r="H9" s="4">
        <v>1507.5</v>
      </c>
    </row>
    <row r="10" spans="1:8" x14ac:dyDescent="0.25">
      <c r="A10" s="27" t="s">
        <v>53</v>
      </c>
      <c r="B10" s="4"/>
      <c r="C10" s="4"/>
      <c r="D10" s="4">
        <v>2373</v>
      </c>
      <c r="E10" s="4"/>
      <c r="F10" s="4"/>
      <c r="G10" s="4"/>
      <c r="H10" s="4">
        <v>2373</v>
      </c>
    </row>
    <row r="11" spans="1:8" x14ac:dyDescent="0.25">
      <c r="A11" s="26" t="s">
        <v>37</v>
      </c>
      <c r="B11" s="4"/>
      <c r="C11" s="4"/>
      <c r="D11" s="4"/>
      <c r="E11" s="4">
        <v>1589.3999999999996</v>
      </c>
      <c r="F11" s="4">
        <v>643.43750000000011</v>
      </c>
      <c r="G11" s="4">
        <v>128.42799999999997</v>
      </c>
      <c r="H11" s="4">
        <v>2361.2654999999995</v>
      </c>
    </row>
    <row r="12" spans="1:8" x14ac:dyDescent="0.25">
      <c r="A12" s="27" t="s">
        <v>57</v>
      </c>
      <c r="B12" s="4"/>
      <c r="C12" s="4"/>
      <c r="D12" s="4"/>
      <c r="E12" s="4">
        <v>1022.3999999999997</v>
      </c>
      <c r="F12" s="4">
        <v>556.9375</v>
      </c>
      <c r="G12" s="4">
        <v>128.42799999999997</v>
      </c>
      <c r="H12" s="4">
        <v>1707.7654999999995</v>
      </c>
    </row>
    <row r="13" spans="1:8" x14ac:dyDescent="0.25">
      <c r="A13" s="27" t="s">
        <v>53</v>
      </c>
      <c r="B13" s="4"/>
      <c r="C13" s="4"/>
      <c r="D13" s="4"/>
      <c r="E13" s="4">
        <v>566.99999999999989</v>
      </c>
      <c r="F13" s="4">
        <v>86.500000000000071</v>
      </c>
      <c r="G13" s="4"/>
      <c r="H13" s="4">
        <v>653.5</v>
      </c>
    </row>
    <row r="14" spans="1:8" x14ac:dyDescent="0.25">
      <c r="A14" s="26" t="s">
        <v>39</v>
      </c>
      <c r="B14" s="4">
        <v>559.99999999999989</v>
      </c>
      <c r="C14" s="4">
        <v>786.25</v>
      </c>
      <c r="D14" s="4">
        <v>1792.7300000000002</v>
      </c>
      <c r="E14" s="4"/>
      <c r="F14" s="4">
        <v>483.79999999999995</v>
      </c>
      <c r="G14" s="4"/>
      <c r="H14" s="4">
        <v>3622.7799999999997</v>
      </c>
    </row>
    <row r="15" spans="1:8" x14ac:dyDescent="0.25">
      <c r="A15" s="27" t="s">
        <v>57</v>
      </c>
      <c r="B15" s="4"/>
      <c r="C15" s="4">
        <v>786.25</v>
      </c>
      <c r="D15" s="4">
        <v>1618.23</v>
      </c>
      <c r="E15" s="4"/>
      <c r="F15" s="4">
        <v>422.09999999999991</v>
      </c>
      <c r="G15" s="4"/>
      <c r="H15" s="4">
        <v>2826.58</v>
      </c>
    </row>
    <row r="16" spans="1:8" x14ac:dyDescent="0.25">
      <c r="A16" s="27" t="s">
        <v>53</v>
      </c>
      <c r="B16" s="4">
        <v>559.99999999999989</v>
      </c>
      <c r="C16" s="4"/>
      <c r="D16" s="4">
        <v>174.50000000000014</v>
      </c>
      <c r="E16" s="4"/>
      <c r="F16" s="4">
        <v>61.700000000000053</v>
      </c>
      <c r="G16" s="4"/>
      <c r="H16" s="4">
        <v>796.2</v>
      </c>
    </row>
    <row r="17" spans="1:8" x14ac:dyDescent="0.25">
      <c r="A17" s="26" t="s">
        <v>70</v>
      </c>
      <c r="B17" s="4">
        <v>1807.9999999999995</v>
      </c>
      <c r="C17" s="4">
        <v>786.25</v>
      </c>
      <c r="D17" s="4">
        <v>5773.23</v>
      </c>
      <c r="E17" s="4">
        <v>1589.3999999999996</v>
      </c>
      <c r="F17" s="4">
        <v>1917.6614999999999</v>
      </c>
      <c r="G17" s="4">
        <v>128.42799999999997</v>
      </c>
      <c r="H17" s="4">
        <v>12002.969500000001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H17"/>
  <sheetViews>
    <sheetView workbookViewId="0">
      <selection activeCell="B4" sqref="B4"/>
    </sheetView>
  </sheetViews>
  <sheetFormatPr baseColWidth="10" defaultRowHeight="15" x14ac:dyDescent="0.25"/>
  <cols>
    <col min="1" max="1" width="41.5703125" customWidth="1"/>
    <col min="2" max="2" width="23.85546875" customWidth="1"/>
    <col min="3" max="3" width="4" bestFit="1" customWidth="1"/>
    <col min="4" max="6" width="5.42578125" bestFit="1" customWidth="1"/>
    <col min="7" max="7" width="4" bestFit="1" customWidth="1"/>
    <col min="8" max="8" width="6.42578125" bestFit="1" customWidth="1"/>
    <col min="9" max="9" width="12.5703125" bestFit="1" customWidth="1"/>
  </cols>
  <sheetData>
    <row r="3" spans="1:8" x14ac:dyDescent="0.25">
      <c r="A3" s="25" t="s">
        <v>73</v>
      </c>
      <c r="B3" s="25" t="s">
        <v>71</v>
      </c>
    </row>
    <row r="4" spans="1:8" ht="66" x14ac:dyDescent="0.25">
      <c r="A4" s="25" t="s">
        <v>69</v>
      </c>
      <c r="B4" s="32">
        <v>41457</v>
      </c>
      <c r="C4" s="32">
        <v>41461</v>
      </c>
      <c r="D4" s="32">
        <v>41462</v>
      </c>
      <c r="E4" s="32">
        <v>41463</v>
      </c>
      <c r="F4" s="32">
        <v>41464</v>
      </c>
      <c r="G4" s="32">
        <v>41465</v>
      </c>
      <c r="H4" s="33" t="s">
        <v>70</v>
      </c>
    </row>
    <row r="5" spans="1:8" x14ac:dyDescent="0.25">
      <c r="A5" s="26" t="s">
        <v>55</v>
      </c>
      <c r="B5" s="4">
        <v>1247.9999999999998</v>
      </c>
      <c r="C5" s="4"/>
      <c r="D5" s="4">
        <v>99.999999999999972</v>
      </c>
      <c r="E5" s="4"/>
      <c r="F5" s="4">
        <v>790.42400000000009</v>
      </c>
      <c r="G5" s="4"/>
      <c r="H5" s="4">
        <v>2138.424</v>
      </c>
    </row>
    <row r="6" spans="1:8" x14ac:dyDescent="0.25">
      <c r="A6" s="27" t="s">
        <v>57</v>
      </c>
      <c r="B6" s="4">
        <v>287.99999999999994</v>
      </c>
      <c r="C6" s="4"/>
      <c r="D6" s="4"/>
      <c r="E6" s="4"/>
      <c r="F6" s="4">
        <v>120.38400000000003</v>
      </c>
      <c r="G6" s="4"/>
      <c r="H6" s="4">
        <v>408.38399999999996</v>
      </c>
    </row>
    <row r="7" spans="1:8" x14ac:dyDescent="0.25">
      <c r="A7" s="27" t="s">
        <v>53</v>
      </c>
      <c r="B7" s="4">
        <v>959.99999999999977</v>
      </c>
      <c r="C7" s="4"/>
      <c r="D7" s="4">
        <v>99.999999999999972</v>
      </c>
      <c r="E7" s="4"/>
      <c r="F7" s="4">
        <v>670.04000000000008</v>
      </c>
      <c r="G7" s="4"/>
      <c r="H7" s="4">
        <v>1730.04</v>
      </c>
    </row>
    <row r="8" spans="1:8" x14ac:dyDescent="0.25">
      <c r="A8" s="26" t="s">
        <v>62</v>
      </c>
      <c r="B8" s="4"/>
      <c r="C8" s="4"/>
      <c r="D8" s="4">
        <v>3880.5</v>
      </c>
      <c r="E8" s="4"/>
      <c r="F8" s="4"/>
      <c r="G8" s="4"/>
      <c r="H8" s="4">
        <v>3880.5</v>
      </c>
    </row>
    <row r="9" spans="1:8" x14ac:dyDescent="0.25">
      <c r="A9" s="27" t="s">
        <v>57</v>
      </c>
      <c r="B9" s="4"/>
      <c r="C9" s="4"/>
      <c r="D9" s="4">
        <v>1507.5</v>
      </c>
      <c r="E9" s="4"/>
      <c r="F9" s="4"/>
      <c r="G9" s="4"/>
      <c r="H9" s="4">
        <v>1507.5</v>
      </c>
    </row>
    <row r="10" spans="1:8" x14ac:dyDescent="0.25">
      <c r="A10" s="27" t="s">
        <v>53</v>
      </c>
      <c r="B10" s="4"/>
      <c r="C10" s="4"/>
      <c r="D10" s="4">
        <v>2373</v>
      </c>
      <c r="E10" s="4"/>
      <c r="F10" s="4"/>
      <c r="G10" s="4"/>
      <c r="H10" s="4">
        <v>2373</v>
      </c>
    </row>
    <row r="11" spans="1:8" x14ac:dyDescent="0.25">
      <c r="A11" s="26" t="s">
        <v>37</v>
      </c>
      <c r="B11" s="4"/>
      <c r="C11" s="4"/>
      <c r="D11" s="4"/>
      <c r="E11" s="4">
        <v>1589.3999999999996</v>
      </c>
      <c r="F11" s="4">
        <v>643.43750000000011</v>
      </c>
      <c r="G11" s="4">
        <v>128.42799999999997</v>
      </c>
      <c r="H11" s="4">
        <v>2361.2654999999995</v>
      </c>
    </row>
    <row r="12" spans="1:8" x14ac:dyDescent="0.25">
      <c r="A12" s="27" t="s">
        <v>57</v>
      </c>
      <c r="B12" s="4"/>
      <c r="C12" s="4"/>
      <c r="D12" s="4"/>
      <c r="E12" s="4">
        <v>1022.3999999999997</v>
      </c>
      <c r="F12" s="4">
        <v>556.9375</v>
      </c>
      <c r="G12" s="4">
        <v>128.42799999999997</v>
      </c>
      <c r="H12" s="4">
        <v>1707.7654999999995</v>
      </c>
    </row>
    <row r="13" spans="1:8" x14ac:dyDescent="0.25">
      <c r="A13" s="27" t="s">
        <v>53</v>
      </c>
      <c r="B13" s="4"/>
      <c r="C13" s="4"/>
      <c r="D13" s="4"/>
      <c r="E13" s="4">
        <v>566.99999999999989</v>
      </c>
      <c r="F13" s="4">
        <v>86.500000000000071</v>
      </c>
      <c r="G13" s="4"/>
      <c r="H13" s="4">
        <v>653.5</v>
      </c>
    </row>
    <row r="14" spans="1:8" x14ac:dyDescent="0.25">
      <c r="A14" s="26" t="s">
        <v>39</v>
      </c>
      <c r="B14" s="4">
        <v>559.99999999999989</v>
      </c>
      <c r="C14" s="4">
        <v>786.25</v>
      </c>
      <c r="D14" s="4">
        <v>1792.7300000000002</v>
      </c>
      <c r="E14" s="4"/>
      <c r="F14" s="4">
        <v>483.79999999999995</v>
      </c>
      <c r="G14" s="4"/>
      <c r="H14" s="4">
        <v>3622.7799999999997</v>
      </c>
    </row>
    <row r="15" spans="1:8" x14ac:dyDescent="0.25">
      <c r="A15" s="27" t="s">
        <v>57</v>
      </c>
      <c r="B15" s="4"/>
      <c r="C15" s="4">
        <v>786.25</v>
      </c>
      <c r="D15" s="4">
        <v>1618.23</v>
      </c>
      <c r="E15" s="4"/>
      <c r="F15" s="4">
        <v>422.09999999999991</v>
      </c>
      <c r="G15" s="4"/>
      <c r="H15" s="4">
        <v>2826.58</v>
      </c>
    </row>
    <row r="16" spans="1:8" x14ac:dyDescent="0.25">
      <c r="A16" s="27" t="s">
        <v>53</v>
      </c>
      <c r="B16" s="4">
        <v>559.99999999999989</v>
      </c>
      <c r="C16" s="4"/>
      <c r="D16" s="4">
        <v>174.50000000000014</v>
      </c>
      <c r="E16" s="4"/>
      <c r="F16" s="4">
        <v>61.700000000000053</v>
      </c>
      <c r="G16" s="4"/>
      <c r="H16" s="4">
        <v>796.2</v>
      </c>
    </row>
    <row r="17" spans="1:8" x14ac:dyDescent="0.25">
      <c r="A17" s="26" t="s">
        <v>70</v>
      </c>
      <c r="B17" s="4">
        <v>1807.9999999999995</v>
      </c>
      <c r="C17" s="4">
        <v>786.25</v>
      </c>
      <c r="D17" s="4">
        <v>5773.23</v>
      </c>
      <c r="E17" s="4">
        <v>1589.3999999999996</v>
      </c>
      <c r="F17" s="4">
        <v>1917.6614999999999</v>
      </c>
      <c r="G17" s="4">
        <v>128.42799999999997</v>
      </c>
      <c r="H17" s="4">
        <v>12002.969500000001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135"/>
  <sheetViews>
    <sheetView workbookViewId="0">
      <selection activeCell="G10" sqref="G10"/>
    </sheetView>
  </sheetViews>
  <sheetFormatPr baseColWidth="10" defaultRowHeight="15" x14ac:dyDescent="0.25"/>
  <cols>
    <col min="4" max="4" width="14.5703125" customWidth="1"/>
    <col min="5" max="5" width="20" customWidth="1"/>
    <col min="7" max="7" width="14.28515625" customWidth="1"/>
  </cols>
  <sheetData>
    <row r="1" spans="1:7" ht="45" x14ac:dyDescent="0.25">
      <c r="A1" s="19" t="s">
        <v>86</v>
      </c>
      <c r="B1" s="19" t="s">
        <v>51</v>
      </c>
      <c r="C1" s="19" t="s">
        <v>52</v>
      </c>
      <c r="D1" s="19" t="s">
        <v>89</v>
      </c>
      <c r="E1" s="19" t="s">
        <v>88</v>
      </c>
      <c r="F1" s="19" t="s">
        <v>91</v>
      </c>
      <c r="G1" s="19" t="s">
        <v>90</v>
      </c>
    </row>
    <row r="2" spans="1:7" x14ac:dyDescent="0.25">
      <c r="A2" s="20" t="s">
        <v>93</v>
      </c>
      <c r="B2" s="20" t="s">
        <v>55</v>
      </c>
      <c r="C2" s="20" t="s">
        <v>53</v>
      </c>
      <c r="D2" s="23">
        <f>E2-3</f>
        <v>41467</v>
      </c>
      <c r="E2" s="21">
        <v>41470</v>
      </c>
      <c r="F2" s="20"/>
      <c r="G2" s="20">
        <v>3450</v>
      </c>
    </row>
    <row r="3" spans="1:7" x14ac:dyDescent="0.25">
      <c r="A3" s="20" t="s">
        <v>93</v>
      </c>
      <c r="B3" s="20" t="s">
        <v>62</v>
      </c>
      <c r="C3" s="20" t="s">
        <v>53</v>
      </c>
      <c r="D3" s="23">
        <f t="shared" ref="D3:D66" si="0">E3-3</f>
        <v>41467</v>
      </c>
      <c r="E3" s="21">
        <v>41470</v>
      </c>
      <c r="F3" s="20"/>
      <c r="G3" s="20">
        <v>345</v>
      </c>
    </row>
    <row r="4" spans="1:7" x14ac:dyDescent="0.25">
      <c r="A4" s="20" t="s">
        <v>93</v>
      </c>
      <c r="B4" s="20" t="s">
        <v>39</v>
      </c>
      <c r="C4" s="20" t="s">
        <v>53</v>
      </c>
      <c r="D4" s="23">
        <f t="shared" si="0"/>
        <v>41467</v>
      </c>
      <c r="E4" s="21">
        <v>41470</v>
      </c>
      <c r="F4" s="20"/>
      <c r="G4" s="20">
        <v>1345</v>
      </c>
    </row>
    <row r="5" spans="1:7" x14ac:dyDescent="0.25">
      <c r="A5" s="20" t="s">
        <v>93</v>
      </c>
      <c r="B5" s="20" t="s">
        <v>37</v>
      </c>
      <c r="C5" s="20" t="s">
        <v>53</v>
      </c>
      <c r="D5" s="23">
        <f t="shared" si="0"/>
        <v>41467</v>
      </c>
      <c r="E5" s="21">
        <v>41470</v>
      </c>
      <c r="F5" s="20"/>
      <c r="G5" s="20">
        <v>2300</v>
      </c>
    </row>
    <row r="6" spans="1:7" x14ac:dyDescent="0.25">
      <c r="A6" s="20" t="s">
        <v>93</v>
      </c>
      <c r="B6" s="20" t="s">
        <v>55</v>
      </c>
      <c r="C6" s="20" t="s">
        <v>57</v>
      </c>
      <c r="D6" s="23">
        <f t="shared" si="0"/>
        <v>41467</v>
      </c>
      <c r="E6" s="21">
        <v>41470</v>
      </c>
      <c r="F6" s="20"/>
      <c r="G6" s="20">
        <v>123</v>
      </c>
    </row>
    <row r="7" spans="1:7" x14ac:dyDescent="0.25">
      <c r="A7" s="20" t="s">
        <v>93</v>
      </c>
      <c r="B7" s="20" t="s">
        <v>62</v>
      </c>
      <c r="C7" s="20" t="s">
        <v>57</v>
      </c>
      <c r="D7" s="23">
        <f t="shared" si="0"/>
        <v>41467</v>
      </c>
      <c r="E7" s="21">
        <v>41470</v>
      </c>
      <c r="F7" s="20"/>
      <c r="G7" s="20">
        <v>654</v>
      </c>
    </row>
    <row r="8" spans="1:7" x14ac:dyDescent="0.25">
      <c r="A8" s="20" t="s">
        <v>93</v>
      </c>
      <c r="B8" s="20" t="s">
        <v>39</v>
      </c>
      <c r="C8" s="20" t="s">
        <v>57</v>
      </c>
      <c r="D8" s="23">
        <f t="shared" si="0"/>
        <v>41467</v>
      </c>
      <c r="E8" s="21">
        <v>41470</v>
      </c>
      <c r="F8" s="20"/>
      <c r="G8" s="20">
        <v>876</v>
      </c>
    </row>
    <row r="9" spans="1:7" x14ac:dyDescent="0.25">
      <c r="A9" s="20" t="s">
        <v>93</v>
      </c>
      <c r="B9" s="20" t="s">
        <v>37</v>
      </c>
      <c r="C9" s="20" t="s">
        <v>57</v>
      </c>
      <c r="D9" s="23">
        <f t="shared" si="0"/>
        <v>41467</v>
      </c>
      <c r="E9" s="21">
        <v>41470</v>
      </c>
      <c r="F9" s="20"/>
      <c r="G9" s="20">
        <v>900</v>
      </c>
    </row>
    <row r="10" spans="1:7" x14ac:dyDescent="0.25">
      <c r="A10" s="20"/>
      <c r="B10" s="20" t="s">
        <v>87</v>
      </c>
      <c r="C10" s="20" t="s">
        <v>87</v>
      </c>
      <c r="D10" s="23">
        <f t="shared" si="0"/>
        <v>-3</v>
      </c>
      <c r="E10" s="21"/>
      <c r="F10" s="20"/>
      <c r="G10" s="20"/>
    </row>
    <row r="11" spans="1:7" x14ac:dyDescent="0.25">
      <c r="A11" s="20"/>
      <c r="B11" s="20" t="s">
        <v>87</v>
      </c>
      <c r="C11" s="20" t="s">
        <v>87</v>
      </c>
      <c r="D11" s="23">
        <f t="shared" si="0"/>
        <v>-3</v>
      </c>
      <c r="E11" s="21"/>
      <c r="F11" s="20"/>
      <c r="G11" s="20"/>
    </row>
    <row r="12" spans="1:7" x14ac:dyDescent="0.25">
      <c r="A12" s="20"/>
      <c r="B12" s="20" t="s">
        <v>87</v>
      </c>
      <c r="C12" s="20" t="s">
        <v>87</v>
      </c>
      <c r="D12" s="23">
        <f t="shared" si="0"/>
        <v>-3</v>
      </c>
      <c r="E12" s="21"/>
      <c r="F12" s="20"/>
      <c r="G12" s="20"/>
    </row>
    <row r="13" spans="1:7" x14ac:dyDescent="0.25">
      <c r="A13" s="20"/>
      <c r="B13" s="20" t="s">
        <v>87</v>
      </c>
      <c r="C13" s="20" t="s">
        <v>87</v>
      </c>
      <c r="D13" s="23">
        <f t="shared" si="0"/>
        <v>-3</v>
      </c>
      <c r="E13" s="21"/>
      <c r="F13" s="20"/>
      <c r="G13" s="20"/>
    </row>
    <row r="14" spans="1:7" x14ac:dyDescent="0.25">
      <c r="A14" s="20"/>
      <c r="B14" s="20" t="s">
        <v>87</v>
      </c>
      <c r="C14" s="20" t="s">
        <v>87</v>
      </c>
      <c r="D14" s="23">
        <f t="shared" si="0"/>
        <v>-3</v>
      </c>
      <c r="E14" s="21"/>
      <c r="F14" s="20"/>
      <c r="G14" s="20"/>
    </row>
    <row r="15" spans="1:7" x14ac:dyDescent="0.25">
      <c r="A15" s="20"/>
      <c r="B15" s="20" t="s">
        <v>87</v>
      </c>
      <c r="C15" s="20" t="s">
        <v>87</v>
      </c>
      <c r="D15" s="23">
        <f t="shared" si="0"/>
        <v>-3</v>
      </c>
      <c r="E15" s="21"/>
      <c r="F15" s="20"/>
      <c r="G15" s="20"/>
    </row>
    <row r="16" spans="1:7" x14ac:dyDescent="0.25">
      <c r="A16" s="20"/>
      <c r="B16" s="20" t="s">
        <v>87</v>
      </c>
      <c r="C16" s="20" t="s">
        <v>87</v>
      </c>
      <c r="D16" s="23">
        <f t="shared" si="0"/>
        <v>-3</v>
      </c>
      <c r="E16" s="21"/>
      <c r="F16" s="20"/>
      <c r="G16" s="20"/>
    </row>
    <row r="17" spans="1:7" x14ac:dyDescent="0.25">
      <c r="A17" s="20"/>
      <c r="B17" s="20" t="s">
        <v>87</v>
      </c>
      <c r="C17" s="20" t="s">
        <v>87</v>
      </c>
      <c r="D17" s="23">
        <f t="shared" si="0"/>
        <v>-3</v>
      </c>
      <c r="E17" s="21"/>
      <c r="F17" s="20"/>
      <c r="G17" s="20"/>
    </row>
    <row r="18" spans="1:7" x14ac:dyDescent="0.25">
      <c r="A18" s="20"/>
      <c r="B18" s="20" t="s">
        <v>87</v>
      </c>
      <c r="C18" s="20" t="s">
        <v>87</v>
      </c>
      <c r="D18" s="23">
        <f t="shared" si="0"/>
        <v>-3</v>
      </c>
      <c r="E18" s="21"/>
      <c r="F18" s="20"/>
      <c r="G18" s="20"/>
    </row>
    <row r="19" spans="1:7" x14ac:dyDescent="0.25">
      <c r="A19" s="20"/>
      <c r="B19" s="20" t="s">
        <v>87</v>
      </c>
      <c r="C19" s="20" t="s">
        <v>87</v>
      </c>
      <c r="D19" s="23">
        <f t="shared" si="0"/>
        <v>-3</v>
      </c>
      <c r="E19" s="21"/>
      <c r="F19" s="20"/>
      <c r="G19" s="20"/>
    </row>
    <row r="20" spans="1:7" x14ac:dyDescent="0.25">
      <c r="A20" s="20"/>
      <c r="B20" s="20" t="s">
        <v>87</v>
      </c>
      <c r="C20" s="20" t="s">
        <v>87</v>
      </c>
      <c r="D20" s="23">
        <f t="shared" si="0"/>
        <v>-3</v>
      </c>
      <c r="E20" s="21"/>
      <c r="F20" s="20"/>
      <c r="G20" s="20"/>
    </row>
    <row r="21" spans="1:7" x14ac:dyDescent="0.25">
      <c r="A21" s="20"/>
      <c r="B21" s="20" t="s">
        <v>87</v>
      </c>
      <c r="C21" s="20" t="s">
        <v>87</v>
      </c>
      <c r="D21" s="23">
        <f t="shared" si="0"/>
        <v>-3</v>
      </c>
      <c r="E21" s="21"/>
      <c r="F21" s="20"/>
      <c r="G21" s="20"/>
    </row>
    <row r="22" spans="1:7" x14ac:dyDescent="0.25">
      <c r="A22" s="20"/>
      <c r="B22" s="20" t="s">
        <v>87</v>
      </c>
      <c r="C22" s="20" t="s">
        <v>87</v>
      </c>
      <c r="D22" s="23">
        <f t="shared" si="0"/>
        <v>-3</v>
      </c>
      <c r="E22" s="21"/>
      <c r="F22" s="20"/>
      <c r="G22" s="20"/>
    </row>
    <row r="23" spans="1:7" x14ac:dyDescent="0.25">
      <c r="A23" s="20"/>
      <c r="B23" s="20" t="s">
        <v>87</v>
      </c>
      <c r="C23" s="20" t="s">
        <v>87</v>
      </c>
      <c r="D23" s="23">
        <f t="shared" si="0"/>
        <v>-3</v>
      </c>
      <c r="E23" s="21"/>
      <c r="F23" s="20"/>
      <c r="G23" s="20"/>
    </row>
    <row r="24" spans="1:7" x14ac:dyDescent="0.25">
      <c r="A24" s="20"/>
      <c r="B24" s="20" t="s">
        <v>87</v>
      </c>
      <c r="C24" s="20" t="s">
        <v>87</v>
      </c>
      <c r="D24" s="23">
        <f t="shared" si="0"/>
        <v>-3</v>
      </c>
      <c r="E24" s="21"/>
      <c r="F24" s="20"/>
      <c r="G24" s="20"/>
    </row>
    <row r="25" spans="1:7" x14ac:dyDescent="0.25">
      <c r="A25" s="20"/>
      <c r="B25" s="20" t="s">
        <v>87</v>
      </c>
      <c r="C25" s="20" t="s">
        <v>87</v>
      </c>
      <c r="D25" s="23">
        <f t="shared" si="0"/>
        <v>-3</v>
      </c>
      <c r="E25" s="21"/>
      <c r="F25" s="20"/>
      <c r="G25" s="20"/>
    </row>
    <row r="26" spans="1:7" x14ac:dyDescent="0.25">
      <c r="A26" s="20"/>
      <c r="B26" s="20" t="s">
        <v>87</v>
      </c>
      <c r="C26" s="20" t="s">
        <v>87</v>
      </c>
      <c r="D26" s="23">
        <f t="shared" si="0"/>
        <v>-3</v>
      </c>
      <c r="E26" s="21"/>
      <c r="F26" s="20"/>
      <c r="G26" s="20"/>
    </row>
    <row r="27" spans="1:7" x14ac:dyDescent="0.25">
      <c r="A27" s="20"/>
      <c r="B27" s="20" t="s">
        <v>87</v>
      </c>
      <c r="C27" s="20" t="s">
        <v>87</v>
      </c>
      <c r="D27" s="23">
        <f t="shared" si="0"/>
        <v>-3</v>
      </c>
      <c r="E27" s="21"/>
      <c r="F27" s="20"/>
      <c r="G27" s="20"/>
    </row>
    <row r="28" spans="1:7" x14ac:dyDescent="0.25">
      <c r="A28" s="20"/>
      <c r="B28" s="20" t="s">
        <v>87</v>
      </c>
      <c r="C28" s="20" t="s">
        <v>87</v>
      </c>
      <c r="D28" s="23">
        <f t="shared" si="0"/>
        <v>-3</v>
      </c>
      <c r="E28" s="21"/>
      <c r="F28" s="20"/>
      <c r="G28" s="20"/>
    </row>
    <row r="29" spans="1:7" x14ac:dyDescent="0.25">
      <c r="A29" s="20"/>
      <c r="B29" s="20" t="s">
        <v>87</v>
      </c>
      <c r="C29" s="20" t="s">
        <v>87</v>
      </c>
      <c r="D29" s="23">
        <f t="shared" si="0"/>
        <v>-3</v>
      </c>
      <c r="E29" s="21"/>
      <c r="F29" s="20"/>
      <c r="G29" s="20"/>
    </row>
    <row r="30" spans="1:7" x14ac:dyDescent="0.25">
      <c r="A30" s="20"/>
      <c r="B30" s="20" t="s">
        <v>87</v>
      </c>
      <c r="C30" s="20" t="s">
        <v>87</v>
      </c>
      <c r="D30" s="23">
        <f t="shared" si="0"/>
        <v>-3</v>
      </c>
      <c r="E30" s="21"/>
      <c r="F30" s="20"/>
      <c r="G30" s="20"/>
    </row>
    <row r="31" spans="1:7" x14ac:dyDescent="0.25">
      <c r="A31" s="20"/>
      <c r="B31" s="20" t="s">
        <v>87</v>
      </c>
      <c r="C31" s="20" t="s">
        <v>87</v>
      </c>
      <c r="D31" s="23">
        <f t="shared" si="0"/>
        <v>-3</v>
      </c>
      <c r="E31" s="21"/>
      <c r="F31" s="20"/>
      <c r="G31" s="20"/>
    </row>
    <row r="32" spans="1:7" x14ac:dyDescent="0.25">
      <c r="A32" s="20"/>
      <c r="B32" s="20" t="s">
        <v>87</v>
      </c>
      <c r="C32" s="20" t="s">
        <v>87</v>
      </c>
      <c r="D32" s="23">
        <f t="shared" si="0"/>
        <v>-3</v>
      </c>
      <c r="E32" s="21"/>
      <c r="F32" s="20"/>
      <c r="G32" s="20"/>
    </row>
    <row r="33" spans="1:7" x14ac:dyDescent="0.25">
      <c r="A33" s="20"/>
      <c r="B33" s="20" t="s">
        <v>87</v>
      </c>
      <c r="C33" s="20" t="s">
        <v>87</v>
      </c>
      <c r="D33" s="23">
        <f t="shared" si="0"/>
        <v>-3</v>
      </c>
      <c r="E33" s="21"/>
      <c r="F33" s="20"/>
      <c r="G33" s="20"/>
    </row>
    <row r="34" spans="1:7" x14ac:dyDescent="0.25">
      <c r="A34" s="20"/>
      <c r="B34" s="20" t="s">
        <v>87</v>
      </c>
      <c r="C34" s="20" t="s">
        <v>87</v>
      </c>
      <c r="D34" s="23">
        <f t="shared" si="0"/>
        <v>-3</v>
      </c>
      <c r="E34" s="21"/>
      <c r="F34" s="20"/>
      <c r="G34" s="20"/>
    </row>
    <row r="35" spans="1:7" x14ac:dyDescent="0.25">
      <c r="A35" s="20"/>
      <c r="B35" s="20" t="s">
        <v>87</v>
      </c>
      <c r="C35" s="20" t="s">
        <v>87</v>
      </c>
      <c r="D35" s="23">
        <f t="shared" si="0"/>
        <v>-3</v>
      </c>
      <c r="E35" s="21"/>
      <c r="F35" s="20"/>
      <c r="G35" s="20"/>
    </row>
    <row r="36" spans="1:7" x14ac:dyDescent="0.25">
      <c r="A36" s="20"/>
      <c r="B36" s="20" t="s">
        <v>87</v>
      </c>
      <c r="C36" s="20" t="s">
        <v>87</v>
      </c>
      <c r="D36" s="23">
        <f t="shared" si="0"/>
        <v>-3</v>
      </c>
      <c r="E36" s="21"/>
      <c r="F36" s="20"/>
      <c r="G36" s="20"/>
    </row>
    <row r="37" spans="1:7" x14ac:dyDescent="0.25">
      <c r="A37" s="20"/>
      <c r="B37" s="20" t="s">
        <v>87</v>
      </c>
      <c r="C37" s="20" t="s">
        <v>87</v>
      </c>
      <c r="D37" s="23">
        <f t="shared" si="0"/>
        <v>-3</v>
      </c>
      <c r="E37" s="21"/>
      <c r="F37" s="20"/>
      <c r="G37" s="20"/>
    </row>
    <row r="38" spans="1:7" x14ac:dyDescent="0.25">
      <c r="A38" s="20"/>
      <c r="B38" s="20" t="s">
        <v>87</v>
      </c>
      <c r="C38" s="20" t="s">
        <v>87</v>
      </c>
      <c r="D38" s="23">
        <f t="shared" si="0"/>
        <v>-3</v>
      </c>
      <c r="E38" s="21"/>
      <c r="F38" s="20"/>
      <c r="G38" s="20"/>
    </row>
    <row r="39" spans="1:7" x14ac:dyDescent="0.25">
      <c r="A39" s="20"/>
      <c r="B39" s="20" t="s">
        <v>87</v>
      </c>
      <c r="C39" s="20" t="s">
        <v>87</v>
      </c>
      <c r="D39" s="23">
        <f t="shared" si="0"/>
        <v>-3</v>
      </c>
      <c r="E39" s="21"/>
      <c r="F39" s="20"/>
      <c r="G39" s="20"/>
    </row>
    <row r="40" spans="1:7" x14ac:dyDescent="0.25">
      <c r="A40" s="20"/>
      <c r="B40" s="20" t="s">
        <v>87</v>
      </c>
      <c r="C40" s="20" t="s">
        <v>87</v>
      </c>
      <c r="D40" s="23">
        <f t="shared" si="0"/>
        <v>-3</v>
      </c>
      <c r="E40" s="21"/>
      <c r="F40" s="20"/>
      <c r="G40" s="20"/>
    </row>
    <row r="41" spans="1:7" x14ac:dyDescent="0.25">
      <c r="A41" s="20"/>
      <c r="B41" s="20" t="s">
        <v>87</v>
      </c>
      <c r="C41" s="20" t="s">
        <v>87</v>
      </c>
      <c r="D41" s="23">
        <f t="shared" si="0"/>
        <v>-3</v>
      </c>
      <c r="E41" s="21"/>
      <c r="F41" s="20"/>
      <c r="G41" s="20"/>
    </row>
    <row r="42" spans="1:7" x14ac:dyDescent="0.25">
      <c r="A42" s="20"/>
      <c r="B42" s="20" t="s">
        <v>87</v>
      </c>
      <c r="C42" s="20" t="s">
        <v>87</v>
      </c>
      <c r="D42" s="23">
        <f t="shared" si="0"/>
        <v>-3</v>
      </c>
      <c r="E42" s="21"/>
      <c r="F42" s="20"/>
      <c r="G42" s="20"/>
    </row>
    <row r="43" spans="1:7" x14ac:dyDescent="0.25">
      <c r="A43" s="20"/>
      <c r="B43" s="20" t="s">
        <v>87</v>
      </c>
      <c r="C43" s="20" t="s">
        <v>87</v>
      </c>
      <c r="D43" s="23">
        <f t="shared" si="0"/>
        <v>-3</v>
      </c>
      <c r="E43" s="21"/>
      <c r="F43" s="20"/>
      <c r="G43" s="20"/>
    </row>
    <row r="44" spans="1:7" x14ac:dyDescent="0.25">
      <c r="A44" s="20"/>
      <c r="B44" s="20" t="s">
        <v>87</v>
      </c>
      <c r="C44" s="20" t="s">
        <v>87</v>
      </c>
      <c r="D44" s="23">
        <f t="shared" si="0"/>
        <v>-3</v>
      </c>
      <c r="E44" s="21"/>
      <c r="F44" s="20"/>
      <c r="G44" s="20"/>
    </row>
    <row r="45" spans="1:7" x14ac:dyDescent="0.25">
      <c r="A45" s="20"/>
      <c r="B45" s="20" t="s">
        <v>87</v>
      </c>
      <c r="C45" s="20" t="s">
        <v>87</v>
      </c>
      <c r="D45" s="23">
        <f t="shared" si="0"/>
        <v>-3</v>
      </c>
      <c r="E45" s="21"/>
      <c r="F45" s="20"/>
      <c r="G45" s="20"/>
    </row>
    <row r="46" spans="1:7" x14ac:dyDescent="0.25">
      <c r="A46" s="20"/>
      <c r="B46" s="20" t="s">
        <v>87</v>
      </c>
      <c r="C46" s="20" t="s">
        <v>87</v>
      </c>
      <c r="D46" s="23">
        <f t="shared" si="0"/>
        <v>-3</v>
      </c>
      <c r="E46" s="21"/>
      <c r="F46" s="20"/>
      <c r="G46" s="20"/>
    </row>
    <row r="47" spans="1:7" x14ac:dyDescent="0.25">
      <c r="A47" s="20"/>
      <c r="B47" s="20" t="s">
        <v>87</v>
      </c>
      <c r="C47" s="20" t="s">
        <v>87</v>
      </c>
      <c r="D47" s="23">
        <f t="shared" si="0"/>
        <v>-3</v>
      </c>
      <c r="E47" s="21"/>
      <c r="F47" s="20"/>
      <c r="G47" s="20"/>
    </row>
    <row r="48" spans="1:7" x14ac:dyDescent="0.25">
      <c r="A48" s="20"/>
      <c r="B48" s="20" t="s">
        <v>87</v>
      </c>
      <c r="C48" s="20" t="s">
        <v>87</v>
      </c>
      <c r="D48" s="23">
        <f t="shared" si="0"/>
        <v>-3</v>
      </c>
      <c r="E48" s="21"/>
      <c r="F48" s="20"/>
      <c r="G48" s="20"/>
    </row>
    <row r="49" spans="1:7" x14ac:dyDescent="0.25">
      <c r="A49" s="20"/>
      <c r="B49" s="20" t="s">
        <v>87</v>
      </c>
      <c r="C49" s="20" t="s">
        <v>87</v>
      </c>
      <c r="D49" s="23">
        <f t="shared" si="0"/>
        <v>-3</v>
      </c>
      <c r="E49" s="21"/>
      <c r="F49" s="20"/>
      <c r="G49" s="20"/>
    </row>
    <row r="50" spans="1:7" x14ac:dyDescent="0.25">
      <c r="A50" s="20"/>
      <c r="B50" s="20" t="s">
        <v>87</v>
      </c>
      <c r="C50" s="20" t="s">
        <v>87</v>
      </c>
      <c r="D50" s="23">
        <f t="shared" si="0"/>
        <v>-3</v>
      </c>
      <c r="E50" s="21"/>
      <c r="F50" s="20"/>
      <c r="G50" s="20"/>
    </row>
    <row r="51" spans="1:7" x14ac:dyDescent="0.25">
      <c r="A51" s="20"/>
      <c r="B51" s="20" t="s">
        <v>87</v>
      </c>
      <c r="C51" s="20" t="s">
        <v>87</v>
      </c>
      <c r="D51" s="23">
        <f t="shared" si="0"/>
        <v>-3</v>
      </c>
      <c r="E51" s="21"/>
      <c r="F51" s="20"/>
      <c r="G51" s="20"/>
    </row>
    <row r="52" spans="1:7" x14ac:dyDescent="0.25">
      <c r="A52" s="20"/>
      <c r="B52" s="20" t="s">
        <v>87</v>
      </c>
      <c r="C52" s="20" t="s">
        <v>87</v>
      </c>
      <c r="D52" s="23">
        <f t="shared" si="0"/>
        <v>-3</v>
      </c>
      <c r="E52" s="21"/>
      <c r="F52" s="20"/>
      <c r="G52" s="20"/>
    </row>
    <row r="53" spans="1:7" x14ac:dyDescent="0.25">
      <c r="A53" s="20"/>
      <c r="B53" s="20" t="s">
        <v>87</v>
      </c>
      <c r="C53" s="20" t="s">
        <v>87</v>
      </c>
      <c r="D53" s="23">
        <f t="shared" si="0"/>
        <v>-3</v>
      </c>
      <c r="E53" s="21"/>
      <c r="F53" s="20"/>
      <c r="G53" s="20"/>
    </row>
    <row r="54" spans="1:7" x14ac:dyDescent="0.25">
      <c r="A54" s="20"/>
      <c r="B54" s="20" t="s">
        <v>87</v>
      </c>
      <c r="C54" s="20" t="s">
        <v>87</v>
      </c>
      <c r="D54" s="23">
        <f t="shared" si="0"/>
        <v>-3</v>
      </c>
      <c r="E54" s="21"/>
      <c r="F54" s="20"/>
      <c r="G54" s="20"/>
    </row>
    <row r="55" spans="1:7" x14ac:dyDescent="0.25">
      <c r="A55" s="20"/>
      <c r="B55" s="20" t="s">
        <v>87</v>
      </c>
      <c r="C55" s="20" t="s">
        <v>87</v>
      </c>
      <c r="D55" s="23">
        <f t="shared" si="0"/>
        <v>-3</v>
      </c>
      <c r="E55" s="21"/>
      <c r="F55" s="20"/>
      <c r="G55" s="20"/>
    </row>
    <row r="56" spans="1:7" x14ac:dyDescent="0.25">
      <c r="A56" s="20"/>
      <c r="B56" s="20" t="s">
        <v>87</v>
      </c>
      <c r="C56" s="20" t="s">
        <v>87</v>
      </c>
      <c r="D56" s="23">
        <f t="shared" si="0"/>
        <v>-3</v>
      </c>
      <c r="E56" s="21"/>
      <c r="F56" s="20"/>
      <c r="G56" s="20"/>
    </row>
    <row r="57" spans="1:7" x14ac:dyDescent="0.25">
      <c r="A57" s="20"/>
      <c r="B57" s="20" t="s">
        <v>87</v>
      </c>
      <c r="C57" s="20" t="s">
        <v>87</v>
      </c>
      <c r="D57" s="23">
        <f t="shared" si="0"/>
        <v>-3</v>
      </c>
      <c r="E57" s="21"/>
      <c r="F57" s="20"/>
      <c r="G57" s="20"/>
    </row>
    <row r="58" spans="1:7" x14ac:dyDescent="0.25">
      <c r="A58" s="20"/>
      <c r="B58" s="20" t="s">
        <v>87</v>
      </c>
      <c r="C58" s="20" t="s">
        <v>87</v>
      </c>
      <c r="D58" s="23">
        <f t="shared" si="0"/>
        <v>-3</v>
      </c>
      <c r="E58" s="21"/>
      <c r="F58" s="20"/>
      <c r="G58" s="20"/>
    </row>
    <row r="59" spans="1:7" x14ac:dyDescent="0.25">
      <c r="A59" s="20"/>
      <c r="B59" s="20" t="s">
        <v>87</v>
      </c>
      <c r="C59" s="20" t="s">
        <v>87</v>
      </c>
      <c r="D59" s="23">
        <f t="shared" si="0"/>
        <v>-3</v>
      </c>
      <c r="E59" s="21"/>
      <c r="F59" s="20"/>
      <c r="G59" s="20"/>
    </row>
    <row r="60" spans="1:7" x14ac:dyDescent="0.25">
      <c r="A60" s="20"/>
      <c r="B60" s="20" t="s">
        <v>87</v>
      </c>
      <c r="C60" s="20" t="s">
        <v>87</v>
      </c>
      <c r="D60" s="23">
        <f t="shared" si="0"/>
        <v>-3</v>
      </c>
      <c r="E60" s="21"/>
      <c r="F60" s="20"/>
      <c r="G60" s="20"/>
    </row>
    <row r="61" spans="1:7" x14ac:dyDescent="0.25">
      <c r="A61" s="20"/>
      <c r="B61" s="20" t="s">
        <v>87</v>
      </c>
      <c r="C61" s="20" t="s">
        <v>87</v>
      </c>
      <c r="D61" s="23">
        <f t="shared" si="0"/>
        <v>-3</v>
      </c>
      <c r="E61" s="21"/>
      <c r="F61" s="20"/>
      <c r="G61" s="20"/>
    </row>
    <row r="62" spans="1:7" x14ac:dyDescent="0.25">
      <c r="A62" s="20"/>
      <c r="B62" s="20" t="s">
        <v>87</v>
      </c>
      <c r="C62" s="20" t="s">
        <v>87</v>
      </c>
      <c r="D62" s="23">
        <f t="shared" si="0"/>
        <v>-3</v>
      </c>
      <c r="E62" s="21"/>
      <c r="F62" s="20"/>
      <c r="G62" s="20"/>
    </row>
    <row r="63" spans="1:7" x14ac:dyDescent="0.25">
      <c r="A63" s="20"/>
      <c r="B63" s="20" t="s">
        <v>87</v>
      </c>
      <c r="C63" s="20" t="s">
        <v>87</v>
      </c>
      <c r="D63" s="23">
        <f t="shared" si="0"/>
        <v>-3</v>
      </c>
      <c r="E63" s="21"/>
      <c r="F63" s="20"/>
      <c r="G63" s="20"/>
    </row>
    <row r="64" spans="1:7" x14ac:dyDescent="0.25">
      <c r="A64" s="20"/>
      <c r="B64" s="20" t="s">
        <v>87</v>
      </c>
      <c r="C64" s="20" t="s">
        <v>87</v>
      </c>
      <c r="D64" s="23">
        <f t="shared" si="0"/>
        <v>-3</v>
      </c>
      <c r="E64" s="21"/>
      <c r="F64" s="20"/>
      <c r="G64" s="20"/>
    </row>
    <row r="65" spans="1:7" x14ac:dyDescent="0.25">
      <c r="A65" s="20"/>
      <c r="B65" s="20" t="s">
        <v>87</v>
      </c>
      <c r="C65" s="20" t="s">
        <v>87</v>
      </c>
      <c r="D65" s="23">
        <f t="shared" si="0"/>
        <v>-3</v>
      </c>
      <c r="E65" s="21"/>
      <c r="F65" s="20"/>
      <c r="G65" s="20"/>
    </row>
    <row r="66" spans="1:7" x14ac:dyDescent="0.25">
      <c r="A66" s="20"/>
      <c r="B66" s="20" t="s">
        <v>87</v>
      </c>
      <c r="C66" s="20" t="s">
        <v>87</v>
      </c>
      <c r="D66" s="23">
        <f t="shared" si="0"/>
        <v>-3</v>
      </c>
      <c r="E66" s="21"/>
      <c r="F66" s="20"/>
      <c r="G66" s="20"/>
    </row>
    <row r="67" spans="1:7" x14ac:dyDescent="0.25">
      <c r="A67" s="20"/>
      <c r="B67" s="20" t="s">
        <v>87</v>
      </c>
      <c r="C67" s="20" t="s">
        <v>87</v>
      </c>
      <c r="D67" s="23">
        <f t="shared" ref="D67:D130" si="1">E67-3</f>
        <v>-3</v>
      </c>
      <c r="E67" s="21"/>
      <c r="F67" s="20"/>
      <c r="G67" s="20"/>
    </row>
    <row r="68" spans="1:7" x14ac:dyDescent="0.25">
      <c r="A68" s="20"/>
      <c r="B68" s="20" t="s">
        <v>87</v>
      </c>
      <c r="C68" s="20" t="s">
        <v>87</v>
      </c>
      <c r="D68" s="23">
        <f t="shared" si="1"/>
        <v>-3</v>
      </c>
      <c r="E68" s="21"/>
      <c r="F68" s="20"/>
      <c r="G68" s="20"/>
    </row>
    <row r="69" spans="1:7" x14ac:dyDescent="0.25">
      <c r="A69" s="20"/>
      <c r="B69" s="20" t="s">
        <v>87</v>
      </c>
      <c r="C69" s="20" t="s">
        <v>87</v>
      </c>
      <c r="D69" s="23">
        <f t="shared" si="1"/>
        <v>-3</v>
      </c>
      <c r="E69" s="21"/>
      <c r="F69" s="20"/>
      <c r="G69" s="20"/>
    </row>
    <row r="70" spans="1:7" x14ac:dyDescent="0.25">
      <c r="A70" s="20"/>
      <c r="B70" s="20" t="s">
        <v>87</v>
      </c>
      <c r="C70" s="20" t="s">
        <v>87</v>
      </c>
      <c r="D70" s="23">
        <f t="shared" si="1"/>
        <v>-3</v>
      </c>
      <c r="E70" s="21"/>
      <c r="F70" s="20"/>
      <c r="G70" s="20"/>
    </row>
    <row r="71" spans="1:7" x14ac:dyDescent="0.25">
      <c r="A71" s="20"/>
      <c r="B71" s="20" t="s">
        <v>87</v>
      </c>
      <c r="C71" s="20" t="s">
        <v>87</v>
      </c>
      <c r="D71" s="23">
        <f t="shared" si="1"/>
        <v>-3</v>
      </c>
      <c r="E71" s="21"/>
      <c r="F71" s="20"/>
      <c r="G71" s="20"/>
    </row>
    <row r="72" spans="1:7" x14ac:dyDescent="0.25">
      <c r="A72" s="20"/>
      <c r="B72" s="20" t="s">
        <v>87</v>
      </c>
      <c r="C72" s="20" t="s">
        <v>87</v>
      </c>
      <c r="D72" s="23">
        <f t="shared" si="1"/>
        <v>-3</v>
      </c>
      <c r="E72" s="21"/>
      <c r="F72" s="20"/>
      <c r="G72" s="20"/>
    </row>
    <row r="73" spans="1:7" x14ac:dyDescent="0.25">
      <c r="A73" s="20"/>
      <c r="B73" s="20" t="s">
        <v>87</v>
      </c>
      <c r="C73" s="20" t="s">
        <v>87</v>
      </c>
      <c r="D73" s="23">
        <f t="shared" si="1"/>
        <v>-3</v>
      </c>
      <c r="E73" s="21"/>
      <c r="F73" s="20"/>
      <c r="G73" s="20"/>
    </row>
    <row r="74" spans="1:7" x14ac:dyDescent="0.25">
      <c r="A74" s="20"/>
      <c r="B74" s="20" t="s">
        <v>87</v>
      </c>
      <c r="C74" s="20" t="s">
        <v>87</v>
      </c>
      <c r="D74" s="23">
        <f t="shared" si="1"/>
        <v>-3</v>
      </c>
      <c r="E74" s="21"/>
      <c r="F74" s="20"/>
      <c r="G74" s="20"/>
    </row>
    <row r="75" spans="1:7" x14ac:dyDescent="0.25">
      <c r="A75" s="20"/>
      <c r="B75" s="20" t="s">
        <v>87</v>
      </c>
      <c r="C75" s="20" t="s">
        <v>87</v>
      </c>
      <c r="D75" s="23">
        <f t="shared" si="1"/>
        <v>-3</v>
      </c>
      <c r="E75" s="21"/>
      <c r="F75" s="20"/>
      <c r="G75" s="20"/>
    </row>
    <row r="76" spans="1:7" x14ac:dyDescent="0.25">
      <c r="A76" s="20"/>
      <c r="B76" s="20" t="s">
        <v>87</v>
      </c>
      <c r="C76" s="20" t="s">
        <v>87</v>
      </c>
      <c r="D76" s="23">
        <f t="shared" si="1"/>
        <v>-3</v>
      </c>
      <c r="E76" s="21"/>
      <c r="F76" s="20"/>
      <c r="G76" s="20"/>
    </row>
    <row r="77" spans="1:7" x14ac:dyDescent="0.25">
      <c r="A77" s="20"/>
      <c r="B77" s="20" t="s">
        <v>87</v>
      </c>
      <c r="C77" s="20" t="s">
        <v>87</v>
      </c>
      <c r="D77" s="23">
        <f t="shared" si="1"/>
        <v>-3</v>
      </c>
      <c r="E77" s="21"/>
      <c r="F77" s="20"/>
      <c r="G77" s="20"/>
    </row>
    <row r="78" spans="1:7" x14ac:dyDescent="0.25">
      <c r="A78" s="20"/>
      <c r="B78" s="20" t="s">
        <v>87</v>
      </c>
      <c r="C78" s="20" t="s">
        <v>87</v>
      </c>
      <c r="D78" s="23">
        <f t="shared" si="1"/>
        <v>-3</v>
      </c>
      <c r="E78" s="21"/>
      <c r="F78" s="20"/>
      <c r="G78" s="20"/>
    </row>
    <row r="79" spans="1:7" x14ac:dyDescent="0.25">
      <c r="A79" s="20"/>
      <c r="B79" s="20" t="s">
        <v>87</v>
      </c>
      <c r="C79" s="20" t="s">
        <v>87</v>
      </c>
      <c r="D79" s="23">
        <f t="shared" si="1"/>
        <v>-3</v>
      </c>
      <c r="E79" s="21"/>
      <c r="F79" s="20"/>
      <c r="G79" s="20"/>
    </row>
    <row r="80" spans="1:7" x14ac:dyDescent="0.25">
      <c r="A80" s="20"/>
      <c r="B80" s="20" t="s">
        <v>87</v>
      </c>
      <c r="C80" s="20" t="s">
        <v>87</v>
      </c>
      <c r="D80" s="23">
        <f t="shared" si="1"/>
        <v>-3</v>
      </c>
      <c r="E80" s="21"/>
      <c r="F80" s="20"/>
      <c r="G80" s="20"/>
    </row>
    <row r="81" spans="1:7" x14ac:dyDescent="0.25">
      <c r="A81" s="20"/>
      <c r="B81" s="20" t="s">
        <v>87</v>
      </c>
      <c r="C81" s="20" t="s">
        <v>87</v>
      </c>
      <c r="D81" s="23">
        <f t="shared" si="1"/>
        <v>-3</v>
      </c>
      <c r="E81" s="21"/>
      <c r="F81" s="20"/>
      <c r="G81" s="20"/>
    </row>
    <row r="82" spans="1:7" x14ac:dyDescent="0.25">
      <c r="A82" s="20"/>
      <c r="B82" s="20" t="s">
        <v>87</v>
      </c>
      <c r="C82" s="20" t="s">
        <v>87</v>
      </c>
      <c r="D82" s="23">
        <f t="shared" si="1"/>
        <v>-3</v>
      </c>
      <c r="E82" s="21"/>
      <c r="F82" s="20"/>
      <c r="G82" s="20"/>
    </row>
    <row r="83" spans="1:7" x14ac:dyDescent="0.25">
      <c r="A83" s="20"/>
      <c r="B83" s="20" t="s">
        <v>87</v>
      </c>
      <c r="C83" s="20" t="s">
        <v>87</v>
      </c>
      <c r="D83" s="23">
        <f t="shared" si="1"/>
        <v>-3</v>
      </c>
      <c r="E83" s="21"/>
      <c r="F83" s="20"/>
      <c r="G83" s="20"/>
    </row>
    <row r="84" spans="1:7" x14ac:dyDescent="0.25">
      <c r="A84" s="20"/>
      <c r="B84" s="20" t="s">
        <v>87</v>
      </c>
      <c r="C84" s="20" t="s">
        <v>87</v>
      </c>
      <c r="D84" s="23">
        <f t="shared" si="1"/>
        <v>-3</v>
      </c>
      <c r="E84" s="21"/>
      <c r="F84" s="20"/>
      <c r="G84" s="20"/>
    </row>
    <row r="85" spans="1:7" x14ac:dyDescent="0.25">
      <c r="A85" s="20"/>
      <c r="B85" s="20" t="s">
        <v>87</v>
      </c>
      <c r="C85" s="20" t="s">
        <v>87</v>
      </c>
      <c r="D85" s="23">
        <f t="shared" si="1"/>
        <v>-3</v>
      </c>
      <c r="E85" s="21"/>
      <c r="F85" s="20"/>
      <c r="G85" s="20"/>
    </row>
    <row r="86" spans="1:7" x14ac:dyDescent="0.25">
      <c r="A86" s="20"/>
      <c r="B86" s="20" t="s">
        <v>87</v>
      </c>
      <c r="C86" s="20" t="s">
        <v>87</v>
      </c>
      <c r="D86" s="23">
        <f t="shared" si="1"/>
        <v>-3</v>
      </c>
      <c r="E86" s="21"/>
      <c r="F86" s="20"/>
      <c r="G86" s="20"/>
    </row>
    <row r="87" spans="1:7" x14ac:dyDescent="0.25">
      <c r="A87" s="20"/>
      <c r="B87" s="20" t="s">
        <v>87</v>
      </c>
      <c r="C87" s="20" t="s">
        <v>87</v>
      </c>
      <c r="D87" s="23">
        <f t="shared" si="1"/>
        <v>-3</v>
      </c>
      <c r="E87" s="21"/>
      <c r="F87" s="20"/>
      <c r="G87" s="20"/>
    </row>
    <row r="88" spans="1:7" x14ac:dyDescent="0.25">
      <c r="A88" s="20"/>
      <c r="B88" s="20" t="s">
        <v>87</v>
      </c>
      <c r="C88" s="20" t="s">
        <v>87</v>
      </c>
      <c r="D88" s="23">
        <f t="shared" si="1"/>
        <v>-3</v>
      </c>
      <c r="E88" s="21"/>
      <c r="F88" s="20"/>
      <c r="G88" s="20"/>
    </row>
    <row r="89" spans="1:7" x14ac:dyDescent="0.25">
      <c r="A89" s="20"/>
      <c r="B89" s="20" t="s">
        <v>87</v>
      </c>
      <c r="C89" s="20" t="s">
        <v>87</v>
      </c>
      <c r="D89" s="23">
        <f t="shared" si="1"/>
        <v>-3</v>
      </c>
      <c r="E89" s="21"/>
      <c r="F89" s="20"/>
      <c r="G89" s="20"/>
    </row>
    <row r="90" spans="1:7" x14ac:dyDescent="0.25">
      <c r="A90" s="20"/>
      <c r="B90" s="20" t="s">
        <v>87</v>
      </c>
      <c r="C90" s="20" t="s">
        <v>87</v>
      </c>
      <c r="D90" s="23">
        <f t="shared" si="1"/>
        <v>-3</v>
      </c>
      <c r="E90" s="21"/>
      <c r="F90" s="20"/>
      <c r="G90" s="20"/>
    </row>
    <row r="91" spans="1:7" x14ac:dyDescent="0.25">
      <c r="A91" s="20"/>
      <c r="B91" s="20" t="s">
        <v>87</v>
      </c>
      <c r="C91" s="20" t="s">
        <v>87</v>
      </c>
      <c r="D91" s="23">
        <f t="shared" si="1"/>
        <v>-3</v>
      </c>
      <c r="E91" s="21"/>
      <c r="F91" s="20"/>
      <c r="G91" s="20"/>
    </row>
    <row r="92" spans="1:7" x14ac:dyDescent="0.25">
      <c r="A92" s="20"/>
      <c r="B92" s="20" t="s">
        <v>87</v>
      </c>
      <c r="C92" s="20" t="s">
        <v>87</v>
      </c>
      <c r="D92" s="23">
        <f t="shared" si="1"/>
        <v>-3</v>
      </c>
      <c r="E92" s="21"/>
      <c r="F92" s="20"/>
      <c r="G92" s="20"/>
    </row>
    <row r="93" spans="1:7" x14ac:dyDescent="0.25">
      <c r="A93" s="20"/>
      <c r="B93" s="20" t="s">
        <v>87</v>
      </c>
      <c r="C93" s="20" t="s">
        <v>87</v>
      </c>
      <c r="D93" s="23">
        <f t="shared" si="1"/>
        <v>-3</v>
      </c>
      <c r="E93" s="21"/>
      <c r="F93" s="20"/>
      <c r="G93" s="20"/>
    </row>
    <row r="94" spans="1:7" x14ac:dyDescent="0.25">
      <c r="A94" s="20"/>
      <c r="B94" s="20" t="s">
        <v>87</v>
      </c>
      <c r="C94" s="20" t="s">
        <v>87</v>
      </c>
      <c r="D94" s="23">
        <f t="shared" si="1"/>
        <v>-3</v>
      </c>
      <c r="E94" s="21"/>
      <c r="F94" s="20"/>
      <c r="G94" s="20"/>
    </row>
    <row r="95" spans="1:7" x14ac:dyDescent="0.25">
      <c r="A95" s="20"/>
      <c r="B95" s="20" t="s">
        <v>87</v>
      </c>
      <c r="C95" s="20" t="s">
        <v>87</v>
      </c>
      <c r="D95" s="23">
        <f t="shared" si="1"/>
        <v>-3</v>
      </c>
      <c r="E95" s="21"/>
      <c r="F95" s="20"/>
      <c r="G95" s="20"/>
    </row>
    <row r="96" spans="1:7" x14ac:dyDescent="0.25">
      <c r="A96" s="20"/>
      <c r="B96" s="20" t="s">
        <v>87</v>
      </c>
      <c r="C96" s="20" t="s">
        <v>87</v>
      </c>
      <c r="D96" s="23">
        <f t="shared" si="1"/>
        <v>-3</v>
      </c>
      <c r="E96" s="21"/>
      <c r="F96" s="20"/>
      <c r="G96" s="20"/>
    </row>
    <row r="97" spans="1:7" x14ac:dyDescent="0.25">
      <c r="A97" s="20"/>
      <c r="B97" s="20" t="s">
        <v>87</v>
      </c>
      <c r="C97" s="20" t="s">
        <v>87</v>
      </c>
      <c r="D97" s="23">
        <f t="shared" si="1"/>
        <v>-3</v>
      </c>
      <c r="E97" s="21"/>
      <c r="F97" s="20"/>
      <c r="G97" s="20"/>
    </row>
    <row r="98" spans="1:7" x14ac:dyDescent="0.25">
      <c r="A98" s="20"/>
      <c r="B98" s="20" t="s">
        <v>87</v>
      </c>
      <c r="C98" s="20" t="s">
        <v>87</v>
      </c>
      <c r="D98" s="23">
        <f t="shared" si="1"/>
        <v>-3</v>
      </c>
      <c r="E98" s="21"/>
      <c r="F98" s="20"/>
      <c r="G98" s="20"/>
    </row>
    <row r="99" spans="1:7" x14ac:dyDescent="0.25">
      <c r="A99" s="20"/>
      <c r="B99" s="20" t="s">
        <v>87</v>
      </c>
      <c r="C99" s="20" t="s">
        <v>87</v>
      </c>
      <c r="D99" s="23">
        <f t="shared" si="1"/>
        <v>-3</v>
      </c>
      <c r="E99" s="21"/>
      <c r="F99" s="20"/>
      <c r="G99" s="20"/>
    </row>
    <row r="100" spans="1:7" x14ac:dyDescent="0.25">
      <c r="A100" s="20"/>
      <c r="B100" s="20" t="s">
        <v>87</v>
      </c>
      <c r="C100" s="20" t="s">
        <v>87</v>
      </c>
      <c r="D100" s="23">
        <f t="shared" si="1"/>
        <v>-3</v>
      </c>
      <c r="E100" s="21"/>
      <c r="F100" s="20"/>
      <c r="G100" s="20"/>
    </row>
    <row r="101" spans="1:7" x14ac:dyDescent="0.25">
      <c r="A101" s="20"/>
      <c r="B101" s="20" t="s">
        <v>87</v>
      </c>
      <c r="C101" s="20" t="s">
        <v>87</v>
      </c>
      <c r="D101" s="23">
        <f t="shared" si="1"/>
        <v>-3</v>
      </c>
      <c r="E101" s="21"/>
      <c r="F101" s="20"/>
      <c r="G101" s="20"/>
    </row>
    <row r="102" spans="1:7" x14ac:dyDescent="0.25">
      <c r="A102" s="20"/>
      <c r="B102" s="20" t="s">
        <v>87</v>
      </c>
      <c r="C102" s="20" t="s">
        <v>87</v>
      </c>
      <c r="D102" s="23">
        <f t="shared" si="1"/>
        <v>-3</v>
      </c>
      <c r="E102" s="21"/>
      <c r="F102" s="20"/>
      <c r="G102" s="20"/>
    </row>
    <row r="103" spans="1:7" x14ac:dyDescent="0.25">
      <c r="A103" s="20"/>
      <c r="B103" s="20" t="s">
        <v>87</v>
      </c>
      <c r="C103" s="20" t="s">
        <v>87</v>
      </c>
      <c r="D103" s="23">
        <f t="shared" si="1"/>
        <v>-3</v>
      </c>
      <c r="E103" s="21"/>
      <c r="F103" s="20"/>
      <c r="G103" s="20"/>
    </row>
    <row r="104" spans="1:7" x14ac:dyDescent="0.25">
      <c r="A104" s="20"/>
      <c r="B104" s="20" t="s">
        <v>87</v>
      </c>
      <c r="C104" s="20" t="s">
        <v>87</v>
      </c>
      <c r="D104" s="23">
        <f t="shared" si="1"/>
        <v>-3</v>
      </c>
      <c r="E104" s="21"/>
      <c r="F104" s="20"/>
      <c r="G104" s="20"/>
    </row>
    <row r="105" spans="1:7" x14ac:dyDescent="0.25">
      <c r="A105" s="20"/>
      <c r="B105" s="20" t="s">
        <v>87</v>
      </c>
      <c r="C105" s="20" t="s">
        <v>87</v>
      </c>
      <c r="D105" s="23">
        <f t="shared" si="1"/>
        <v>-3</v>
      </c>
      <c r="E105" s="21"/>
      <c r="F105" s="20"/>
      <c r="G105" s="20"/>
    </row>
    <row r="106" spans="1:7" x14ac:dyDescent="0.25">
      <c r="A106" s="20"/>
      <c r="B106" s="20" t="s">
        <v>87</v>
      </c>
      <c r="C106" s="20" t="s">
        <v>87</v>
      </c>
      <c r="D106" s="23">
        <f t="shared" si="1"/>
        <v>-3</v>
      </c>
      <c r="E106" s="21"/>
      <c r="F106" s="20"/>
      <c r="G106" s="20"/>
    </row>
    <row r="107" spans="1:7" x14ac:dyDescent="0.25">
      <c r="A107" s="20"/>
      <c r="B107" s="20" t="s">
        <v>87</v>
      </c>
      <c r="C107" s="20" t="s">
        <v>87</v>
      </c>
      <c r="D107" s="23">
        <f t="shared" si="1"/>
        <v>-3</v>
      </c>
      <c r="E107" s="21"/>
      <c r="F107" s="20"/>
      <c r="G107" s="20"/>
    </row>
    <row r="108" spans="1:7" x14ac:dyDescent="0.25">
      <c r="A108" s="20"/>
      <c r="B108" s="20" t="s">
        <v>87</v>
      </c>
      <c r="C108" s="20" t="s">
        <v>87</v>
      </c>
      <c r="D108" s="23">
        <f t="shared" si="1"/>
        <v>-3</v>
      </c>
      <c r="E108" s="21"/>
      <c r="F108" s="20"/>
      <c r="G108" s="20"/>
    </row>
    <row r="109" spans="1:7" x14ac:dyDescent="0.25">
      <c r="A109" s="20"/>
      <c r="B109" s="20" t="s">
        <v>87</v>
      </c>
      <c r="C109" s="20" t="s">
        <v>87</v>
      </c>
      <c r="D109" s="23">
        <f t="shared" si="1"/>
        <v>-3</v>
      </c>
      <c r="E109" s="21"/>
      <c r="F109" s="20"/>
      <c r="G109" s="20"/>
    </row>
    <row r="110" spans="1:7" x14ac:dyDescent="0.25">
      <c r="A110" s="20"/>
      <c r="B110" s="20" t="s">
        <v>87</v>
      </c>
      <c r="C110" s="20" t="s">
        <v>87</v>
      </c>
      <c r="D110" s="23">
        <f t="shared" si="1"/>
        <v>-3</v>
      </c>
      <c r="E110" s="21"/>
      <c r="F110" s="20"/>
      <c r="G110" s="20"/>
    </row>
    <row r="111" spans="1:7" x14ac:dyDescent="0.25">
      <c r="A111" s="20"/>
      <c r="B111" s="20" t="s">
        <v>87</v>
      </c>
      <c r="C111" s="20" t="s">
        <v>87</v>
      </c>
      <c r="D111" s="23">
        <f t="shared" si="1"/>
        <v>-3</v>
      </c>
      <c r="E111" s="21"/>
      <c r="F111" s="20"/>
      <c r="G111" s="20"/>
    </row>
    <row r="112" spans="1:7" x14ac:dyDescent="0.25">
      <c r="A112" s="20"/>
      <c r="B112" s="20" t="s">
        <v>87</v>
      </c>
      <c r="C112" s="20" t="s">
        <v>87</v>
      </c>
      <c r="D112" s="23">
        <f t="shared" si="1"/>
        <v>-3</v>
      </c>
      <c r="E112" s="21"/>
      <c r="F112" s="20"/>
      <c r="G112" s="20"/>
    </row>
    <row r="113" spans="1:7" x14ac:dyDescent="0.25">
      <c r="A113" s="20"/>
      <c r="B113" s="20" t="s">
        <v>87</v>
      </c>
      <c r="C113" s="20" t="s">
        <v>87</v>
      </c>
      <c r="D113" s="23">
        <f t="shared" si="1"/>
        <v>-3</v>
      </c>
      <c r="E113" s="21"/>
      <c r="F113" s="20"/>
      <c r="G113" s="20"/>
    </row>
    <row r="114" spans="1:7" x14ac:dyDescent="0.25">
      <c r="A114" s="20"/>
      <c r="B114" s="20" t="s">
        <v>87</v>
      </c>
      <c r="C114" s="20" t="s">
        <v>87</v>
      </c>
      <c r="D114" s="23">
        <f t="shared" si="1"/>
        <v>-3</v>
      </c>
      <c r="E114" s="21"/>
      <c r="F114" s="20"/>
      <c r="G114" s="20"/>
    </row>
    <row r="115" spans="1:7" x14ac:dyDescent="0.25">
      <c r="A115" s="20"/>
      <c r="B115" s="20" t="s">
        <v>87</v>
      </c>
      <c r="C115" s="20" t="s">
        <v>87</v>
      </c>
      <c r="D115" s="23">
        <f t="shared" si="1"/>
        <v>-3</v>
      </c>
      <c r="E115" s="21"/>
      <c r="F115" s="20"/>
      <c r="G115" s="20"/>
    </row>
    <row r="116" spans="1:7" x14ac:dyDescent="0.25">
      <c r="A116" s="20"/>
      <c r="B116" s="20" t="s">
        <v>87</v>
      </c>
      <c r="C116" s="20" t="s">
        <v>87</v>
      </c>
      <c r="D116" s="23">
        <f t="shared" si="1"/>
        <v>-3</v>
      </c>
      <c r="E116" s="21"/>
      <c r="F116" s="20"/>
      <c r="G116" s="20"/>
    </row>
    <row r="117" spans="1:7" x14ac:dyDescent="0.25">
      <c r="A117" s="20"/>
      <c r="B117" s="20" t="s">
        <v>87</v>
      </c>
      <c r="C117" s="20" t="s">
        <v>87</v>
      </c>
      <c r="D117" s="23">
        <f t="shared" si="1"/>
        <v>-3</v>
      </c>
      <c r="E117" s="21"/>
      <c r="F117" s="20"/>
      <c r="G117" s="20"/>
    </row>
    <row r="118" spans="1:7" x14ac:dyDescent="0.25">
      <c r="A118" s="20"/>
      <c r="B118" s="20" t="s">
        <v>87</v>
      </c>
      <c r="C118" s="20" t="s">
        <v>87</v>
      </c>
      <c r="D118" s="23">
        <f t="shared" si="1"/>
        <v>-3</v>
      </c>
      <c r="E118" s="21"/>
      <c r="F118" s="20"/>
      <c r="G118" s="20"/>
    </row>
    <row r="119" spans="1:7" x14ac:dyDescent="0.25">
      <c r="A119" s="20"/>
      <c r="B119" s="20" t="s">
        <v>87</v>
      </c>
      <c r="C119" s="20" t="s">
        <v>87</v>
      </c>
      <c r="D119" s="23">
        <f t="shared" si="1"/>
        <v>-3</v>
      </c>
      <c r="E119" s="21"/>
      <c r="F119" s="20"/>
      <c r="G119" s="20"/>
    </row>
    <row r="120" spans="1:7" x14ac:dyDescent="0.25">
      <c r="A120" s="20"/>
      <c r="B120" s="20" t="s">
        <v>87</v>
      </c>
      <c r="C120" s="20" t="s">
        <v>87</v>
      </c>
      <c r="D120" s="23">
        <f t="shared" si="1"/>
        <v>-3</v>
      </c>
      <c r="E120" s="21"/>
      <c r="F120" s="20"/>
      <c r="G120" s="20"/>
    </row>
    <row r="121" spans="1:7" x14ac:dyDescent="0.25">
      <c r="A121" s="20"/>
      <c r="B121" s="20" t="s">
        <v>87</v>
      </c>
      <c r="C121" s="20" t="s">
        <v>87</v>
      </c>
      <c r="D121" s="23">
        <f t="shared" si="1"/>
        <v>-3</v>
      </c>
      <c r="E121" s="21"/>
      <c r="F121" s="20"/>
      <c r="G121" s="20"/>
    </row>
    <row r="122" spans="1:7" x14ac:dyDescent="0.25">
      <c r="A122" s="20"/>
      <c r="B122" s="20" t="s">
        <v>87</v>
      </c>
      <c r="C122" s="20" t="s">
        <v>87</v>
      </c>
      <c r="D122" s="23">
        <f t="shared" si="1"/>
        <v>-3</v>
      </c>
      <c r="E122" s="21"/>
      <c r="F122" s="20"/>
      <c r="G122" s="20"/>
    </row>
    <row r="123" spans="1:7" x14ac:dyDescent="0.25">
      <c r="A123" s="20"/>
      <c r="B123" s="20" t="s">
        <v>87</v>
      </c>
      <c r="C123" s="20" t="s">
        <v>87</v>
      </c>
      <c r="D123" s="23">
        <f t="shared" si="1"/>
        <v>-3</v>
      </c>
      <c r="E123" s="21"/>
      <c r="F123" s="20"/>
      <c r="G123" s="20"/>
    </row>
    <row r="124" spans="1:7" x14ac:dyDescent="0.25">
      <c r="A124" s="20"/>
      <c r="B124" s="20" t="s">
        <v>87</v>
      </c>
      <c r="C124" s="20" t="s">
        <v>87</v>
      </c>
      <c r="D124" s="23">
        <f t="shared" si="1"/>
        <v>-3</v>
      </c>
      <c r="E124" s="21"/>
      <c r="F124" s="20"/>
      <c r="G124" s="20"/>
    </row>
    <row r="125" spans="1:7" x14ac:dyDescent="0.25">
      <c r="A125" s="20"/>
      <c r="B125" s="20" t="s">
        <v>87</v>
      </c>
      <c r="C125" s="20" t="s">
        <v>87</v>
      </c>
      <c r="D125" s="23">
        <f t="shared" si="1"/>
        <v>-3</v>
      </c>
      <c r="E125" s="21"/>
      <c r="F125" s="20"/>
      <c r="G125" s="20"/>
    </row>
    <row r="126" spans="1:7" x14ac:dyDescent="0.25">
      <c r="A126" s="20"/>
      <c r="B126" s="20" t="s">
        <v>87</v>
      </c>
      <c r="C126" s="20" t="s">
        <v>87</v>
      </c>
      <c r="D126" s="23">
        <f t="shared" si="1"/>
        <v>-3</v>
      </c>
      <c r="E126" s="21"/>
      <c r="F126" s="20"/>
      <c r="G126" s="20"/>
    </row>
    <row r="127" spans="1:7" x14ac:dyDescent="0.25">
      <c r="A127" s="20"/>
      <c r="B127" s="20" t="s">
        <v>87</v>
      </c>
      <c r="C127" s="20" t="s">
        <v>87</v>
      </c>
      <c r="D127" s="23">
        <f t="shared" si="1"/>
        <v>-3</v>
      </c>
      <c r="E127" s="21"/>
      <c r="F127" s="20"/>
      <c r="G127" s="20"/>
    </row>
    <row r="128" spans="1:7" x14ac:dyDescent="0.25">
      <c r="A128" s="20"/>
      <c r="B128" s="20" t="s">
        <v>87</v>
      </c>
      <c r="C128" s="20" t="s">
        <v>87</v>
      </c>
      <c r="D128" s="23">
        <f t="shared" si="1"/>
        <v>-3</v>
      </c>
      <c r="E128" s="21"/>
      <c r="F128" s="20"/>
      <c r="G128" s="20"/>
    </row>
    <row r="129" spans="1:7" x14ac:dyDescent="0.25">
      <c r="A129" s="20"/>
      <c r="B129" s="20" t="s">
        <v>87</v>
      </c>
      <c r="C129" s="20" t="s">
        <v>87</v>
      </c>
      <c r="D129" s="23">
        <f t="shared" si="1"/>
        <v>-3</v>
      </c>
      <c r="E129" s="21"/>
      <c r="F129" s="20"/>
      <c r="G129" s="20"/>
    </row>
    <row r="130" spans="1:7" x14ac:dyDescent="0.25">
      <c r="A130" s="20"/>
      <c r="B130" s="20" t="s">
        <v>87</v>
      </c>
      <c r="C130" s="20" t="s">
        <v>87</v>
      </c>
      <c r="D130" s="23">
        <f t="shared" si="1"/>
        <v>-3</v>
      </c>
      <c r="E130" s="21"/>
      <c r="F130" s="20"/>
      <c r="G130" s="20"/>
    </row>
    <row r="131" spans="1:7" x14ac:dyDescent="0.25">
      <c r="A131" s="20"/>
      <c r="B131" s="20" t="s">
        <v>87</v>
      </c>
      <c r="C131" s="20" t="s">
        <v>87</v>
      </c>
      <c r="D131" s="23">
        <f t="shared" ref="D131:D135" si="2">E131-3</f>
        <v>-3</v>
      </c>
      <c r="E131" s="21"/>
      <c r="F131" s="20"/>
      <c r="G131" s="20"/>
    </row>
    <row r="132" spans="1:7" x14ac:dyDescent="0.25">
      <c r="A132" s="20"/>
      <c r="B132" s="20" t="s">
        <v>87</v>
      </c>
      <c r="C132" s="20" t="s">
        <v>87</v>
      </c>
      <c r="D132" s="23">
        <f t="shared" si="2"/>
        <v>-3</v>
      </c>
      <c r="E132" s="21"/>
      <c r="F132" s="20"/>
      <c r="G132" s="20"/>
    </row>
    <row r="133" spans="1:7" x14ac:dyDescent="0.25">
      <c r="A133" s="20"/>
      <c r="B133" s="20" t="s">
        <v>87</v>
      </c>
      <c r="C133" s="20" t="s">
        <v>87</v>
      </c>
      <c r="D133" s="23">
        <f t="shared" si="2"/>
        <v>-3</v>
      </c>
      <c r="E133" s="21"/>
      <c r="F133" s="20"/>
      <c r="G133" s="20"/>
    </row>
    <row r="134" spans="1:7" x14ac:dyDescent="0.25">
      <c r="A134" s="20"/>
      <c r="B134" s="20" t="s">
        <v>87</v>
      </c>
      <c r="C134" s="20" t="s">
        <v>87</v>
      </c>
      <c r="D134" s="23">
        <f t="shared" si="2"/>
        <v>-3</v>
      </c>
      <c r="E134" s="21"/>
      <c r="F134" s="20"/>
      <c r="G134" s="20"/>
    </row>
    <row r="135" spans="1:7" x14ac:dyDescent="0.25">
      <c r="A135" s="20"/>
      <c r="B135" s="20" t="s">
        <v>87</v>
      </c>
      <c r="C135" s="20" t="s">
        <v>87</v>
      </c>
      <c r="D135" s="23">
        <f t="shared" si="2"/>
        <v>-3</v>
      </c>
      <c r="E135" s="21"/>
      <c r="F135" s="20"/>
      <c r="G135" s="2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liste!$B$3:$B$11</xm:f>
          </x14:formula1>
          <xm:sqref>B2:B135</xm:sqref>
        </x14:dataValidation>
        <x14:dataValidation type="list" allowBlank="1" showInputMessage="1" showErrorMessage="1">
          <x14:formula1>
            <xm:f>liste!$D$3:$D$5</xm:f>
          </x14:formula1>
          <xm:sqref>C2:C135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3:C17"/>
  <sheetViews>
    <sheetView workbookViewId="0">
      <selection activeCell="G5" sqref="G5"/>
    </sheetView>
  </sheetViews>
  <sheetFormatPr baseColWidth="10" defaultRowHeight="15" x14ac:dyDescent="0.25"/>
  <cols>
    <col min="1" max="1" width="35.7109375" customWidth="1"/>
    <col min="2" max="2" width="23.85546875" bestFit="1" customWidth="1"/>
    <col min="3" max="3" width="5" bestFit="1" customWidth="1"/>
    <col min="4" max="4" width="12.5703125" bestFit="1" customWidth="1"/>
  </cols>
  <sheetData>
    <row r="3" spans="1:3" x14ac:dyDescent="0.25">
      <c r="A3" s="25" t="s">
        <v>92</v>
      </c>
      <c r="B3" s="25" t="s">
        <v>71</v>
      </c>
    </row>
    <row r="4" spans="1:3" ht="66" x14ac:dyDescent="0.25">
      <c r="A4" s="25" t="s">
        <v>69</v>
      </c>
      <c r="B4" s="32">
        <v>41470</v>
      </c>
      <c r="C4" s="33" t="s">
        <v>70</v>
      </c>
    </row>
    <row r="5" spans="1:3" x14ac:dyDescent="0.25">
      <c r="A5" s="26" t="s">
        <v>55</v>
      </c>
      <c r="B5" s="28">
        <v>3573</v>
      </c>
      <c r="C5" s="28">
        <v>3573</v>
      </c>
    </row>
    <row r="6" spans="1:3" x14ac:dyDescent="0.25">
      <c r="A6" s="27" t="s">
        <v>53</v>
      </c>
      <c r="B6" s="28">
        <v>3450</v>
      </c>
      <c r="C6" s="28">
        <v>3450</v>
      </c>
    </row>
    <row r="7" spans="1:3" x14ac:dyDescent="0.25">
      <c r="A7" s="27" t="s">
        <v>57</v>
      </c>
      <c r="B7" s="28">
        <v>123</v>
      </c>
      <c r="C7" s="28">
        <v>123</v>
      </c>
    </row>
    <row r="8" spans="1:3" x14ac:dyDescent="0.25">
      <c r="A8" s="26" t="s">
        <v>62</v>
      </c>
      <c r="B8" s="28">
        <v>999</v>
      </c>
      <c r="C8" s="28">
        <v>999</v>
      </c>
    </row>
    <row r="9" spans="1:3" x14ac:dyDescent="0.25">
      <c r="A9" s="27" t="s">
        <v>53</v>
      </c>
      <c r="B9" s="28">
        <v>345</v>
      </c>
      <c r="C9" s="28">
        <v>345</v>
      </c>
    </row>
    <row r="10" spans="1:3" x14ac:dyDescent="0.25">
      <c r="A10" s="27" t="s">
        <v>57</v>
      </c>
      <c r="B10" s="28">
        <v>654</v>
      </c>
      <c r="C10" s="28">
        <v>654</v>
      </c>
    </row>
    <row r="11" spans="1:3" x14ac:dyDescent="0.25">
      <c r="A11" s="26" t="s">
        <v>39</v>
      </c>
      <c r="B11" s="28">
        <v>2221</v>
      </c>
      <c r="C11" s="28">
        <v>2221</v>
      </c>
    </row>
    <row r="12" spans="1:3" x14ac:dyDescent="0.25">
      <c r="A12" s="27" t="s">
        <v>53</v>
      </c>
      <c r="B12" s="28">
        <v>1345</v>
      </c>
      <c r="C12" s="28">
        <v>1345</v>
      </c>
    </row>
    <row r="13" spans="1:3" x14ac:dyDescent="0.25">
      <c r="A13" s="27" t="s">
        <v>57</v>
      </c>
      <c r="B13" s="28">
        <v>876</v>
      </c>
      <c r="C13" s="28">
        <v>876</v>
      </c>
    </row>
    <row r="14" spans="1:3" x14ac:dyDescent="0.25">
      <c r="A14" s="26" t="s">
        <v>37</v>
      </c>
      <c r="B14" s="28">
        <v>3200</v>
      </c>
      <c r="C14" s="28">
        <v>3200</v>
      </c>
    </row>
    <row r="15" spans="1:3" x14ac:dyDescent="0.25">
      <c r="A15" s="27" t="s">
        <v>53</v>
      </c>
      <c r="B15" s="28">
        <v>2300</v>
      </c>
      <c r="C15" s="28">
        <v>2300</v>
      </c>
    </row>
    <row r="16" spans="1:3" x14ac:dyDescent="0.25">
      <c r="A16" s="27" t="s">
        <v>57</v>
      </c>
      <c r="B16" s="28">
        <v>900</v>
      </c>
      <c r="C16" s="28">
        <v>900</v>
      </c>
    </row>
    <row r="17" spans="1:3" x14ac:dyDescent="0.25">
      <c r="A17" s="26" t="s">
        <v>70</v>
      </c>
      <c r="B17" s="28">
        <v>9993</v>
      </c>
      <c r="C17" s="28">
        <v>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Hypothèses</vt:lpstr>
      <vt:lpstr>Moulinette de stock</vt:lpstr>
      <vt:lpstr>Conso par lingot</vt:lpstr>
      <vt:lpstr>Données stock virtuel</vt:lpstr>
      <vt:lpstr>Entrée stock virtuel</vt:lpstr>
      <vt:lpstr>Rejets</vt:lpstr>
      <vt:lpstr>Enlèvements</vt:lpstr>
      <vt:lpstr>Données prod lingot</vt:lpstr>
      <vt:lpstr>Conso prod lingot</vt:lpstr>
      <vt:lpstr>liste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Gouriten</dc:creator>
  <cp:lastModifiedBy>Vincent Buge</cp:lastModifiedBy>
  <dcterms:created xsi:type="dcterms:W3CDTF">2013-07-23T15:05:07Z</dcterms:created>
  <dcterms:modified xsi:type="dcterms:W3CDTF">2013-07-24T15:39:35Z</dcterms:modified>
</cp:coreProperties>
</file>