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n07v01\Ecotitanium\04_SupplyChain\03_Service\03_TABLEAUX DE BORD\03_PRÉVISION\10_PIC\201909\"/>
    </mc:Choice>
  </mc:AlternateContent>
  <bookViews>
    <workbookView xWindow="0" yWindow="0" windowWidth="20490" windowHeight="9060"/>
  </bookViews>
  <sheets>
    <sheet name="0_Demande" sheetId="1" r:id="rId1"/>
  </sheets>
  <externalReferences>
    <externalReference r:id="rId2"/>
    <externalReference r:id="rId3"/>
  </externalReferences>
  <definedNames>
    <definedName name="parité">'[1]2019_AchatsMP_Chutes_old'!$C$12</definedName>
    <definedName name="Poids_Lingots_vendus">'[2]5_Ventes'!$B$1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2" i="1" l="1"/>
  <c r="AK32" i="1"/>
  <c r="AJ32" i="1"/>
  <c r="AI32" i="1"/>
  <c r="AH32" i="1"/>
  <c r="AG32" i="1"/>
  <c r="AF32" i="1"/>
  <c r="AE32" i="1"/>
  <c r="AD32" i="1"/>
  <c r="AC32" i="1"/>
  <c r="AB32" i="1"/>
  <c r="AA32" i="1"/>
  <c r="S32" i="1"/>
  <c r="T32" i="1" s="1"/>
  <c r="U32" i="1" s="1"/>
  <c r="V32" i="1" s="1"/>
  <c r="W32" i="1" s="1"/>
  <c r="X32" i="1" s="1"/>
  <c r="Y32" i="1" s="1"/>
  <c r="Z32" i="1" s="1"/>
  <c r="O32" i="1"/>
  <c r="P32" i="1" s="1"/>
  <c r="Q32" i="1" s="1"/>
  <c r="R32" i="1" s="1"/>
  <c r="Q29" i="1"/>
  <c r="Q33" i="1" s="1"/>
  <c r="P29" i="1"/>
  <c r="O29" i="1"/>
  <c r="O33" i="1" s="1"/>
  <c r="AG41" i="1"/>
  <c r="AA29" i="1"/>
  <c r="AA33" i="1" s="1"/>
  <c r="AL30" i="1" l="1"/>
  <c r="AH30" i="1"/>
  <c r="AD30" i="1"/>
  <c r="AK30" i="1"/>
  <c r="AG30" i="1"/>
  <c r="AC30" i="1"/>
  <c r="AJ30" i="1"/>
  <c r="AF30" i="1"/>
  <c r="AB30" i="1"/>
  <c r="AA30" i="1"/>
  <c r="AI30" i="1"/>
  <c r="AE30" i="1"/>
  <c r="O30" i="1"/>
  <c r="Z29" i="1"/>
  <c r="Z33" i="1" s="1"/>
  <c r="V29" i="1"/>
  <c r="V33" i="1" s="1"/>
  <c r="R29" i="1"/>
  <c r="R33" i="1" s="1"/>
  <c r="Y29" i="1"/>
  <c r="Y33" i="1" s="1"/>
  <c r="U29" i="1"/>
  <c r="U33" i="1" s="1"/>
  <c r="X29" i="1"/>
  <c r="X33" i="1" s="1"/>
  <c r="T29" i="1"/>
  <c r="T33" i="1" s="1"/>
  <c r="AI29" i="1"/>
  <c r="AI33" i="1" s="1"/>
  <c r="S36" i="1"/>
  <c r="AI36" i="1"/>
  <c r="O38" i="1"/>
  <c r="U39" i="1"/>
  <c r="AA40" i="1"/>
  <c r="Q41" i="1"/>
  <c r="W42" i="1"/>
  <c r="AL42" i="1"/>
  <c r="AH42" i="1"/>
  <c r="AD42" i="1"/>
  <c r="Z42" i="1"/>
  <c r="V42" i="1"/>
  <c r="R42" i="1"/>
  <c r="AJ41" i="1"/>
  <c r="AF41" i="1"/>
  <c r="AB41" i="1"/>
  <c r="X41" i="1"/>
  <c r="T41" i="1"/>
  <c r="P41" i="1"/>
  <c r="AL40" i="1"/>
  <c r="AH40" i="1"/>
  <c r="AD40" i="1"/>
  <c r="Z40" i="1"/>
  <c r="V40" i="1"/>
  <c r="R40" i="1"/>
  <c r="AJ39" i="1"/>
  <c r="AF39" i="1"/>
  <c r="AB39" i="1"/>
  <c r="X39" i="1"/>
  <c r="T39" i="1"/>
  <c r="P39" i="1"/>
  <c r="AL38" i="1"/>
  <c r="AH38" i="1"/>
  <c r="AD38" i="1"/>
  <c r="Z38" i="1"/>
  <c r="V38" i="1"/>
  <c r="R38" i="1"/>
  <c r="AJ37" i="1"/>
  <c r="AF37" i="1"/>
  <c r="AB37" i="1"/>
  <c r="X37" i="1"/>
  <c r="T37" i="1"/>
  <c r="P37" i="1"/>
  <c r="AL36" i="1"/>
  <c r="AH36" i="1"/>
  <c r="AD36" i="1"/>
  <c r="Z36" i="1"/>
  <c r="V36" i="1"/>
  <c r="R36" i="1"/>
  <c r="AK42" i="1"/>
  <c r="AG42" i="1"/>
  <c r="AC42" i="1"/>
  <c r="Y42" i="1"/>
  <c r="U42" i="1"/>
  <c r="Q42" i="1"/>
  <c r="AI41" i="1"/>
  <c r="AE41" i="1"/>
  <c r="AA41" i="1"/>
  <c r="W41" i="1"/>
  <c r="S41" i="1"/>
  <c r="O41" i="1"/>
  <c r="AK40" i="1"/>
  <c r="AG40" i="1"/>
  <c r="AC40" i="1"/>
  <c r="Y40" i="1"/>
  <c r="U40" i="1"/>
  <c r="Q40" i="1"/>
  <c r="AI39" i="1"/>
  <c r="AE39" i="1"/>
  <c r="AA39" i="1"/>
  <c r="W39" i="1"/>
  <c r="S39" i="1"/>
  <c r="O39" i="1"/>
  <c r="AK38" i="1"/>
  <c r="AG38" i="1"/>
  <c r="AC38" i="1"/>
  <c r="Y38" i="1"/>
  <c r="U38" i="1"/>
  <c r="Q38" i="1"/>
  <c r="AI37" i="1"/>
  <c r="AE37" i="1"/>
  <c r="AA37" i="1"/>
  <c r="W37" i="1"/>
  <c r="S37" i="1"/>
  <c r="O37" i="1"/>
  <c r="AK36" i="1"/>
  <c r="AG36" i="1"/>
  <c r="AC36" i="1"/>
  <c r="Y36" i="1"/>
  <c r="U36" i="1"/>
  <c r="Q36" i="1"/>
  <c r="AJ42" i="1"/>
  <c r="AF42" i="1"/>
  <c r="AB42" i="1"/>
  <c r="X42" i="1"/>
  <c r="T42" i="1"/>
  <c r="P42" i="1"/>
  <c r="AL41" i="1"/>
  <c r="AH41" i="1"/>
  <c r="AD41" i="1"/>
  <c r="Z41" i="1"/>
  <c r="V41" i="1"/>
  <c r="R41" i="1"/>
  <c r="AJ40" i="1"/>
  <c r="AF40" i="1"/>
  <c r="AB40" i="1"/>
  <c r="X40" i="1"/>
  <c r="T40" i="1"/>
  <c r="P40" i="1"/>
  <c r="AL39" i="1"/>
  <c r="AH39" i="1"/>
  <c r="AD39" i="1"/>
  <c r="Z39" i="1"/>
  <c r="V39" i="1"/>
  <c r="R39" i="1"/>
  <c r="AJ38" i="1"/>
  <c r="AF38" i="1"/>
  <c r="AB38" i="1"/>
  <c r="X38" i="1"/>
  <c r="T38" i="1"/>
  <c r="P38" i="1"/>
  <c r="AL37" i="1"/>
  <c r="AH37" i="1"/>
  <c r="AD37" i="1"/>
  <c r="Z37" i="1"/>
  <c r="V37" i="1"/>
  <c r="R37" i="1"/>
  <c r="AJ36" i="1"/>
  <c r="AF36" i="1"/>
  <c r="AB36" i="1"/>
  <c r="AB35" i="1" s="1"/>
  <c r="X36" i="1"/>
  <c r="T36" i="1"/>
  <c r="P36" i="1"/>
  <c r="W29" i="1"/>
  <c r="W33" i="1" s="1"/>
  <c r="W36" i="1"/>
  <c r="W35" i="1" s="1"/>
  <c r="AC37" i="1"/>
  <c r="S38" i="1"/>
  <c r="AI38" i="1"/>
  <c r="Y39" i="1"/>
  <c r="O40" i="1"/>
  <c r="AE40" i="1"/>
  <c r="U41" i="1"/>
  <c r="AK41" i="1"/>
  <c r="AA42" i="1"/>
  <c r="P33" i="1"/>
  <c r="AA36" i="1"/>
  <c r="Q37" i="1"/>
  <c r="AG37" i="1"/>
  <c r="W38" i="1"/>
  <c r="AC39" i="1"/>
  <c r="S40" i="1"/>
  <c r="AI40" i="1"/>
  <c r="Y41" i="1"/>
  <c r="O42" i="1"/>
  <c r="AE42" i="1"/>
  <c r="S29" i="1"/>
  <c r="S33" i="1" s="1"/>
  <c r="Y37" i="1"/>
  <c r="AE38" i="1"/>
  <c r="AK39" i="1"/>
  <c r="AL29" i="1"/>
  <c r="AL33" i="1" s="1"/>
  <c r="AH29" i="1"/>
  <c r="AH33" i="1" s="1"/>
  <c r="AD29" i="1"/>
  <c r="AD33" i="1" s="1"/>
  <c r="AK29" i="1"/>
  <c r="AK33" i="1" s="1"/>
  <c r="AG29" i="1"/>
  <c r="AG33" i="1" s="1"/>
  <c r="AC29" i="1"/>
  <c r="AC33" i="1" s="1"/>
  <c r="AJ29" i="1"/>
  <c r="AJ33" i="1" s="1"/>
  <c r="AF29" i="1"/>
  <c r="AF33" i="1" s="1"/>
  <c r="AB29" i="1"/>
  <c r="AB33" i="1" s="1"/>
  <c r="AE29" i="1"/>
  <c r="AE33" i="1" s="1"/>
  <c r="O36" i="1"/>
  <c r="AE36" i="1"/>
  <c r="U37" i="1"/>
  <c r="AK37" i="1"/>
  <c r="AA38" i="1"/>
  <c r="Q39" i="1"/>
  <c r="AG39" i="1"/>
  <c r="W40" i="1"/>
  <c r="AC41" i="1"/>
  <c r="S42" i="1"/>
  <c r="AI42" i="1"/>
  <c r="C38" i="1" l="1"/>
  <c r="AH35" i="1"/>
  <c r="S35" i="1"/>
  <c r="P35" i="1"/>
  <c r="AF35" i="1"/>
  <c r="R35" i="1"/>
  <c r="T35" i="1"/>
  <c r="AJ35" i="1"/>
  <c r="Y35" i="1"/>
  <c r="B41" i="1"/>
  <c r="X30" i="1"/>
  <c r="R30" i="1"/>
  <c r="AC35" i="1"/>
  <c r="V35" i="1"/>
  <c r="AL35" i="1"/>
  <c r="W30" i="1"/>
  <c r="Q30" i="1"/>
  <c r="V30" i="1"/>
  <c r="B36" i="1"/>
  <c r="O35" i="1"/>
  <c r="B37" i="1"/>
  <c r="B39" i="1"/>
  <c r="C40" i="1"/>
  <c r="B42" i="1"/>
  <c r="C36" i="1"/>
  <c r="AA35" i="1"/>
  <c r="X35" i="1"/>
  <c r="Q35" i="1"/>
  <c r="AG35" i="1"/>
  <c r="Z35" i="1"/>
  <c r="B38" i="1"/>
  <c r="S30" i="1"/>
  <c r="P30" i="1"/>
  <c r="U30" i="1"/>
  <c r="Z30" i="1"/>
  <c r="AE35" i="1"/>
  <c r="C42" i="1"/>
  <c r="B40" i="1"/>
  <c r="U35" i="1"/>
  <c r="AK35" i="1"/>
  <c r="C37" i="1"/>
  <c r="C39" i="1"/>
  <c r="C41" i="1"/>
  <c r="AD35" i="1"/>
  <c r="AI35" i="1"/>
  <c r="T30" i="1"/>
  <c r="Y30" i="1"/>
  <c r="B35" i="1" l="1"/>
  <c r="C35" i="1"/>
</calcChain>
</file>

<file path=xl/comments1.xml><?xml version="1.0" encoding="utf-8"?>
<comments xmlns="http://schemas.openxmlformats.org/spreadsheetml/2006/main">
  <authors>
    <author>Nicolas Proix</author>
    <author>PROIX Nicolas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Revue demande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Revue Capacités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equilibrage prePic/Pic</t>
        </r>
      </text>
    </comment>
    <comment ref="Y6" authorId="1" shapeId="0">
      <text>
        <r>
          <rPr>
            <b/>
            <sz val="9"/>
            <color indexed="81"/>
            <rFont val="Tahoma"/>
            <family val="2"/>
          </rPr>
          <t>7/5 : décalage d'1 mois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7/12 : voir impact décalage coulée ensemencée AIRBUS ?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7/5 : décalage 1M</t>
        </r>
        <r>
          <rPr>
            <sz val="9"/>
            <color indexed="81"/>
            <rFont val="Tahoma"/>
            <family val="2"/>
          </rPr>
          <t xml:space="preserve">
7/12 : voir impact décalage coulée ensemencée AIRBUS ?</t>
        </r>
      </text>
    </comment>
    <comment ref="S8" authorId="1" shapeId="0">
      <text>
        <r>
          <rPr>
            <b/>
            <sz val="9"/>
            <color indexed="81"/>
            <rFont val="Tahoma"/>
            <family val="2"/>
          </rPr>
          <t>1/4 : 
10447 ?
20190429 : déjà livré en Avril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19/6 : signaux faibles : mal engagé</t>
        </r>
      </text>
    </comment>
    <comment ref="X8" authorId="1" shapeId="0">
      <text>
        <r>
          <rPr>
            <sz val="9"/>
            <color indexed="81"/>
            <rFont val="Tahoma"/>
            <family val="2"/>
          </rPr>
          <t>repoussé le 17/7 en Octo</t>
        </r>
      </text>
    </comment>
    <comment ref="V9" authorId="1" shapeId="0">
      <text>
        <r>
          <rPr>
            <b/>
            <sz val="9"/>
            <color indexed="81"/>
            <rFont val="Tahoma"/>
            <family val="2"/>
          </rPr>
          <t>7/5 : SAFRAN accord de principe prévu sur Juil 19.
22/5 : SAFRAN , 1 Lingot avec un sujet technique qui peut en cascade toucher 2 autres lingots
4/6 : soumi à qualif SAFRAN, on peut annuler le besoin, réunion de partage au 10/7,  échéance en Sept ?</t>
        </r>
      </text>
    </comment>
    <comment ref="Z9" authorId="1" shapeId="0">
      <text>
        <r>
          <rPr>
            <b/>
            <sz val="9"/>
            <color indexed="81"/>
            <rFont val="Tahoma"/>
            <family val="2"/>
          </rPr>
          <t>1/7 : hors direct Buy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>Bingot 762 (30")</t>
        </r>
      </text>
    </comment>
    <comment ref="U10" authorId="1" shapeId="0">
      <text>
        <r>
          <rPr>
            <b/>
            <sz val="9"/>
            <color indexed="81"/>
            <rFont val="Tahoma"/>
            <family val="2"/>
          </rPr>
          <t xml:space="preserve">20190522 : fort risque de non transformation en commande
20190429 :
1 PAM/VAR qui sera BINGO chez UKAD
a date, prévision non transformée=&gt; annulé </t>
        </r>
      </text>
    </comment>
    <comment ref="X10" authorId="1" shapeId="0">
      <text>
        <r>
          <rPr>
            <b/>
            <sz val="9"/>
            <color indexed="81"/>
            <rFont val="Tahoma"/>
            <family val="2"/>
          </rPr>
          <t>17/7 : annulation, plus de besoin RR</t>
        </r>
      </text>
    </comment>
    <comment ref="Y10" authorId="1" shapeId="0">
      <text>
        <r>
          <rPr>
            <b/>
            <sz val="9"/>
            <color indexed="81"/>
            <rFont val="Tahoma"/>
            <family val="2"/>
          </rPr>
          <t>1/7 : une partie à prendre sur SAFRAN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12/11 : commande à venir par Xavier
=&gt; Commande reçue et switch demandé avec le MTS#3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</rPr>
          <t xml:space="preserve">4500009152_UKAD_OTTO#2
10403   </t>
        </r>
      </text>
    </comment>
    <comment ref="X11" authorId="1" shapeId="0">
      <text>
        <r>
          <rPr>
            <b/>
            <sz val="9"/>
            <color indexed="81"/>
            <rFont val="Tahoma"/>
            <family val="2"/>
          </rPr>
          <t>27/8:
Passage de 1L de Sept a Oct (pas de commande coté UKAD)</t>
        </r>
      </text>
    </comment>
    <comment ref="AA11" authorId="1" shapeId="0">
      <text>
        <r>
          <rPr>
            <b/>
            <sz val="9"/>
            <color indexed="81"/>
            <rFont val="Tahoma"/>
            <family val="2"/>
          </rPr>
          <t>27/8</t>
        </r>
        <r>
          <rPr>
            <sz val="9"/>
            <color indexed="81"/>
            <rFont val="Tahoma"/>
            <family val="2"/>
          </rPr>
          <t xml:space="preserve">
92 t lingot EcoTi PLT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27/8 : + defense</t>
        </r>
      </text>
    </comment>
    <comment ref="U12" authorId="1" shapeId="0">
      <text>
        <r>
          <rPr>
            <b/>
            <sz val="9"/>
            <color indexed="81"/>
            <rFont val="Tahoma"/>
            <family val="2"/>
          </rPr>
          <t>20190522 : pas de commande à prévoir, à alimenter par le stock de découplage</t>
        </r>
      </text>
    </comment>
    <comment ref="W12" authorId="1" shapeId="0">
      <text>
        <r>
          <rPr>
            <b/>
            <sz val="9"/>
            <color indexed="81"/>
            <rFont val="Tahoma"/>
            <family val="2"/>
          </rPr>
          <t>27/8 : PDE en visite S36</t>
        </r>
      </text>
    </comment>
    <comment ref="Z12" authorId="1" shapeId="0">
      <text>
        <r>
          <rPr>
            <b/>
            <sz val="9"/>
            <color indexed="81"/>
            <rFont val="Tahoma"/>
            <family val="2"/>
          </rPr>
          <t>17/7 : annulation de 1 à 0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>180 beta Door Frames
70%EcoTi</t>
        </r>
      </text>
    </comment>
    <comment ref="X13" authorId="0" shapeId="0">
      <text>
        <r>
          <rPr>
            <b/>
            <sz val="9"/>
            <color indexed="81"/>
            <rFont val="Tahoma"/>
            <family val="2"/>
          </rPr>
          <t>17/9/18 (RAR,PDE,FGN,NPX)</t>
        </r>
        <r>
          <rPr>
            <sz val="9"/>
            <color indexed="81"/>
            <rFont val="Tahoma"/>
            <family val="2"/>
          </rPr>
          <t xml:space="preserve">
Besoins mini sur la base d'uen qualif 
Mars pour Airbus et
 Mai pour Spirit
zu besoin 30% du flux sept décembre, soit 18t de DP (ie 4 lingots EcoTitanium
4/6 : pas de résultat Airbus avant Novembre (comité Surveillance Mai 2019)</t>
        </r>
      </text>
    </comment>
    <comment ref="Y13" authorId="1" shapeId="0">
      <text>
        <r>
          <rPr>
            <b/>
            <sz val="9"/>
            <color indexed="81"/>
            <rFont val="Tahoma"/>
            <family val="2"/>
          </rPr>
          <t>4/6 : possibilité GO en Nov pour se tenir prêt</t>
        </r>
        <r>
          <rPr>
            <sz val="9"/>
            <color indexed="81"/>
            <rFont val="Tahoma"/>
            <family val="2"/>
          </rPr>
          <t xml:space="preserve">
17/7 : déplacé en 2020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passage à 0 suite manque capa+
non qualifié au 12/11</t>
        </r>
      </text>
    </comment>
    <comment ref="Q14" authorId="1" shapeId="0">
      <text>
        <r>
          <rPr>
            <b/>
            <sz val="9"/>
            <color indexed="81"/>
            <rFont val="Tahoma"/>
            <family val="2"/>
          </rPr>
          <t xml:space="preserve">20190301 :
</t>
        </r>
        <r>
          <rPr>
            <sz val="9"/>
            <color indexed="81"/>
            <rFont val="Tahoma"/>
            <family val="2"/>
          </rPr>
          <t xml:space="preserve">10421 pressenti
UAC+BOMBARDIER+SAFRAN
20190401 : PV fait 29/3
</t>
        </r>
      </text>
    </comment>
    <comment ref="S14" authorId="1" shapeId="0">
      <text>
        <r>
          <rPr>
            <b/>
            <sz val="9"/>
            <color indexed="81"/>
            <rFont val="Tahoma"/>
            <family val="2"/>
          </rPr>
          <t xml:space="preserve">1/4 : </t>
        </r>
        <r>
          <rPr>
            <sz val="9"/>
            <color indexed="81"/>
            <rFont val="Tahoma"/>
            <family val="2"/>
          </rPr>
          <t xml:space="preserve">
10461 et 10462</t>
        </r>
      </text>
    </comment>
    <comment ref="T14" authorId="1" shapeId="0">
      <text>
        <r>
          <rPr>
            <sz val="9"/>
            <color indexed="81"/>
            <rFont val="Tahoma"/>
            <family val="2"/>
          </rPr>
          <t>201190522 : annulation des 2 L
20190429 : décalage de 2 de Mai sur Juin
au 20190429, potentiel de 11 t de DP supplem, soit 2 L : action BU nécessaire
19/06 : les 2 lingots ont été pris en anticipation par UKAD malgré le report du besoin à octobre
10466, 10504 : Bombardier #10 et #20</t>
        </r>
      </text>
    </comment>
    <comment ref="W14" authorId="1" shapeId="0">
      <text>
        <r>
          <rPr>
            <b/>
            <sz val="9"/>
            <color indexed="81"/>
            <rFont val="Tahoma"/>
            <family val="2"/>
          </rPr>
          <t xml:space="preserve">1/7 : prevoir un exercice sur la base de l'entrant carnet de prévision Pamiers : prise en compte des switchs : action Xavier
Point global sur les demandes UKAD à prévoir : Nicolas en Juillet 
17/7 : annulation 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sera fait avec du lingot UKTMP
12/11 : Rappel : faute de capa EcoTi</t>
        </r>
      </text>
    </comment>
    <comment ref="R15" authorId="1" shapeId="0">
      <text>
        <r>
          <rPr>
            <b/>
            <sz val="9"/>
            <color indexed="81"/>
            <rFont val="Tahoma"/>
            <family val="2"/>
          </rPr>
          <t xml:space="preserve">1/4 : </t>
        </r>
        <r>
          <rPr>
            <sz val="9"/>
            <color indexed="81"/>
            <rFont val="Tahoma"/>
            <family val="2"/>
          </rPr>
          <t xml:space="preserve">
10420 : transpar</t>
        </r>
      </text>
    </comment>
    <comment ref="U15" authorId="1" shapeId="0">
      <text>
        <r>
          <rPr>
            <sz val="9"/>
            <color indexed="81"/>
            <rFont val="Tahoma"/>
            <family val="2"/>
          </rPr>
          <t>20190429 : 
1L finalité MCC Trunion, pour une livraison en sortie d'UKAD en Oct, en complément TRANSPAR 4/6 : commande non reçue
6/6 : Prévision annulée par Xavier, report en 2020</t>
        </r>
      </text>
    </comment>
    <comment ref="X15" authorId="1" shapeId="0">
      <text>
        <r>
          <rPr>
            <b/>
            <sz val="9"/>
            <color indexed="81"/>
            <rFont val="Tahoma"/>
            <family val="2"/>
          </rPr>
          <t>1/7 : PIC Demande : annulation des lingots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5" authorId="1" shapeId="0">
      <text>
        <r>
          <rPr>
            <b/>
            <sz val="9"/>
            <color indexed="81"/>
            <rFont val="Tahoma"/>
            <family val="2"/>
          </rPr>
          <t>20190429 : UKAD affine si 1 ou 2 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retard de 1 mois
et  de 2 mois
voir opportunité d'utiliser les MCC trunnion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L#14 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l#14 initialement prévu en Dec 18
14/1 : demande de patrick : prioriser ce lingot devant les autres pour essayer de le sortir en janvier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+1 demandé par Benoit le 7/12
10396
</t>
        </r>
      </text>
    </comment>
    <comment ref="R16" authorId="1" shapeId="0">
      <text>
        <r>
          <rPr>
            <b/>
            <sz val="9"/>
            <color indexed="81"/>
            <rFont val="Tahoma"/>
            <family val="2"/>
          </rPr>
          <t>19/3 : en attente des diamètres pour lancer les gammes UKAD
1/4 :
10421 et 10430
30/4 : 2 L livrés sur Avril
sur le 10421 : A lancer par UKAD sur une commande compatible SAFRAN (CEFIVAL ? Sur carré 360)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20181112 : la qualif SAFRAN prend du retard
20181123  : report début Safran
20181207 : L#14 sur Janvier</t>
        </r>
      </text>
    </comment>
    <comment ref="U17" authorId="1" shapeId="0">
      <text>
        <r>
          <rPr>
            <b/>
            <sz val="9"/>
            <color indexed="81"/>
            <rFont val="Tahoma"/>
            <family val="2"/>
          </rPr>
          <t>20190522 : visée SAFRAN et bascule AMS4928
4/6 : définition de la Stmu en cours coté UKAD
19/6 : commande reçue par EcoTitanium mais risques liés au brassage. 1 seul lingot a été brassé sur les 10. prochaines étapes : cette semaine réunion mais jalon DVI prévu au 10/7 potentiellement remis en cause.</t>
        </r>
      </text>
    </comment>
    <comment ref="V17" authorId="1" shapeId="0">
      <text>
        <r>
          <rPr>
            <b/>
            <sz val="9"/>
            <color indexed="81"/>
            <rFont val="Tahoma"/>
            <family val="2"/>
          </rPr>
          <t>22/5 : 1 IFA servirait 1 SAFRAN
4/6 : on laisse 2 L en besoin en s'autorisant en les affectant à une autre besoin en fonction échéance réunion SAFRAN du 10/7
Au 19/6 : 2L commandés, 2L prévisionnels
27/8 :
SAFRAN : 
10482 : 27/8
10522 probable
10523 sur</t>
        </r>
      </text>
    </comment>
    <comment ref="W17" authorId="1" shapeId="0">
      <text>
        <r>
          <rPr>
            <b/>
            <sz val="9"/>
            <color indexed="81"/>
            <rFont val="Tahoma"/>
            <family val="2"/>
          </rPr>
          <t xml:space="preserve">4/6 : ajustement de 9 à 7 pour le démarrage
19/6 : voir suite réunion de fin de semaine avec SAFRAN, Benoit et Stephan H </t>
        </r>
        <r>
          <rPr>
            <sz val="9"/>
            <color indexed="81"/>
            <rFont val="Tahoma"/>
            <family val="2"/>
          </rPr>
          <t xml:space="preserve">
27/8 : 
moindre capacité d'EcoTitanium pour SAFRAN / Sept : 3 Lingots Max (+2 dérogations à date)</t>
        </r>
      </text>
    </comment>
    <comment ref="X17" authorId="1" shapeId="0">
      <text>
        <r>
          <rPr>
            <b/>
            <sz val="9"/>
            <color indexed="81"/>
            <rFont val="Tahoma"/>
            <family val="2"/>
          </rPr>
          <t>27/8:
Commande de 3 L en attente + 4 L en retard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7" authorId="1" shapeId="0">
      <text>
        <r>
          <rPr>
            <b/>
            <sz val="9"/>
            <color indexed="81"/>
            <rFont val="Tahoma"/>
            <family val="2"/>
          </rPr>
          <t xml:space="preserve">4/6 : 
SAB SAE : 507 t DP UKAD base lingot Ecoti . MAM UKAD 1280. soit un besoin de 507*1,28 = 649 t lingots
besoin mensuel : 
649/12 = 54,1 t
8 mois : = 8*54,1 = 432,6
Sur 7 mois : 432,2/7 =
61,8 tonnes mensuelles
avec un lingot à 6,8 t
Besoin equiv : 9 lingots/mois 
17/7 : 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IFA#3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 IFA#4
au 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IFA#1 remplacement et
        IFA #5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 5 retard  10/1
IFA 6 15/1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 IFA #6
passe en mars
 + IFA#7
 + IFA 2018 1bis</t>
        </r>
      </text>
    </comment>
    <comment ref="Q18" authorId="0" shapeId="0">
      <text>
        <r>
          <rPr>
            <sz val="9"/>
            <color indexed="81"/>
            <rFont val="Tahoma"/>
            <family val="2"/>
          </rPr>
          <t xml:space="preserve">
Sort en mars 2019 : le IFA #7
10405 parti le 28/3</t>
        </r>
      </text>
    </comment>
    <comment ref="R18" authorId="1" shapeId="0">
      <text>
        <r>
          <rPr>
            <sz val="9"/>
            <color indexed="81"/>
            <rFont val="Tahoma"/>
            <family val="2"/>
          </rPr>
          <t>IFA 
#1R ou IFA#9
IFA #8
1/4 :
10429 et 10427</t>
        </r>
      </text>
    </comment>
    <comment ref="S18" authorId="1" shapeId="0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IFA#10</t>
        </r>
      </text>
    </comment>
    <comment ref="T18" authorId="1" shapeId="0">
      <text>
        <r>
          <rPr>
            <b/>
            <sz val="9"/>
            <color indexed="81"/>
            <rFont val="Tahoma"/>
            <family val="2"/>
          </rPr>
          <t>19/6 : IFA glisse en juillet</t>
        </r>
      </text>
    </comment>
    <comment ref="U18" authorId="1" shapeId="0">
      <text>
        <r>
          <rPr>
            <sz val="9"/>
            <color indexed="81"/>
            <rFont val="Tahoma"/>
            <family val="2"/>
          </rPr>
          <t>19/6 : 
IFA11 : OF 10465 ARC en juin glisse en juillet au 19/6
+ 1 IFA en remplacement
IFA12 : OF 10528</t>
        </r>
      </text>
    </comment>
    <comment ref="V18" authorId="1" shapeId="0">
      <text>
        <r>
          <rPr>
            <b/>
            <sz val="9"/>
            <color indexed="81"/>
            <rFont val="Tahoma"/>
            <family val="2"/>
          </rPr>
          <t>22/5 : servirait probablement SAFRAN
19/6 : IFA #13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KIND Date  : 25/11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Offre 7 lingots IFA en B348
12/11 : l'offre a peu de chance d'etre transformée selon Patrick. ABD</t>
        </r>
      </text>
    </comment>
    <comment ref="R19" authorId="1" shapeId="0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KIND ou VABK</t>
        </r>
      </text>
    </comment>
    <comment ref="U19" authorId="1" shapeId="0">
      <text>
        <r>
          <rPr>
            <b/>
            <sz val="9"/>
            <color indexed="81"/>
            <rFont val="Tahoma"/>
            <family val="2"/>
          </rPr>
          <t>19/6</t>
        </r>
        <r>
          <rPr>
            <sz val="9"/>
            <color indexed="81"/>
            <rFont val="Tahoma"/>
            <family val="2"/>
          </rPr>
          <t xml:space="preserve">
KIND arc en Juin
</t>
        </r>
        <r>
          <rPr>
            <b/>
            <sz val="9"/>
            <color indexed="81"/>
            <rFont val="Tahoma"/>
            <family val="2"/>
          </rPr>
          <t>1/7 :</t>
        </r>
        <r>
          <rPr>
            <sz val="9"/>
            <color indexed="81"/>
            <rFont val="Tahoma"/>
            <family val="2"/>
          </rPr>
          <t xml:space="preserve"> retard, le lingot est livraible sur Juillet
10478 / KIND
et 10467 blanchissage pour commande assurée pour Forge Fedriga </t>
        </r>
      </text>
    </comment>
    <comment ref="W19" authorId="1" shapeId="0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KIND</t>
        </r>
      </text>
    </comment>
    <comment ref="X19" authorId="1" shapeId="0">
      <text>
        <r>
          <rPr>
            <sz val="9"/>
            <color indexed="81"/>
            <rFont val="Tahoma"/>
            <family val="2"/>
          </rPr>
          <t>KIND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-4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-4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20181123 : passage à 1 en PIC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ADAMET#2</t>
        </r>
      </text>
    </comment>
    <comment ref="T20" authorId="1" shapeId="0">
      <text>
        <r>
          <rPr>
            <b/>
            <sz val="9"/>
            <color indexed="81"/>
            <rFont val="Tahoma"/>
            <family val="2"/>
          </rPr>
          <t xml:space="preserve">10390 TARAM, U10793
10464 :  R 10445, Commande STDI lingot chutes criquées
</t>
        </r>
      </text>
    </comment>
    <comment ref="U20" authorId="1" shapeId="0">
      <text>
        <r>
          <rPr>
            <b/>
            <sz val="9"/>
            <color indexed="81"/>
            <rFont val="Tahoma"/>
            <family val="2"/>
          </rPr>
          <t xml:space="preserve">20190522 : privilégie SAFRAN qui peut service ces 3 L potentiellement
</t>
        </r>
      </text>
    </comment>
    <comment ref="Q2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ADAMET</t>
        </r>
      </text>
    </comment>
    <comment ref="U21" authorId="1" shapeId="0">
      <text>
        <r>
          <rPr>
            <b/>
            <sz val="9"/>
            <color indexed="81"/>
            <rFont val="Tahoma"/>
            <family val="2"/>
          </rPr>
          <t>20190522 : privilégie SAFRAN qui peut servir ces 3 L potentiellement</t>
        </r>
      </text>
    </comment>
    <comment ref="W21" authorId="1" shapeId="0">
      <text>
        <r>
          <rPr>
            <b/>
            <sz val="9"/>
            <color indexed="81"/>
            <rFont val="Tahoma"/>
            <family val="2"/>
          </rPr>
          <t>1/7 : lié au qualif SAFRAN DMD 776</t>
        </r>
      </text>
    </comment>
    <comment ref="Y21" authorId="1" shapeId="0">
      <text>
        <r>
          <rPr>
            <b/>
            <sz val="9"/>
            <color indexed="81"/>
            <rFont val="Tahoma"/>
            <family val="2"/>
          </rPr>
          <t>1/7 : décalage de 2 mois suite décalage qualif SAFRAN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Demandé initialement  juin 2018, stoppé, puis repris pour déc 2018. Report en mars pour priroriser OttoFuchs (nouvelle commande)  à la demande d'UKAD
LE MTS 3 a été repoussé à la demande d'UKAD pour servir ce lingot sur Otto</t>
        </r>
      </text>
    </comment>
    <comment ref="P22" authorId="0" shapeId="0">
      <text>
        <r>
          <rPr>
            <b/>
            <sz val="9"/>
            <color indexed="81"/>
            <rFont val="Tahoma"/>
            <family val="2"/>
          </rPr>
          <t>Commande MTS#3 et nouvelle commande ARC sur Mars 2019</t>
        </r>
      </text>
    </comment>
    <comment ref="Q22" authorId="0" shapeId="0">
      <text>
        <r>
          <rPr>
            <sz val="9"/>
            <color indexed="81"/>
            <rFont val="Tahoma"/>
            <family val="2"/>
          </rPr>
          <t xml:space="preserve">201812 : 2 nouvelles Cde MTS 9245
4500009245_UKAD_MTS
20190301 : le MTS 3 sera assuré par 10379
</t>
        </r>
        <r>
          <rPr>
            <b/>
            <sz val="9"/>
            <color indexed="81"/>
            <rFont val="Tahoma"/>
            <family val="2"/>
          </rPr>
          <t>20190401 : Mise à dispo pour livraison depuis le 29/3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201812 : 2 nouvelles Cde MTS 9245
4500009245_UKAD_MTS
20190301 : le MTS 3 sera assuré par 10379
</t>
        </r>
        <r>
          <rPr>
            <b/>
            <sz val="9"/>
            <color indexed="81"/>
            <rFont val="Tahoma"/>
            <family val="2"/>
          </rPr>
          <t>20190401 : Mise à dispo pour livraison depuis le 29/3
20190429 : 4 lingots livrés pour 2 lingots demandé MTS
10397,10398,10408,10399</t>
        </r>
      </text>
    </comment>
    <comment ref="T22" authorId="1" shapeId="0">
      <text>
        <r>
          <rPr>
            <b/>
            <sz val="9"/>
            <color indexed="81"/>
            <rFont val="Tahoma"/>
            <family val="2"/>
          </rPr>
          <t>19/6 : MTS glisse en Juillet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1" shapeId="0">
      <text>
        <r>
          <rPr>
            <b/>
            <sz val="9"/>
            <color indexed="81"/>
            <rFont val="Tahoma"/>
            <family val="2"/>
          </rPr>
          <t>4/6 : commande non reçue
6/6 : commande reçue MTS
1/7 : 10479 Commande MTS</t>
        </r>
      </text>
    </comment>
    <comment ref="W22" authorId="1" shapeId="0">
      <text>
        <r>
          <rPr>
            <b/>
            <sz val="9"/>
            <color indexed="81"/>
            <rFont val="Tahoma"/>
            <family val="2"/>
          </rPr>
          <t>17/7 : Ajout 2 L (ex Bombardier)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-1 suite manque capa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18/10 : -1 suite manque capa</t>
        </r>
      </text>
    </comment>
    <comment ref="Q23" authorId="1" shapeId="0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ajout 21/3
20190401 : MTS pret</t>
        </r>
      </text>
    </comment>
    <comment ref="S23" authorId="1" shapeId="0">
      <text>
        <r>
          <rPr>
            <sz val="11"/>
            <color theme="1"/>
            <rFont val="Calibri"/>
            <family val="2"/>
            <scheme val="minor"/>
          </rPr>
          <t xml:space="preserve">2 Bohler ou autres (CEFIVAL?)
</t>
        </r>
        <r>
          <rPr>
            <b/>
            <sz val="11"/>
            <color theme="1"/>
            <rFont val="Calibri"/>
            <family val="2"/>
            <scheme val="minor"/>
          </rPr>
          <t>7/5 : passage de 2 à 1 L
4/6 : EL10401</t>
        </r>
      </text>
    </comment>
    <comment ref="V23" authorId="1" shapeId="0">
      <text>
        <r>
          <rPr>
            <b/>
            <sz val="9"/>
            <color indexed="81"/>
            <rFont val="Tahoma"/>
            <family val="2"/>
          </rPr>
          <t>20190522 : pour équilibrage</t>
        </r>
      </text>
    </comment>
    <comment ref="T24" authorId="1" shapeId="0">
      <text>
        <r>
          <rPr>
            <b/>
            <sz val="9"/>
            <color indexed="81"/>
            <rFont val="Tahoma"/>
            <family val="2"/>
          </rPr>
          <t>en remplacement +
Validation chutes criquées
U10920, OF 10506</t>
        </r>
      </text>
    </comment>
    <comment ref="U24" authorId="1" shapeId="0">
      <text>
        <r>
          <rPr>
            <b/>
            <sz val="9"/>
            <color indexed="81"/>
            <rFont val="Tahoma"/>
            <family val="2"/>
          </rPr>
          <t>2 lingots réalisés en chutes criquées au-delà des 3 pour validation UKAD
1/7 : 10520, VAR VAR UKTMP, Commande B348
Les 2 lingots StdI (chutes criquées) n'ont pas d'affectation à date</t>
        </r>
      </text>
    </comment>
    <comment ref="T26" authorId="1" shapeId="0">
      <text>
        <r>
          <rPr>
            <b/>
            <sz val="9"/>
            <color indexed="81"/>
            <rFont val="Tahoma"/>
            <family val="2"/>
          </rPr>
          <t>19/6 : il reste les lingots 10390 et 10442. le 10390 est actuellement prévu par MQP pour remplacement du 10401</t>
        </r>
        <r>
          <rPr>
            <sz val="9"/>
            <color indexed="81"/>
            <rFont val="Tahoma"/>
            <family val="2"/>
          </rPr>
          <t xml:space="preserve">
le 10442 est en analyse qualité centrale
</t>
        </r>
      </text>
    </comment>
    <comment ref="U26" authorId="1" shapeId="0">
      <text>
        <r>
          <rPr>
            <b/>
            <sz val="9"/>
            <color indexed="81"/>
            <rFont val="Tahoma"/>
            <family val="2"/>
          </rPr>
          <t>19/6 : -1, potentiellement un Lingot de plus à confirmer suite effet amélioration qualité peau</t>
        </r>
      </text>
    </comment>
  </commentList>
</comments>
</file>

<file path=xl/sharedStrings.xml><?xml version="1.0" encoding="utf-8"?>
<sst xmlns="http://schemas.openxmlformats.org/spreadsheetml/2006/main" count="77" uniqueCount="58">
  <si>
    <t xml:space="preserve">            manque commande sur l'horizon production</t>
  </si>
  <si>
    <t>proba--</t>
  </si>
  <si>
    <t>proba-</t>
  </si>
  <si>
    <t>proba+</t>
  </si>
  <si>
    <t>proba++</t>
  </si>
  <si>
    <t>Commande</t>
  </si>
  <si>
    <t>YTD</t>
  </si>
  <si>
    <t>Lingots sortis</t>
  </si>
  <si>
    <t>Lingots affectés</t>
  </si>
  <si>
    <t>Hyp EC</t>
  </si>
  <si>
    <t xml:space="preserve"> Lingots</t>
  </si>
  <si>
    <t>CA (kUSD)</t>
  </si>
  <si>
    <t>Prix EC</t>
  </si>
  <si>
    <t>Capa</t>
  </si>
  <si>
    <t>Lingots</t>
  </si>
  <si>
    <t>STMU</t>
  </si>
  <si>
    <t>Massifs</t>
  </si>
  <si>
    <t>Copeaux</t>
  </si>
  <si>
    <t>USD/kg</t>
  </si>
  <si>
    <t>exprimé en % DP</t>
  </si>
  <si>
    <t>Demande</t>
  </si>
  <si>
    <t xml:space="preserve">Airbus Nouveau développements EcoTitanium </t>
  </si>
  <si>
    <t>Airbus  Développement Pamiers EcoTitanium</t>
  </si>
  <si>
    <t>Liebherr</t>
  </si>
  <si>
    <t>Forgital 6-4 couronnes aéro Safran ou RR</t>
  </si>
  <si>
    <t>RR Qualif</t>
  </si>
  <si>
    <t>Otto Fuchs</t>
  </si>
  <si>
    <t>Bohler B brame pour tôles (255 x 655)</t>
  </si>
  <si>
    <t>Switch UKTMP vers EcoTi (DF Spirit : 30/70)</t>
  </si>
  <si>
    <t>Bombardier via AD</t>
  </si>
  <si>
    <t>MCC Trunnion Global 700 Pamiers</t>
  </si>
  <si>
    <t>Qualif SAFRAN</t>
  </si>
  <si>
    <t>Safran 6-4 Aero Booster EcoTi</t>
  </si>
  <si>
    <t>AMS4928 Vente Dir. IFA (carnet)</t>
  </si>
  <si>
    <t>AMS4928 Vente Lingots Dir. Autres (Pot.)</t>
  </si>
  <si>
    <t>DP AMS 4928 + Industriel</t>
  </si>
  <si>
    <t>Stockistes, standard</t>
  </si>
  <si>
    <t>Stock Decouplage UKAD</t>
  </si>
  <si>
    <t>Stock Découplage EcoTitanium</t>
  </si>
  <si>
    <t xml:space="preserve"> </t>
  </si>
  <si>
    <t>Besoin potentiel offres</t>
  </si>
  <si>
    <t>Total</t>
  </si>
  <si>
    <t>Reste capa Lingots</t>
  </si>
  <si>
    <t>Reste %Capa</t>
  </si>
  <si>
    <t>N/A</t>
  </si>
  <si>
    <t>Capa 2019 cumulée</t>
  </si>
  <si>
    <t>Besoin 2019 cumulés</t>
  </si>
  <si>
    <t>Budget 2019</t>
  </si>
  <si>
    <t>Budget 2019 cumulé</t>
  </si>
  <si>
    <t>réalisé + Capa vs Budget</t>
  </si>
  <si>
    <t>STMU_E05_A_PRI</t>
  </si>
  <si>
    <t>STMU_E05_A_PI</t>
  </si>
  <si>
    <t>STMU_E05_A_STDI</t>
  </si>
  <si>
    <t>STMU_E05_B_PI</t>
  </si>
  <si>
    <t>?</t>
  </si>
  <si>
    <t>Libre</t>
  </si>
  <si>
    <t>Rebuts</t>
  </si>
  <si>
    <t>PIC Septembre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</si>
</sst>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ED8A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7F1DC"/>
        <bgColor indexed="64"/>
      </patternFill>
    </fill>
    <fill>
      <patternFill patternType="solid">
        <fgColor theme="2" tint="-0.249977111117893"/>
        <bgColor indexed="64"/>
      </patternFill>
    </fill>
    <fill>
      <gradientFill degree="45">
        <stop position="0">
          <color rgb="FF00B050"/>
        </stop>
        <stop position="1">
          <color rgb="FFFFFF00"/>
        </stop>
      </gradientFill>
    </fill>
    <fill>
      <patternFill patternType="solid">
        <fgColor theme="5" tint="-0.2499465926084170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0">
    <xf numFmtId="0" fontId="0" fillId="0" borderId="0" xfId="0"/>
    <xf numFmtId="16" fontId="5" fillId="3" borderId="1" xfId="0" applyNumberFormat="1" applyFont="1" applyFill="1" applyBorder="1"/>
    <xf numFmtId="16" fontId="5" fillId="4" borderId="1" xfId="0" applyNumberFormat="1" applyFont="1" applyFill="1" applyBorder="1"/>
    <xf numFmtId="16" fontId="5" fillId="0" borderId="1" xfId="0" applyNumberFormat="1" applyFont="1" applyBorder="1"/>
    <xf numFmtId="0" fontId="6" fillId="0" borderId="0" xfId="0" applyFont="1"/>
    <xf numFmtId="9" fontId="0" fillId="0" borderId="0" xfId="2" applyFont="1"/>
    <xf numFmtId="0" fontId="0" fillId="0" borderId="0" xfId="0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5" borderId="5" xfId="0" applyFill="1" applyBorder="1"/>
    <xf numFmtId="0" fontId="0" fillId="6" borderId="6" xfId="0" applyFill="1" applyBorder="1"/>
    <xf numFmtId="0" fontId="0" fillId="7" borderId="7" xfId="0" applyFill="1" applyBorder="1"/>
    <xf numFmtId="0" fontId="0" fillId="0" borderId="6" xfId="0" applyBorder="1"/>
    <xf numFmtId="0" fontId="0" fillId="8" borderId="8" xfId="0" applyFill="1" applyBorder="1"/>
    <xf numFmtId="0" fontId="0" fillId="0" borderId="9" xfId="0" applyBorder="1"/>
    <xf numFmtId="0" fontId="4" fillId="9" borderId="0" xfId="0" applyFont="1" applyFill="1"/>
    <xf numFmtId="0" fontId="4" fillId="0" borderId="10" xfId="0" applyFont="1" applyBorder="1"/>
    <xf numFmtId="0" fontId="4" fillId="0" borderId="0" xfId="0" applyFont="1" applyFill="1" applyBorder="1" applyAlignment="1">
      <alignment horizontal="center"/>
    </xf>
    <xf numFmtId="0" fontId="0" fillId="0" borderId="12" xfId="0" applyBorder="1"/>
    <xf numFmtId="0" fontId="0" fillId="10" borderId="1" xfId="0" applyFill="1" applyBorder="1"/>
    <xf numFmtId="0" fontId="0" fillId="11" borderId="1" xfId="0" applyFill="1" applyBorder="1"/>
    <xf numFmtId="0" fontId="0" fillId="0" borderId="10" xfId="0" applyBorder="1" applyAlignment="1">
      <alignment horizontal="center" vertical="center"/>
    </xf>
    <xf numFmtId="17" fontId="8" fillId="12" borderId="13" xfId="0" applyNumberFormat="1" applyFont="1" applyFill="1" applyBorder="1" applyAlignment="1">
      <alignment horizontal="center" vertical="center"/>
    </xf>
    <xf numFmtId="17" fontId="8" fillId="13" borderId="13" xfId="0" applyNumberFormat="1" applyFont="1" applyFill="1" applyBorder="1" applyAlignment="1">
      <alignment horizontal="center" vertical="center"/>
    </xf>
    <xf numFmtId="17" fontId="8" fillId="13" borderId="14" xfId="0" applyNumberFormat="1" applyFont="1" applyFill="1" applyBorder="1" applyAlignment="1">
      <alignment horizontal="center" vertical="center"/>
    </xf>
    <xf numFmtId="17" fontId="8" fillId="10" borderId="15" xfId="0" applyNumberFormat="1" applyFont="1" applyFill="1" applyBorder="1" applyAlignment="1">
      <alignment horizontal="center" vertical="center"/>
    </xf>
    <xf numFmtId="17" fontId="8" fillId="10" borderId="16" xfId="0" applyNumberFormat="1" applyFont="1" applyFill="1" applyBorder="1" applyAlignment="1">
      <alignment horizontal="center" vertical="center"/>
    </xf>
    <xf numFmtId="17" fontId="8" fillId="10" borderId="17" xfId="0" applyNumberFormat="1" applyFont="1" applyFill="1" applyBorder="1" applyAlignment="1">
      <alignment horizontal="center" vertical="center"/>
    </xf>
    <xf numFmtId="17" fontId="8" fillId="10" borderId="18" xfId="0" applyNumberFormat="1" applyFont="1" applyFill="1" applyBorder="1" applyAlignment="1">
      <alignment horizontal="center" vertical="center"/>
    </xf>
    <xf numFmtId="17" fontId="8" fillId="11" borderId="19" xfId="0" applyNumberFormat="1" applyFont="1" applyFill="1" applyBorder="1" applyAlignment="1">
      <alignment horizontal="center" vertical="center"/>
    </xf>
    <xf numFmtId="17" fontId="8" fillId="11" borderId="20" xfId="0" applyNumberFormat="1" applyFont="1" applyFill="1" applyBorder="1" applyAlignment="1">
      <alignment horizontal="center" vertical="center"/>
    </xf>
    <xf numFmtId="17" fontId="8" fillId="11" borderId="18" xfId="0" applyNumberFormat="1" applyFont="1" applyFill="1" applyBorder="1" applyAlignment="1">
      <alignment horizontal="center" vertical="center"/>
    </xf>
    <xf numFmtId="0" fontId="9" fillId="4" borderId="19" xfId="0" applyFont="1" applyFill="1" applyBorder="1"/>
    <xf numFmtId="0" fontId="10" fillId="4" borderId="21" xfId="0" applyFont="1" applyFill="1" applyBorder="1"/>
    <xf numFmtId="0" fontId="0" fillId="0" borderId="19" xfId="0" applyBorder="1"/>
    <xf numFmtId="0" fontId="0" fillId="0" borderId="22" xfId="0" applyBorder="1"/>
    <xf numFmtId="0" fontId="0" fillId="0" borderId="20" xfId="0" applyBorder="1"/>
    <xf numFmtId="164" fontId="4" fillId="0" borderId="20" xfId="0" applyNumberFormat="1" applyFont="1" applyBorder="1"/>
    <xf numFmtId="164" fontId="4" fillId="0" borderId="20" xfId="1" applyNumberFormat="1" applyFont="1" applyBorder="1"/>
    <xf numFmtId="0" fontId="0" fillId="14" borderId="20" xfId="0" applyFill="1" applyBorder="1"/>
    <xf numFmtId="0" fontId="0" fillId="13" borderId="20" xfId="0" applyFill="1" applyBorder="1"/>
    <xf numFmtId="0" fontId="0" fillId="13" borderId="18" xfId="0" applyFill="1" applyBorder="1"/>
    <xf numFmtId="0" fontId="11" fillId="15" borderId="23" xfId="0" applyFont="1" applyFill="1" applyBorder="1"/>
    <xf numFmtId="0" fontId="11" fillId="15" borderId="24" xfId="0" applyFont="1" applyFill="1" applyBorder="1"/>
    <xf numFmtId="0" fontId="11" fillId="14" borderId="24" xfId="0" applyFont="1" applyFill="1" applyBorder="1"/>
    <xf numFmtId="0" fontId="11" fillId="16" borderId="24" xfId="0" applyFont="1" applyFill="1" applyBorder="1"/>
    <xf numFmtId="0" fontId="0" fillId="0" borderId="25" xfId="0" applyBorder="1"/>
    <xf numFmtId="0" fontId="12" fillId="13" borderId="25" xfId="0" applyFont="1" applyFill="1" applyBorder="1"/>
    <xf numFmtId="0" fontId="0" fillId="0" borderId="26" xfId="0" applyBorder="1"/>
    <xf numFmtId="164" fontId="0" fillId="0" borderId="26" xfId="0" applyNumberFormat="1" applyBorder="1"/>
    <xf numFmtId="0" fontId="0" fillId="14" borderId="26" xfId="0" applyFill="1" applyBorder="1"/>
    <xf numFmtId="0" fontId="0" fillId="13" borderId="26" xfId="0" applyFill="1" applyBorder="1"/>
    <xf numFmtId="0" fontId="0" fillId="13" borderId="26" xfId="0" applyFont="1" applyFill="1" applyBorder="1"/>
    <xf numFmtId="0" fontId="0" fillId="13" borderId="27" xfId="0" applyFont="1" applyFill="1" applyBorder="1"/>
    <xf numFmtId="0" fontId="0" fillId="0" borderId="1" xfId="0" applyFont="1" applyBorder="1"/>
    <xf numFmtId="0" fontId="4" fillId="0" borderId="1" xfId="0" applyFont="1" applyBorder="1"/>
    <xf numFmtId="0" fontId="0" fillId="0" borderId="1" xfId="0" applyBorder="1"/>
    <xf numFmtId="0" fontId="3" fillId="3" borderId="0" xfId="0" applyFont="1" applyFill="1" applyBorder="1" applyAlignment="1">
      <alignment horizontal="center"/>
    </xf>
    <xf numFmtId="0" fontId="0" fillId="0" borderId="4" xfId="0" applyFill="1" applyBorder="1"/>
    <xf numFmtId="9" fontId="0" fillId="0" borderId="1" xfId="0" applyNumberFormat="1" applyFill="1" applyBorder="1"/>
    <xf numFmtId="164" fontId="0" fillId="0" borderId="1" xfId="1" applyNumberFormat="1" applyFont="1" applyFill="1" applyBorder="1"/>
    <xf numFmtId="0" fontId="0" fillId="14" borderId="1" xfId="0" applyFill="1" applyBorder="1"/>
    <xf numFmtId="0" fontId="0" fillId="13" borderId="1" xfId="0" applyFill="1" applyBorder="1"/>
    <xf numFmtId="0" fontId="0" fillId="13" borderId="1" xfId="0" applyFont="1" applyFill="1" applyBorder="1"/>
    <xf numFmtId="0" fontId="0" fillId="13" borderId="2" xfId="0" applyFont="1" applyFill="1" applyBorder="1"/>
    <xf numFmtId="0" fontId="4" fillId="17" borderId="1" xfId="0" applyFont="1" applyFill="1" applyBorder="1"/>
    <xf numFmtId="0" fontId="4" fillId="7" borderId="1" xfId="0" applyFont="1" applyFill="1" applyBorder="1"/>
    <xf numFmtId="0" fontId="4" fillId="6" borderId="1" xfId="0" applyFont="1" applyFill="1" applyBorder="1"/>
    <xf numFmtId="0" fontId="4" fillId="6" borderId="6" xfId="0" applyFont="1" applyFill="1" applyBorder="1"/>
    <xf numFmtId="0" fontId="4" fillId="8" borderId="1" xfId="0" applyFont="1" applyFill="1" applyBorder="1"/>
    <xf numFmtId="0" fontId="4" fillId="17" borderId="6" xfId="0" applyFont="1" applyFill="1" applyBorder="1"/>
    <xf numFmtId="0" fontId="0" fillId="6" borderId="1" xfId="0" applyFont="1" applyFill="1" applyBorder="1"/>
    <xf numFmtId="0" fontId="0" fillId="17" borderId="1" xfId="0" applyFont="1" applyFill="1" applyBorder="1"/>
    <xf numFmtId="9" fontId="0" fillId="0" borderId="1" xfId="0" applyNumberFormat="1" applyBorder="1"/>
    <xf numFmtId="0" fontId="0" fillId="18" borderId="1" xfId="0" applyFont="1" applyFill="1" applyBorder="1"/>
    <xf numFmtId="0" fontId="4" fillId="0" borderId="11" xfId="0" applyFont="1" applyBorder="1"/>
    <xf numFmtId="0" fontId="4" fillId="0" borderId="30" xfId="0" applyFont="1" applyBorder="1"/>
    <xf numFmtId="0" fontId="0" fillId="8" borderId="1" xfId="0" applyFont="1" applyFill="1" applyBorder="1"/>
    <xf numFmtId="0" fontId="4" fillId="19" borderId="1" xfId="0" applyFont="1" applyFill="1" applyBorder="1"/>
    <xf numFmtId="0" fontId="0" fillId="7" borderId="1" xfId="0" applyFont="1" applyFill="1" applyBorder="1"/>
    <xf numFmtId="0" fontId="4" fillId="18" borderId="1" xfId="0" applyFont="1" applyFill="1" applyBorder="1"/>
    <xf numFmtId="0" fontId="0" fillId="0" borderId="1" xfId="0" applyFill="1" applyBorder="1"/>
    <xf numFmtId="165" fontId="0" fillId="0" borderId="1" xfId="1" applyFont="1" applyFill="1" applyBorder="1"/>
    <xf numFmtId="0" fontId="15" fillId="0" borderId="1" xfId="0" applyFont="1" applyBorder="1"/>
    <xf numFmtId="0" fontId="16" fillId="0" borderId="1" xfId="0" applyFont="1" applyBorder="1"/>
    <xf numFmtId="0" fontId="0" fillId="19" borderId="1" xfId="0" applyFont="1" applyFill="1" applyBorder="1"/>
    <xf numFmtId="0" fontId="9" fillId="3" borderId="31" xfId="0" applyFont="1" applyFill="1" applyBorder="1" applyAlignment="1">
      <alignment horizontal="center"/>
    </xf>
    <xf numFmtId="0" fontId="4" fillId="0" borderId="32" xfId="0" applyFont="1" applyBorder="1"/>
    <xf numFmtId="0" fontId="0" fillId="0" borderId="33" xfId="0" applyFont="1" applyBorder="1"/>
    <xf numFmtId="0" fontId="0" fillId="14" borderId="33" xfId="0" applyFont="1" applyFill="1" applyBorder="1"/>
    <xf numFmtId="0" fontId="0" fillId="13" borderId="33" xfId="0" applyFont="1" applyFill="1" applyBorder="1"/>
    <xf numFmtId="0" fontId="0" fillId="13" borderId="34" xfId="0" applyFont="1" applyFill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4" borderId="35" xfId="0" applyFill="1" applyBorder="1"/>
    <xf numFmtId="0" fontId="0" fillId="4" borderId="37" xfId="0" applyFill="1" applyBorder="1"/>
    <xf numFmtId="0" fontId="0" fillId="4" borderId="24" xfId="0" applyFill="1" applyBorder="1"/>
    <xf numFmtId="0" fontId="0" fillId="14" borderId="24" xfId="0" applyFill="1" applyBorder="1"/>
    <xf numFmtId="0" fontId="4" fillId="4" borderId="38" xfId="0" applyFont="1" applyFill="1" applyBorder="1"/>
    <xf numFmtId="0" fontId="4" fillId="0" borderId="38" xfId="0" applyFont="1" applyBorder="1"/>
    <xf numFmtId="0" fontId="4" fillId="0" borderId="39" xfId="0" applyFont="1" applyBorder="1"/>
    <xf numFmtId="0" fontId="4" fillId="0" borderId="35" xfId="0" applyFont="1" applyBorder="1"/>
    <xf numFmtId="9" fontId="14" fillId="0" borderId="40" xfId="2" applyFont="1" applyFill="1" applyBorder="1" applyAlignment="1">
      <alignment horizontal="center" vertical="center"/>
    </xf>
    <xf numFmtId="9" fontId="14" fillId="0" borderId="41" xfId="2" applyFont="1" applyFill="1" applyBorder="1" applyAlignment="1">
      <alignment horizontal="center" vertical="center"/>
    </xf>
    <xf numFmtId="0" fontId="0" fillId="4" borderId="40" xfId="0" applyFill="1" applyBorder="1"/>
    <xf numFmtId="0" fontId="0" fillId="4" borderId="32" xfId="0" applyFill="1" applyBorder="1"/>
    <xf numFmtId="0" fontId="0" fillId="4" borderId="33" xfId="0" applyFill="1" applyBorder="1"/>
    <xf numFmtId="0" fontId="0" fillId="14" borderId="33" xfId="0" applyFill="1" applyBorder="1"/>
    <xf numFmtId="9" fontId="0" fillId="0" borderId="33" xfId="2" applyFont="1" applyBorder="1" applyAlignment="1">
      <alignment horizontal="center" vertical="center"/>
    </xf>
    <xf numFmtId="9" fontId="0" fillId="0" borderId="33" xfId="2" applyFont="1" applyBorder="1"/>
    <xf numFmtId="9" fontId="0" fillId="0" borderId="42" xfId="2" applyFont="1" applyBorder="1"/>
    <xf numFmtId="9" fontId="0" fillId="0" borderId="40" xfId="2" applyFont="1" applyBorder="1"/>
    <xf numFmtId="0" fontId="4" fillId="0" borderId="0" xfId="0" applyFont="1"/>
    <xf numFmtId="0" fontId="4" fillId="14" borderId="1" xfId="0" applyFont="1" applyFill="1" applyBorder="1"/>
    <xf numFmtId="16" fontId="0" fillId="0" borderId="0" xfId="0" applyNumberFormat="1"/>
    <xf numFmtId="0" fontId="17" fillId="0" borderId="1" xfId="0" applyFont="1" applyBorder="1"/>
    <xf numFmtId="0" fontId="18" fillId="21" borderId="1" xfId="3" applyFont="1" applyFill="1" applyBorder="1"/>
    <xf numFmtId="0" fontId="18" fillId="0" borderId="1" xfId="3" applyFont="1" applyFill="1" applyBorder="1"/>
    <xf numFmtId="0" fontId="18" fillId="22" borderId="1" xfId="3" applyFont="1" applyFill="1" applyBorder="1"/>
    <xf numFmtId="0" fontId="13" fillId="3" borderId="28" xfId="0" applyFont="1" applyFill="1" applyBorder="1" applyAlignment="1">
      <alignment horizontal="center" textRotation="90"/>
    </xf>
    <xf numFmtId="0" fontId="13" fillId="3" borderId="29" xfId="0" applyFont="1" applyFill="1" applyBorder="1" applyAlignment="1">
      <alignment horizontal="center" textRotation="90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</cellXfs>
  <cellStyles count="4">
    <cellStyle name="Milliers" xfId="1" builtinId="3"/>
    <cellStyle name="Neutre" xfId="3" builtinId="28"/>
    <cellStyle name="Normal" xfId="0" builtinId="0"/>
    <cellStyle name="Pourcentage" xfId="2" builtinId="5"/>
  </cellStyles>
  <dxfs count="1">
    <dxf>
      <font>
        <color rgb="FFFFC000"/>
      </font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539432</xdr:colOff>
      <xdr:row>4</xdr:row>
      <xdr:rowOff>3895</xdr:rowOff>
    </xdr:from>
    <xdr:to>
      <xdr:col>25</xdr:col>
      <xdr:colOff>479901</xdr:colOff>
      <xdr:row>5</xdr:row>
      <xdr:rowOff>41172</xdr:rowOff>
    </xdr:to>
    <xdr:sp macro="" textlink="">
      <xdr:nvSpPr>
        <xdr:cNvPr id="2" name="Pentagone 1"/>
        <xdr:cNvSpPr/>
      </xdr:nvSpPr>
      <xdr:spPr>
        <a:xfrm>
          <a:off x="8959532" y="889720"/>
          <a:ext cx="2226469" cy="218252"/>
        </a:xfrm>
        <a:prstGeom prst="homePlate">
          <a:avLst/>
        </a:prstGeom>
        <a:solidFill>
          <a:schemeClr val="accent5">
            <a:alpha val="43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r"/>
          <a:r>
            <a:rPr lang="fr-FR" sz="1100" b="1">
              <a:solidFill>
                <a:schemeClr val="bg1"/>
              </a:solidFill>
            </a:rPr>
            <a:t>Horizon Amont </a:t>
          </a:r>
        </a:p>
      </xdr:txBody>
    </xdr:sp>
    <xdr:clientData/>
  </xdr:twoCellAnchor>
  <xdr:twoCellAnchor>
    <xdr:from>
      <xdr:col>21</xdr:col>
      <xdr:colOff>532197</xdr:colOff>
      <xdr:row>3</xdr:row>
      <xdr:rowOff>312829</xdr:rowOff>
    </xdr:from>
    <xdr:to>
      <xdr:col>24</xdr:col>
      <xdr:colOff>5697</xdr:colOff>
      <xdr:row>5</xdr:row>
      <xdr:rowOff>19142</xdr:rowOff>
    </xdr:to>
    <xdr:sp macro="" textlink="">
      <xdr:nvSpPr>
        <xdr:cNvPr id="3" name="Pentagone 2"/>
        <xdr:cNvSpPr/>
      </xdr:nvSpPr>
      <xdr:spPr>
        <a:xfrm>
          <a:off x="8952297" y="884329"/>
          <a:ext cx="1188000" cy="201613"/>
        </a:xfrm>
        <a:prstGeom prst="homePlate">
          <a:avLst/>
        </a:prstGeom>
        <a:solidFill>
          <a:schemeClr val="accent5">
            <a:alpha val="43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 anchorCtr="0"/>
        <a:lstStyle/>
        <a:p>
          <a:pPr algn="l"/>
          <a:r>
            <a:rPr lang="fr-FR" sz="1100" b="1">
              <a:solidFill>
                <a:schemeClr val="bg1"/>
              </a:solidFill>
            </a:rPr>
            <a:t>Horizon prod</a:t>
          </a:r>
        </a:p>
      </xdr:txBody>
    </xdr:sp>
    <xdr:clientData/>
  </xdr:twoCellAnchor>
  <xdr:twoCellAnchor>
    <xdr:from>
      <xdr:col>24</xdr:col>
      <xdr:colOff>95248</xdr:colOff>
      <xdr:row>0</xdr:row>
      <xdr:rowOff>16027</xdr:rowOff>
    </xdr:from>
    <xdr:to>
      <xdr:col>24</xdr:col>
      <xdr:colOff>221851</xdr:colOff>
      <xdr:row>0</xdr:row>
      <xdr:rowOff>148167</xdr:rowOff>
    </xdr:to>
    <xdr:sp macro="" textlink="">
      <xdr:nvSpPr>
        <xdr:cNvPr id="4" name="Ellipse 3"/>
        <xdr:cNvSpPr/>
      </xdr:nvSpPr>
      <xdr:spPr>
        <a:xfrm>
          <a:off x="10229848" y="16027"/>
          <a:ext cx="126603" cy="132140"/>
        </a:xfrm>
        <a:prstGeom prst="ellipse">
          <a:avLst/>
        </a:prstGeom>
        <a:noFill/>
        <a:ln w="57150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2868084</xdr:colOff>
      <xdr:row>3</xdr:row>
      <xdr:rowOff>21168</xdr:rowOff>
    </xdr:from>
    <xdr:to>
      <xdr:col>21</xdr:col>
      <xdr:colOff>11205</xdr:colOff>
      <xdr:row>27</xdr:row>
      <xdr:rowOff>21167</xdr:rowOff>
    </xdr:to>
    <xdr:sp macro="" textlink="">
      <xdr:nvSpPr>
        <xdr:cNvPr id="5" name="ZoneTexte 4"/>
        <xdr:cNvSpPr txBox="1"/>
      </xdr:nvSpPr>
      <xdr:spPr>
        <a:xfrm>
          <a:off x="4420659" y="592668"/>
          <a:ext cx="4010646" cy="4591049"/>
        </a:xfrm>
        <a:prstGeom prst="rect">
          <a:avLst/>
        </a:prstGeom>
        <a:solidFill>
          <a:schemeClr val="bg1">
            <a:lumMod val="85000"/>
            <a:alpha val="54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PIC </a:t>
          </a:r>
        </a:p>
      </xdr:txBody>
    </xdr:sp>
    <xdr:clientData/>
  </xdr:twoCellAnchor>
  <xdr:twoCellAnchor>
    <xdr:from>
      <xdr:col>23</xdr:col>
      <xdr:colOff>69555</xdr:colOff>
      <xdr:row>16</xdr:row>
      <xdr:rowOff>25552</xdr:rowOff>
    </xdr:from>
    <xdr:to>
      <xdr:col>23</xdr:col>
      <xdr:colOff>196158</xdr:colOff>
      <xdr:row>16</xdr:row>
      <xdr:rowOff>157692</xdr:rowOff>
    </xdr:to>
    <xdr:sp macro="" textlink="">
      <xdr:nvSpPr>
        <xdr:cNvPr id="6" name="Ellipse 5"/>
        <xdr:cNvSpPr/>
      </xdr:nvSpPr>
      <xdr:spPr>
        <a:xfrm>
          <a:off x="9632655" y="3083077"/>
          <a:ext cx="126603" cy="132140"/>
        </a:xfrm>
        <a:prstGeom prst="ellipse">
          <a:avLst/>
        </a:prstGeom>
        <a:noFill/>
        <a:ln w="57150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102052</xdr:colOff>
      <xdr:row>16</xdr:row>
      <xdr:rowOff>25552</xdr:rowOff>
    </xdr:from>
    <xdr:to>
      <xdr:col>24</xdr:col>
      <xdr:colOff>228655</xdr:colOff>
      <xdr:row>16</xdr:row>
      <xdr:rowOff>157692</xdr:rowOff>
    </xdr:to>
    <xdr:sp macro="" textlink="">
      <xdr:nvSpPr>
        <xdr:cNvPr id="7" name="Ellipse 6"/>
        <xdr:cNvSpPr/>
      </xdr:nvSpPr>
      <xdr:spPr>
        <a:xfrm>
          <a:off x="10236652" y="3083077"/>
          <a:ext cx="126603" cy="132140"/>
        </a:xfrm>
        <a:prstGeom prst="ellipse">
          <a:avLst/>
        </a:prstGeom>
        <a:noFill/>
        <a:ln w="57150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23</xdr:col>
      <xdr:colOff>140152</xdr:colOff>
      <xdr:row>21</xdr:row>
      <xdr:rowOff>16027</xdr:rowOff>
    </xdr:from>
    <xdr:to>
      <xdr:col>23</xdr:col>
      <xdr:colOff>266755</xdr:colOff>
      <xdr:row>21</xdr:row>
      <xdr:rowOff>148167</xdr:rowOff>
    </xdr:to>
    <xdr:sp macro="" textlink="">
      <xdr:nvSpPr>
        <xdr:cNvPr id="8" name="Ellipse 7"/>
        <xdr:cNvSpPr/>
      </xdr:nvSpPr>
      <xdr:spPr>
        <a:xfrm>
          <a:off x="9703252" y="3978427"/>
          <a:ext cx="126603" cy="132140"/>
        </a:xfrm>
        <a:prstGeom prst="ellipse">
          <a:avLst/>
        </a:prstGeom>
        <a:noFill/>
        <a:ln w="57150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38</xdr:col>
      <xdr:colOff>381000</xdr:colOff>
      <xdr:row>22</xdr:row>
      <xdr:rowOff>67236</xdr:rowOff>
    </xdr:from>
    <xdr:to>
      <xdr:col>53</xdr:col>
      <xdr:colOff>485775</xdr:colOff>
      <xdr:row>29</xdr:row>
      <xdr:rowOff>10086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2300" y="4210611"/>
          <a:ext cx="1153477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as.proix/Documents/PRIVATE/1000_NPROIX/03500_Suivi/Budget2019/Budget2019_Supply_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SupplyChain/03_Service/03_TABLEAUX%20DE%20BORD/03_PR&#201;VISION/10_PIC/201908/0D_PIC_201908_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ersonnel"/>
      <sheetName val="CR20180823"/>
      <sheetName val="Focus_UKAD_Gen_old"/>
      <sheetName val="UKAD_Gen_Source"/>
      <sheetName val="UKAD_Chutes_Nettes"/>
      <sheetName val="Article"/>
      <sheetName val="EcoTi_Famille"/>
      <sheetName val="Famille_Mapping"/>
      <sheetName val="Rebuts2019"/>
      <sheetName val="Famille_BOM"/>
      <sheetName val="Appros"/>
      <sheetName val="Appros (3)"/>
      <sheetName val="Appros_REF"/>
      <sheetName val="Appros_REF_ycRebuts"/>
      <sheetName val="2019_AchatsMP_Chutes_old"/>
      <sheetName val="2019_AchatsMP_Chutes "/>
      <sheetName val="2019_Soustraitance"/>
      <sheetName val="ProductionLINGOTS"/>
      <sheetName val="Ventes"/>
      <sheetName val="DépensesAnnexes"/>
      <sheetName val="Investissements"/>
      <sheetName val="PAP"/>
    </sheetNames>
    <sheetDataSet>
      <sheetData sheetId="0"/>
      <sheetData sheetId="1"/>
      <sheetData sheetId="2"/>
      <sheetData sheetId="3"/>
      <sheetData sheetId="4"/>
      <sheetData sheetId="5">
        <row r="25">
          <cell r="F25">
            <v>118.64147984018277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1">
          <cell r="G71">
            <v>229</v>
          </cell>
        </row>
      </sheetData>
      <sheetData sheetId="15">
        <row r="12">
          <cell r="C12">
            <v>1.2350000000000001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Demande_old"/>
      <sheetName val="0_Demande"/>
      <sheetName val="1_Capa"/>
      <sheetName val="3_Appros_A"/>
      <sheetName val="4_Achats_A"/>
      <sheetName val="2_PIC_old"/>
      <sheetName val="2_PIC"/>
      <sheetName val="3_IM"/>
      <sheetName val="3_IM_SC"/>
      <sheetName val="5_Ventes"/>
      <sheetName val="Budgets_Hypothèse"/>
      <sheetName val="6_IM_old"/>
      <sheetName val="9_Report"/>
      <sheetName val="SAFRAN"/>
      <sheetName val="Famille_BOM"/>
      <sheetName val="Famille_STMU"/>
      <sheetName val="STMU_ArticleProd_M"/>
      <sheetName val="STMU_ArtProd_A"/>
      <sheetName val="Budget"/>
      <sheetName val="Valorisation"/>
      <sheetName val="Princ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>
            <v>6.8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L42"/>
  <sheetViews>
    <sheetView tabSelected="1" zoomScale="85" zoomScaleNormal="85" workbookViewId="0">
      <pane xSplit="13" ySplit="18" topLeftCell="O19" activePane="bottomRight" state="frozen"/>
      <selection activeCell="Q193" sqref="Q193"/>
      <selection pane="topRight" activeCell="Q193" sqref="Q193"/>
      <selection pane="bottomLeft" activeCell="Q193" sqref="Q193"/>
      <selection pane="bottomRight" activeCell="D14" sqref="D14"/>
    </sheetView>
  </sheetViews>
  <sheetFormatPr baseColWidth="10" defaultRowHeight="15" outlineLevelRow="1" outlineLevelCol="1" x14ac:dyDescent="0.25"/>
  <cols>
    <col min="1" max="1" width="8.28515625" bestFit="1" customWidth="1"/>
    <col min="2" max="2" width="7.85546875" bestFit="1" customWidth="1"/>
    <col min="3" max="3" width="7.140625" customWidth="1"/>
    <col min="4" max="4" width="43.140625" customWidth="1"/>
    <col min="5" max="5" width="17.28515625" hidden="1" customWidth="1" outlineLevel="1"/>
    <col min="6" max="9" width="4.140625" hidden="1" customWidth="1" outlineLevel="1"/>
    <col min="10" max="14" width="8.42578125" hidden="1" customWidth="1" outlineLevel="1"/>
    <col min="15" max="15" width="8.5703125" customWidth="1" collapsed="1"/>
    <col min="16" max="17" width="8.5703125" customWidth="1"/>
    <col min="18" max="18" width="8.42578125" customWidth="1"/>
    <col min="19" max="26" width="8.5703125" customWidth="1"/>
    <col min="27" max="38" width="8.42578125" customWidth="1"/>
  </cols>
  <sheetData>
    <row r="1" spans="1:38" x14ac:dyDescent="0.25">
      <c r="A1" s="1">
        <v>43704</v>
      </c>
      <c r="B1" s="2"/>
      <c r="C1" s="3"/>
      <c r="D1" s="4"/>
      <c r="O1">
        <v>544</v>
      </c>
      <c r="R1" s="5">
        <v>1.075</v>
      </c>
      <c r="U1" s="6"/>
      <c r="V1" s="6">
        <v>574</v>
      </c>
      <c r="W1" s="6"/>
      <c r="Y1" s="7" t="s">
        <v>0</v>
      </c>
      <c r="Z1" s="8"/>
      <c r="AA1" s="8"/>
      <c r="AB1" s="8"/>
      <c r="AC1" s="9"/>
      <c r="AE1" s="10" t="s">
        <v>1</v>
      </c>
      <c r="AF1" s="11" t="s">
        <v>2</v>
      </c>
      <c r="AG1" s="12" t="s">
        <v>3</v>
      </c>
      <c r="AH1" s="13" t="s">
        <v>4</v>
      </c>
      <c r="AI1" s="14" t="s">
        <v>5</v>
      </c>
      <c r="AJ1" s="15"/>
    </row>
    <row r="2" spans="1:38" ht="15.75" thickBot="1" x14ac:dyDescent="0.3">
      <c r="B2" t="s">
        <v>6</v>
      </c>
      <c r="D2" s="16" t="s">
        <v>57</v>
      </c>
      <c r="E2" s="16"/>
      <c r="F2" s="16"/>
      <c r="G2" s="16"/>
      <c r="H2" s="16">
        <v>2019</v>
      </c>
      <c r="I2" s="16"/>
      <c r="O2" s="17">
        <v>80</v>
      </c>
      <c r="P2" s="126" t="s">
        <v>7</v>
      </c>
      <c r="Q2" s="126"/>
      <c r="R2" s="17">
        <v>86</v>
      </c>
      <c r="S2" s="127" t="s">
        <v>8</v>
      </c>
      <c r="T2" s="128"/>
      <c r="U2" s="6"/>
      <c r="V2" s="18"/>
      <c r="W2" s="18"/>
      <c r="AE2" s="19"/>
      <c r="AF2" s="19"/>
      <c r="AH2" s="19"/>
      <c r="AI2" s="19"/>
    </row>
    <row r="3" spans="1:38" ht="14.25" customHeight="1" thickBot="1" x14ac:dyDescent="0.3">
      <c r="B3" s="20">
        <v>2019</v>
      </c>
      <c r="C3" s="21">
        <v>2020</v>
      </c>
      <c r="F3" s="129" t="s">
        <v>9</v>
      </c>
      <c r="G3" s="129"/>
      <c r="H3" s="22" t="s">
        <v>10</v>
      </c>
      <c r="I3" s="22" t="s">
        <v>11</v>
      </c>
      <c r="J3" s="23" t="s">
        <v>12</v>
      </c>
      <c r="K3" s="24">
        <v>43344</v>
      </c>
      <c r="L3" s="24">
        <v>43374</v>
      </c>
      <c r="M3" s="24">
        <v>43405</v>
      </c>
      <c r="N3" s="25">
        <v>43435</v>
      </c>
      <c r="O3" s="26">
        <v>43466</v>
      </c>
      <c r="P3" s="27">
        <v>43497</v>
      </c>
      <c r="Q3" s="27">
        <v>43525</v>
      </c>
      <c r="R3" s="28">
        <v>43556</v>
      </c>
      <c r="S3" s="29">
        <v>43586</v>
      </c>
      <c r="T3" s="27">
        <v>43617</v>
      </c>
      <c r="U3" s="27">
        <v>43647</v>
      </c>
      <c r="V3" s="27">
        <v>43678</v>
      </c>
      <c r="W3" s="27">
        <v>43709</v>
      </c>
      <c r="X3" s="27">
        <v>43739</v>
      </c>
      <c r="Y3" s="27">
        <v>43770</v>
      </c>
      <c r="Z3" s="27">
        <v>43800</v>
      </c>
      <c r="AA3" s="30">
        <v>43831</v>
      </c>
      <c r="AB3" s="31">
        <v>43862</v>
      </c>
      <c r="AC3" s="31">
        <v>43891</v>
      </c>
      <c r="AD3" s="31">
        <v>43922</v>
      </c>
      <c r="AE3" s="31">
        <v>43952</v>
      </c>
      <c r="AF3" s="31">
        <v>43983</v>
      </c>
      <c r="AG3" s="31">
        <v>44013</v>
      </c>
      <c r="AH3" s="31">
        <v>44044</v>
      </c>
      <c r="AI3" s="31">
        <v>44075</v>
      </c>
      <c r="AJ3" s="31">
        <v>44105</v>
      </c>
      <c r="AK3" s="31">
        <v>44136</v>
      </c>
      <c r="AL3" s="32">
        <v>44166</v>
      </c>
    </row>
    <row r="4" spans="1:38" ht="24.75" customHeight="1" thickBot="1" x14ac:dyDescent="0.45">
      <c r="A4" s="33" t="s">
        <v>13</v>
      </c>
      <c r="B4" s="34">
        <v>80</v>
      </c>
      <c r="C4" s="34">
        <v>183</v>
      </c>
      <c r="D4" s="35" t="s">
        <v>14</v>
      </c>
      <c r="E4" s="36" t="s">
        <v>15</v>
      </c>
      <c r="F4" s="37" t="s">
        <v>16</v>
      </c>
      <c r="G4" s="37" t="s">
        <v>17</v>
      </c>
      <c r="H4" s="38">
        <v>81</v>
      </c>
      <c r="I4" s="39">
        <v>7594.3080000000009</v>
      </c>
      <c r="J4" s="40" t="s">
        <v>18</v>
      </c>
      <c r="K4" s="41">
        <v>1</v>
      </c>
      <c r="L4" s="41">
        <v>1</v>
      </c>
      <c r="M4" s="41">
        <v>4</v>
      </c>
      <c r="N4" s="42">
        <v>1</v>
      </c>
      <c r="O4" s="43">
        <v>2</v>
      </c>
      <c r="P4" s="44">
        <v>3</v>
      </c>
      <c r="Q4" s="44">
        <v>3</v>
      </c>
      <c r="R4" s="44">
        <v>11</v>
      </c>
      <c r="S4" s="45">
        <v>2</v>
      </c>
      <c r="T4" s="45">
        <v>5</v>
      </c>
      <c r="U4" s="46">
        <v>7</v>
      </c>
      <c r="V4" s="46">
        <v>4</v>
      </c>
      <c r="W4" s="46">
        <v>9</v>
      </c>
      <c r="X4" s="46">
        <v>12</v>
      </c>
      <c r="Y4" s="46">
        <v>12</v>
      </c>
      <c r="Z4" s="46">
        <v>10</v>
      </c>
      <c r="AA4" s="46">
        <v>14</v>
      </c>
      <c r="AB4" s="46">
        <v>15</v>
      </c>
      <c r="AC4" s="46">
        <v>16</v>
      </c>
      <c r="AD4" s="46">
        <v>17</v>
      </c>
      <c r="AE4" s="46">
        <v>13</v>
      </c>
      <c r="AF4" s="46">
        <v>17</v>
      </c>
      <c r="AG4" s="46">
        <v>18</v>
      </c>
      <c r="AH4" s="46">
        <v>2</v>
      </c>
      <c r="AI4" s="46">
        <v>18</v>
      </c>
      <c r="AJ4" s="46">
        <v>19</v>
      </c>
      <c r="AK4" s="46">
        <v>19</v>
      </c>
      <c r="AL4" s="46">
        <v>15</v>
      </c>
    </row>
    <row r="5" spans="1:38" ht="14.25" customHeight="1" x14ac:dyDescent="0.25">
      <c r="A5" s="47"/>
      <c r="B5" s="48"/>
      <c r="C5" s="47"/>
      <c r="D5" s="47"/>
      <c r="E5" s="47"/>
      <c r="F5" s="49" t="s">
        <v>19</v>
      </c>
      <c r="G5" s="49"/>
      <c r="H5" s="49"/>
      <c r="I5" s="50"/>
      <c r="J5" s="51"/>
      <c r="K5" s="52"/>
      <c r="L5" s="53"/>
      <c r="M5" s="53"/>
      <c r="N5" s="54"/>
      <c r="O5" s="55"/>
      <c r="P5" s="56"/>
      <c r="Q5" s="56"/>
      <c r="R5" s="56"/>
      <c r="S5" s="55"/>
      <c r="T5" s="55"/>
      <c r="U5" s="55"/>
      <c r="V5" s="55"/>
      <c r="W5" s="55"/>
      <c r="X5" s="55"/>
      <c r="Y5" s="55"/>
      <c r="Z5" s="55"/>
      <c r="AA5" s="55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</row>
    <row r="6" spans="1:38" ht="14.25" customHeight="1" outlineLevel="1" x14ac:dyDescent="0.25">
      <c r="A6" s="120" t="s">
        <v>20</v>
      </c>
      <c r="B6" s="58">
        <v>0</v>
      </c>
      <c r="C6" s="58">
        <v>0</v>
      </c>
      <c r="D6" s="59" t="s">
        <v>21</v>
      </c>
      <c r="E6" s="59" t="s">
        <v>51</v>
      </c>
      <c r="F6" s="60">
        <v>0.2</v>
      </c>
      <c r="G6" s="60">
        <v>0.4</v>
      </c>
      <c r="H6" s="61">
        <v>0</v>
      </c>
      <c r="I6" s="61">
        <v>0</v>
      </c>
      <c r="J6" s="62">
        <v>16.7</v>
      </c>
      <c r="K6" s="63"/>
      <c r="L6" s="64"/>
      <c r="M6" s="64"/>
      <c r="N6" s="65"/>
      <c r="O6" s="55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  <c r="U6" s="66">
        <v>0</v>
      </c>
      <c r="V6" s="66">
        <v>0</v>
      </c>
      <c r="W6" s="66">
        <v>0</v>
      </c>
      <c r="X6" s="56">
        <v>0</v>
      </c>
      <c r="Y6" s="66">
        <v>0</v>
      </c>
      <c r="Z6" s="56">
        <v>0</v>
      </c>
      <c r="AA6" s="56">
        <v>0</v>
      </c>
      <c r="AB6" s="56">
        <v>0</v>
      </c>
      <c r="AC6" s="56">
        <v>0</v>
      </c>
      <c r="AD6" s="55"/>
      <c r="AE6" s="55"/>
      <c r="AF6" s="55"/>
      <c r="AG6" s="55"/>
      <c r="AH6" s="55"/>
      <c r="AI6" s="57"/>
      <c r="AJ6" s="57"/>
      <c r="AK6" s="57"/>
      <c r="AL6" s="57"/>
    </row>
    <row r="7" spans="1:38" ht="14.25" customHeight="1" outlineLevel="1" x14ac:dyDescent="0.25">
      <c r="A7" s="121"/>
      <c r="B7" s="58">
        <v>0</v>
      </c>
      <c r="C7" s="58">
        <v>0</v>
      </c>
      <c r="D7" s="59" t="s">
        <v>22</v>
      </c>
      <c r="E7" s="59" t="s">
        <v>51</v>
      </c>
      <c r="F7" s="60">
        <v>0.2</v>
      </c>
      <c r="G7" s="60">
        <v>0.4</v>
      </c>
      <c r="H7" s="61">
        <v>0</v>
      </c>
      <c r="I7" s="61">
        <v>0</v>
      </c>
      <c r="J7" s="62">
        <v>16.7</v>
      </c>
      <c r="K7" s="63"/>
      <c r="L7" s="64"/>
      <c r="M7" s="64"/>
      <c r="N7" s="65"/>
      <c r="O7" s="55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66">
        <v>0</v>
      </c>
      <c r="V7" s="66">
        <v>0</v>
      </c>
      <c r="W7" s="66">
        <v>0</v>
      </c>
      <c r="X7" s="56">
        <v>0</v>
      </c>
      <c r="Y7" s="66">
        <v>0</v>
      </c>
      <c r="Z7" s="56">
        <v>0</v>
      </c>
      <c r="AA7" s="56">
        <v>0</v>
      </c>
      <c r="AB7" s="56">
        <v>0</v>
      </c>
      <c r="AC7" s="56">
        <v>0</v>
      </c>
      <c r="AD7" s="55"/>
      <c r="AE7" s="55"/>
      <c r="AF7" s="55"/>
      <c r="AG7" s="55"/>
      <c r="AH7" s="55"/>
      <c r="AI7" s="57"/>
      <c r="AJ7" s="57"/>
      <c r="AK7" s="57"/>
      <c r="AL7" s="57"/>
    </row>
    <row r="8" spans="1:38" ht="14.25" customHeight="1" outlineLevel="1" x14ac:dyDescent="0.25">
      <c r="A8" s="121"/>
      <c r="B8" s="58">
        <v>1</v>
      </c>
      <c r="C8" s="58">
        <v>3</v>
      </c>
      <c r="D8" s="59" t="s">
        <v>23</v>
      </c>
      <c r="E8" s="59" t="s">
        <v>54</v>
      </c>
      <c r="F8" s="60">
        <v>0</v>
      </c>
      <c r="G8" s="60">
        <v>0</v>
      </c>
      <c r="H8" s="61">
        <v>1</v>
      </c>
      <c r="I8" s="61">
        <v>102.34</v>
      </c>
      <c r="J8" s="62">
        <v>15.05</v>
      </c>
      <c r="K8" s="63"/>
      <c r="L8" s="64"/>
      <c r="M8" s="64"/>
      <c r="N8" s="65"/>
      <c r="O8" s="55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66">
        <v>0</v>
      </c>
      <c r="V8" s="66">
        <v>0</v>
      </c>
      <c r="W8" s="66">
        <v>0</v>
      </c>
      <c r="X8" s="67">
        <v>1</v>
      </c>
      <c r="Y8" s="56">
        <v>0</v>
      </c>
      <c r="Z8" s="56">
        <v>0</v>
      </c>
      <c r="AA8" s="56">
        <v>0</v>
      </c>
      <c r="AB8" s="56">
        <v>1</v>
      </c>
      <c r="AC8" s="56">
        <v>0</v>
      </c>
      <c r="AD8" s="56">
        <v>0</v>
      </c>
      <c r="AE8" s="56">
        <v>0</v>
      </c>
      <c r="AF8" s="56">
        <v>1</v>
      </c>
      <c r="AG8" s="56">
        <v>0</v>
      </c>
      <c r="AH8" s="56">
        <v>0</v>
      </c>
      <c r="AI8" s="56">
        <v>0</v>
      </c>
      <c r="AJ8" s="56">
        <v>1</v>
      </c>
      <c r="AK8" s="56">
        <v>0</v>
      </c>
      <c r="AL8" s="56">
        <v>0</v>
      </c>
    </row>
    <row r="9" spans="1:38" ht="14.25" customHeight="1" outlineLevel="1" x14ac:dyDescent="0.25">
      <c r="A9" s="121"/>
      <c r="B9" s="58">
        <v>1</v>
      </c>
      <c r="C9" s="58">
        <v>0</v>
      </c>
      <c r="D9" s="59" t="s">
        <v>24</v>
      </c>
      <c r="E9" s="59" t="s">
        <v>52</v>
      </c>
      <c r="F9" s="60">
        <v>0</v>
      </c>
      <c r="G9" s="60">
        <v>0.8</v>
      </c>
      <c r="H9" s="61">
        <v>1</v>
      </c>
      <c r="I9" s="61">
        <v>96.967999999999989</v>
      </c>
      <c r="J9" s="62">
        <v>14.26</v>
      </c>
      <c r="K9" s="63"/>
      <c r="L9" s="64"/>
      <c r="M9" s="64"/>
      <c r="N9" s="65"/>
      <c r="O9" s="55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66">
        <v>0</v>
      </c>
      <c r="V9" s="66">
        <v>0</v>
      </c>
      <c r="W9" s="66">
        <v>0</v>
      </c>
      <c r="X9" s="66">
        <v>0</v>
      </c>
      <c r="Y9" s="68">
        <v>1</v>
      </c>
      <c r="Z9" s="6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5"/>
      <c r="AH9" s="55"/>
      <c r="AI9" s="57"/>
      <c r="AJ9" s="57"/>
      <c r="AK9" s="57"/>
      <c r="AL9" s="57"/>
    </row>
    <row r="10" spans="1:38" ht="14.25" customHeight="1" outlineLevel="1" x14ac:dyDescent="0.25">
      <c r="A10" s="121"/>
      <c r="B10" s="58">
        <v>1</v>
      </c>
      <c r="C10" s="58">
        <v>4</v>
      </c>
      <c r="D10" s="59" t="s">
        <v>25</v>
      </c>
      <c r="E10" s="59" t="s">
        <v>54</v>
      </c>
      <c r="F10" s="60"/>
      <c r="G10" s="60"/>
      <c r="H10" s="61"/>
      <c r="I10" s="61"/>
      <c r="J10" s="62"/>
      <c r="K10" s="63"/>
      <c r="L10" s="64"/>
      <c r="M10" s="64"/>
      <c r="N10" s="65"/>
      <c r="O10" s="55">
        <v>0</v>
      </c>
      <c r="P10" s="56">
        <v>0</v>
      </c>
      <c r="Q10" s="56">
        <v>0</v>
      </c>
      <c r="R10" s="56">
        <v>0</v>
      </c>
      <c r="S10" s="55">
        <v>0</v>
      </c>
      <c r="T10" s="56">
        <v>0</v>
      </c>
      <c r="U10" s="66">
        <v>0</v>
      </c>
      <c r="V10" s="66">
        <v>0</v>
      </c>
      <c r="W10" s="66">
        <v>0</v>
      </c>
      <c r="X10" s="56">
        <v>0</v>
      </c>
      <c r="Y10" s="56">
        <v>0</v>
      </c>
      <c r="Z10" s="69">
        <v>1</v>
      </c>
      <c r="AA10" s="69">
        <v>2</v>
      </c>
      <c r="AB10" s="69">
        <v>2</v>
      </c>
      <c r="AC10" s="55"/>
      <c r="AD10" s="55"/>
      <c r="AE10" s="55"/>
      <c r="AF10" s="55"/>
      <c r="AG10" s="55"/>
      <c r="AH10" s="55"/>
      <c r="AI10" s="57"/>
      <c r="AJ10" s="57"/>
      <c r="AK10" s="57"/>
      <c r="AL10" s="57"/>
    </row>
    <row r="11" spans="1:38" ht="14.25" customHeight="1" outlineLevel="1" x14ac:dyDescent="0.25">
      <c r="A11" s="121"/>
      <c r="B11" s="58">
        <v>3</v>
      </c>
      <c r="C11" s="58">
        <v>13</v>
      </c>
      <c r="D11" s="59" t="s">
        <v>26</v>
      </c>
      <c r="E11" s="59" t="s">
        <v>52</v>
      </c>
      <c r="F11" s="60">
        <v>0</v>
      </c>
      <c r="G11" s="60">
        <v>0</v>
      </c>
      <c r="H11" s="61">
        <v>3</v>
      </c>
      <c r="I11" s="61">
        <v>310.08</v>
      </c>
      <c r="J11" s="62">
        <v>15.2</v>
      </c>
      <c r="K11" s="63"/>
      <c r="L11" s="64"/>
      <c r="M11" s="64"/>
      <c r="N11" s="65">
        <v>1</v>
      </c>
      <c r="O11" s="55">
        <v>0</v>
      </c>
      <c r="P11" s="56">
        <v>0</v>
      </c>
      <c r="Q11" s="70">
        <v>1</v>
      </c>
      <c r="R11" s="56">
        <v>0</v>
      </c>
      <c r="S11" s="56">
        <v>0</v>
      </c>
      <c r="T11" s="56">
        <v>0</v>
      </c>
      <c r="U11" s="66">
        <v>0</v>
      </c>
      <c r="V11" s="66">
        <v>0</v>
      </c>
      <c r="W11" s="66">
        <v>0</v>
      </c>
      <c r="X11" s="71">
        <v>0</v>
      </c>
      <c r="Y11" s="66">
        <v>1</v>
      </c>
      <c r="Z11" s="68">
        <v>1</v>
      </c>
      <c r="AA11" s="56">
        <v>1</v>
      </c>
      <c r="AB11" s="56">
        <v>1</v>
      </c>
      <c r="AC11" s="56">
        <v>1</v>
      </c>
      <c r="AD11" s="56">
        <v>1</v>
      </c>
      <c r="AE11" s="56">
        <v>1</v>
      </c>
      <c r="AF11" s="56">
        <v>2</v>
      </c>
      <c r="AG11" s="56">
        <v>1</v>
      </c>
      <c r="AH11" s="56">
        <v>1</v>
      </c>
      <c r="AI11" s="56">
        <v>1</v>
      </c>
      <c r="AJ11" s="56">
        <v>1</v>
      </c>
      <c r="AK11" s="56">
        <v>1</v>
      </c>
      <c r="AL11" s="56">
        <v>1</v>
      </c>
    </row>
    <row r="12" spans="1:38" ht="14.25" customHeight="1" outlineLevel="1" x14ac:dyDescent="0.25">
      <c r="A12" s="121"/>
      <c r="B12" s="58">
        <v>2</v>
      </c>
      <c r="C12" s="58">
        <v>8</v>
      </c>
      <c r="D12" s="59" t="s">
        <v>27</v>
      </c>
      <c r="E12" s="59" t="s">
        <v>52</v>
      </c>
      <c r="F12" s="60">
        <v>0</v>
      </c>
      <c r="G12" s="60">
        <v>0</v>
      </c>
      <c r="H12" s="61">
        <v>2</v>
      </c>
      <c r="I12" s="61">
        <v>197.2</v>
      </c>
      <c r="J12" s="62">
        <v>14.5</v>
      </c>
      <c r="K12" s="63"/>
      <c r="L12" s="64"/>
      <c r="M12" s="64"/>
      <c r="N12" s="65"/>
      <c r="O12" s="55">
        <v>1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66">
        <v>0</v>
      </c>
      <c r="V12" s="66">
        <v>0</v>
      </c>
      <c r="W12" s="66">
        <v>0</v>
      </c>
      <c r="X12" s="56">
        <v>0</v>
      </c>
      <c r="Y12" s="72">
        <v>1</v>
      </c>
      <c r="Z12" s="73">
        <v>0</v>
      </c>
      <c r="AA12" s="55"/>
      <c r="AB12" s="56">
        <v>1</v>
      </c>
      <c r="AC12" s="56">
        <v>1</v>
      </c>
      <c r="AD12" s="55"/>
      <c r="AE12" s="56">
        <v>1</v>
      </c>
      <c r="AF12" s="56">
        <v>2</v>
      </c>
      <c r="AG12" s="56">
        <v>1</v>
      </c>
      <c r="AH12" s="56">
        <v>1</v>
      </c>
      <c r="AI12" s="56">
        <v>1</v>
      </c>
      <c r="AJ12" s="57"/>
      <c r="AK12" s="57"/>
      <c r="AL12" s="57"/>
    </row>
    <row r="13" spans="1:38" ht="14.25" customHeight="1" outlineLevel="1" x14ac:dyDescent="0.25">
      <c r="A13" s="121"/>
      <c r="B13" s="58">
        <v>0</v>
      </c>
      <c r="C13" s="58">
        <v>20</v>
      </c>
      <c r="D13" s="9" t="s">
        <v>28</v>
      </c>
      <c r="E13" s="59" t="s">
        <v>53</v>
      </c>
      <c r="F13" s="74">
        <v>0.2</v>
      </c>
      <c r="G13" s="74">
        <v>0.8</v>
      </c>
      <c r="H13" s="61">
        <v>0</v>
      </c>
      <c r="I13" s="61">
        <v>0</v>
      </c>
      <c r="J13" s="62">
        <v>15.5</v>
      </c>
      <c r="K13" s="63"/>
      <c r="L13" s="64">
        <v>0</v>
      </c>
      <c r="M13" s="64">
        <v>0</v>
      </c>
      <c r="N13" s="64">
        <v>0</v>
      </c>
      <c r="O13" s="55">
        <v>0</v>
      </c>
      <c r="P13" s="56">
        <v>0</v>
      </c>
      <c r="Q13" s="56">
        <v>0</v>
      </c>
      <c r="R13" s="56">
        <v>0</v>
      </c>
      <c r="S13" s="17">
        <v>0</v>
      </c>
      <c r="T13" s="55">
        <v>0</v>
      </c>
      <c r="U13" s="66">
        <v>0</v>
      </c>
      <c r="V13" s="66">
        <v>0</v>
      </c>
      <c r="W13" s="66">
        <v>0</v>
      </c>
      <c r="X13" s="66">
        <v>0</v>
      </c>
      <c r="Y13" s="73">
        <v>0</v>
      </c>
      <c r="Z13" s="73">
        <v>0</v>
      </c>
      <c r="AA13" s="55">
        <v>1</v>
      </c>
      <c r="AB13" s="75">
        <v>1</v>
      </c>
      <c r="AC13" s="56">
        <v>2</v>
      </c>
      <c r="AD13" s="56">
        <v>2</v>
      </c>
      <c r="AE13" s="56">
        <v>2</v>
      </c>
      <c r="AF13" s="56">
        <v>2</v>
      </c>
      <c r="AG13" s="56">
        <v>2</v>
      </c>
      <c r="AH13" s="56">
        <v>2</v>
      </c>
      <c r="AI13" s="56">
        <v>2</v>
      </c>
      <c r="AJ13" s="56">
        <v>2</v>
      </c>
      <c r="AK13" s="56">
        <v>2</v>
      </c>
    </row>
    <row r="14" spans="1:38" ht="14.25" customHeight="1" outlineLevel="1" x14ac:dyDescent="0.25">
      <c r="A14" s="121"/>
      <c r="B14" s="58">
        <v>7</v>
      </c>
      <c r="C14" s="58">
        <v>13</v>
      </c>
      <c r="D14" s="9" t="s">
        <v>29</v>
      </c>
      <c r="E14" s="59" t="s">
        <v>52</v>
      </c>
      <c r="F14" s="74">
        <v>0</v>
      </c>
      <c r="G14" s="74">
        <v>0</v>
      </c>
      <c r="H14" s="61">
        <v>7</v>
      </c>
      <c r="I14" s="61">
        <v>818.72</v>
      </c>
      <c r="J14" s="62">
        <v>17.2</v>
      </c>
      <c r="K14" s="63"/>
      <c r="L14" s="64">
        <v>0</v>
      </c>
      <c r="M14" s="64">
        <v>0</v>
      </c>
      <c r="N14" s="65">
        <v>0</v>
      </c>
      <c r="O14" s="55">
        <v>0</v>
      </c>
      <c r="P14" s="56">
        <v>0</v>
      </c>
      <c r="Q14" s="70">
        <v>1</v>
      </c>
      <c r="R14" s="76">
        <v>0</v>
      </c>
      <c r="S14" s="17">
        <v>0</v>
      </c>
      <c r="T14" s="70">
        <v>2</v>
      </c>
      <c r="U14" s="56">
        <v>0</v>
      </c>
      <c r="V14" s="56">
        <v>0</v>
      </c>
      <c r="W14" s="56">
        <v>0</v>
      </c>
      <c r="X14" s="56">
        <v>0</v>
      </c>
      <c r="Y14" s="75">
        <v>2</v>
      </c>
      <c r="Z14" s="56">
        <v>2</v>
      </c>
      <c r="AA14" s="66">
        <v>2</v>
      </c>
      <c r="AB14" s="66">
        <v>3</v>
      </c>
      <c r="AC14" s="56">
        <v>1</v>
      </c>
      <c r="AD14" s="56">
        <v>1</v>
      </c>
      <c r="AE14" s="56">
        <v>1</v>
      </c>
      <c r="AF14" s="56">
        <v>0</v>
      </c>
      <c r="AG14" s="56">
        <v>1</v>
      </c>
      <c r="AH14" s="56">
        <v>1</v>
      </c>
      <c r="AI14" s="56">
        <v>0</v>
      </c>
      <c r="AJ14" s="56">
        <v>1</v>
      </c>
      <c r="AK14" s="56">
        <v>1</v>
      </c>
      <c r="AL14" s="56">
        <v>1</v>
      </c>
    </row>
    <row r="15" spans="1:38" ht="14.25" customHeight="1" outlineLevel="1" x14ac:dyDescent="0.25">
      <c r="A15" s="121"/>
      <c r="B15" s="58">
        <v>2</v>
      </c>
      <c r="C15" s="58">
        <v>9</v>
      </c>
      <c r="D15" s="9" t="s">
        <v>30</v>
      </c>
      <c r="E15" s="59" t="s">
        <v>52</v>
      </c>
      <c r="F15" s="74">
        <v>0</v>
      </c>
      <c r="G15" s="74">
        <v>0</v>
      </c>
      <c r="H15" s="61">
        <v>2</v>
      </c>
      <c r="I15" s="61">
        <v>233.92</v>
      </c>
      <c r="J15" s="62">
        <v>17.2</v>
      </c>
      <c r="K15" s="63"/>
      <c r="L15" s="64"/>
      <c r="M15" s="64">
        <v>0</v>
      </c>
      <c r="N15" s="65">
        <v>0</v>
      </c>
      <c r="O15" s="55">
        <v>0</v>
      </c>
      <c r="P15" s="56">
        <v>0</v>
      </c>
      <c r="Q15" s="7">
        <v>0</v>
      </c>
      <c r="R15" s="70">
        <v>1</v>
      </c>
      <c r="S15" s="77">
        <v>0</v>
      </c>
      <c r="T15" s="55">
        <v>0</v>
      </c>
      <c r="U15" s="56">
        <v>0</v>
      </c>
      <c r="V15" s="56">
        <v>0</v>
      </c>
      <c r="W15" s="56">
        <v>0</v>
      </c>
      <c r="X15" s="66">
        <v>0</v>
      </c>
      <c r="Y15" s="66">
        <v>0</v>
      </c>
      <c r="Z15" s="56">
        <v>1</v>
      </c>
      <c r="AA15" s="56">
        <v>0</v>
      </c>
      <c r="AB15" s="56">
        <v>1</v>
      </c>
      <c r="AC15" s="56">
        <v>0</v>
      </c>
      <c r="AD15" s="56">
        <v>1</v>
      </c>
      <c r="AE15" s="56">
        <v>1</v>
      </c>
      <c r="AF15" s="56">
        <v>0</v>
      </c>
      <c r="AG15" s="56">
        <v>1</v>
      </c>
      <c r="AH15" s="56">
        <v>1</v>
      </c>
      <c r="AI15" s="56">
        <v>0</v>
      </c>
      <c r="AJ15" s="56">
        <v>1</v>
      </c>
      <c r="AK15" s="56">
        <v>1</v>
      </c>
      <c r="AL15" s="56">
        <v>2</v>
      </c>
    </row>
    <row r="16" spans="1:38" ht="14.25" customHeight="1" outlineLevel="1" x14ac:dyDescent="0.25">
      <c r="A16" s="121"/>
      <c r="B16" s="58">
        <v>3</v>
      </c>
      <c r="C16" s="58">
        <v>0</v>
      </c>
      <c r="D16" s="9" t="s">
        <v>31</v>
      </c>
      <c r="E16" s="59" t="s">
        <v>52</v>
      </c>
      <c r="F16" s="57"/>
      <c r="G16" s="57"/>
      <c r="H16" s="61">
        <v>3</v>
      </c>
      <c r="I16" s="61">
        <v>0</v>
      </c>
      <c r="J16" s="62"/>
      <c r="K16" s="63">
        <v>0</v>
      </c>
      <c r="L16" s="64"/>
      <c r="M16" s="64">
        <v>1</v>
      </c>
      <c r="N16" s="65">
        <v>0</v>
      </c>
      <c r="O16" s="55">
        <v>0</v>
      </c>
      <c r="P16" s="70">
        <v>1</v>
      </c>
      <c r="Q16" s="56">
        <v>0</v>
      </c>
      <c r="R16" s="70">
        <v>2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5">
        <v>0</v>
      </c>
      <c r="Z16" s="55">
        <v>0</v>
      </c>
      <c r="AA16" s="55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</row>
    <row r="17" spans="1:38" ht="14.25" customHeight="1" outlineLevel="1" x14ac:dyDescent="0.25">
      <c r="A17" s="121"/>
      <c r="B17" s="58">
        <v>30</v>
      </c>
      <c r="C17" s="58">
        <v>93</v>
      </c>
      <c r="D17" s="9" t="s">
        <v>32</v>
      </c>
      <c r="E17" s="59" t="s">
        <v>52</v>
      </c>
      <c r="F17" s="74">
        <v>0</v>
      </c>
      <c r="G17" s="74">
        <v>0</v>
      </c>
      <c r="H17" s="61">
        <v>30</v>
      </c>
      <c r="I17" s="61">
        <v>2958</v>
      </c>
      <c r="J17" s="62">
        <v>14.5</v>
      </c>
      <c r="K17" s="63"/>
      <c r="L17" s="64"/>
      <c r="M17" s="64"/>
      <c r="N17" s="65">
        <v>0</v>
      </c>
      <c r="O17" s="55"/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70">
        <v>2</v>
      </c>
      <c r="V17" s="70">
        <v>2</v>
      </c>
      <c r="W17" s="70">
        <v>3</v>
      </c>
      <c r="X17" s="66">
        <v>7</v>
      </c>
      <c r="Y17" s="66">
        <v>7</v>
      </c>
      <c r="Z17" s="56">
        <v>9</v>
      </c>
      <c r="AA17" s="56">
        <v>8</v>
      </c>
      <c r="AB17" s="56">
        <v>9</v>
      </c>
      <c r="AC17" s="56">
        <v>8</v>
      </c>
      <c r="AD17" s="56">
        <v>9</v>
      </c>
      <c r="AE17" s="56">
        <v>8</v>
      </c>
      <c r="AF17" s="56">
        <v>9</v>
      </c>
      <c r="AG17" s="56">
        <v>8</v>
      </c>
      <c r="AH17" s="55"/>
      <c r="AI17" s="56">
        <v>8</v>
      </c>
      <c r="AJ17" s="56">
        <v>9</v>
      </c>
      <c r="AK17" s="56">
        <v>8</v>
      </c>
      <c r="AL17" s="56">
        <v>9</v>
      </c>
    </row>
    <row r="18" spans="1:38" ht="14.25" customHeight="1" outlineLevel="1" x14ac:dyDescent="0.25">
      <c r="A18" s="121"/>
      <c r="B18" s="58">
        <v>6</v>
      </c>
      <c r="C18" s="58">
        <v>0</v>
      </c>
      <c r="D18" s="9" t="s">
        <v>33</v>
      </c>
      <c r="E18" s="59" t="s">
        <v>50</v>
      </c>
      <c r="F18" s="74">
        <v>0</v>
      </c>
      <c r="G18" s="74">
        <v>0</v>
      </c>
      <c r="H18" s="61">
        <v>6</v>
      </c>
      <c r="I18" s="61">
        <v>556.91999999999996</v>
      </c>
      <c r="J18" s="62">
        <v>13.65</v>
      </c>
      <c r="K18" s="63">
        <v>1</v>
      </c>
      <c r="L18" s="64">
        <v>1</v>
      </c>
      <c r="M18" s="64">
        <v>2</v>
      </c>
      <c r="N18" s="65">
        <v>0</v>
      </c>
      <c r="O18" s="78">
        <v>1</v>
      </c>
      <c r="P18" s="70">
        <v>1</v>
      </c>
      <c r="Q18" s="70">
        <v>1</v>
      </c>
      <c r="R18" s="70">
        <v>2</v>
      </c>
      <c r="S18" s="70">
        <v>1</v>
      </c>
      <c r="T18" s="56">
        <v>0</v>
      </c>
      <c r="U18" s="66">
        <v>0</v>
      </c>
      <c r="V18" s="66">
        <v>0</v>
      </c>
      <c r="W18" s="56">
        <v>0</v>
      </c>
      <c r="X18" s="56">
        <v>0</v>
      </c>
      <c r="Y18" s="55">
        <v>0</v>
      </c>
      <c r="Z18" s="55">
        <v>0</v>
      </c>
      <c r="AA18" s="55">
        <v>0</v>
      </c>
      <c r="AB18" s="55"/>
      <c r="AC18" s="55"/>
      <c r="AD18" s="55"/>
      <c r="AE18" s="55"/>
      <c r="AF18" s="55"/>
      <c r="AG18" s="55"/>
      <c r="AH18" s="55"/>
      <c r="AI18" s="57"/>
      <c r="AJ18" s="57"/>
      <c r="AK18" s="57"/>
      <c r="AL18" s="57"/>
    </row>
    <row r="19" spans="1:38" ht="14.25" customHeight="1" outlineLevel="1" x14ac:dyDescent="0.25">
      <c r="A19" s="121"/>
      <c r="B19" s="58">
        <v>8</v>
      </c>
      <c r="C19" s="58">
        <v>15</v>
      </c>
      <c r="D19" s="9" t="s">
        <v>34</v>
      </c>
      <c r="E19" s="59" t="s">
        <v>52</v>
      </c>
      <c r="F19" s="74">
        <v>0</v>
      </c>
      <c r="G19" s="74">
        <v>0</v>
      </c>
      <c r="H19" s="61">
        <v>8</v>
      </c>
      <c r="I19" s="61">
        <v>742.56</v>
      </c>
      <c r="J19" s="62">
        <v>13.65</v>
      </c>
      <c r="K19" s="63"/>
      <c r="L19" s="64"/>
      <c r="M19" s="64">
        <v>1</v>
      </c>
      <c r="N19" s="65"/>
      <c r="O19" s="55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79">
        <v>2</v>
      </c>
      <c r="V19" s="56">
        <v>0</v>
      </c>
      <c r="W19" s="78">
        <v>1</v>
      </c>
      <c r="X19" s="70">
        <v>2</v>
      </c>
      <c r="Y19" s="80">
        <v>1</v>
      </c>
      <c r="Z19" s="80">
        <v>2</v>
      </c>
      <c r="AA19" s="56">
        <v>1</v>
      </c>
      <c r="AB19" s="56">
        <v>1</v>
      </c>
      <c r="AC19" s="56">
        <v>2</v>
      </c>
      <c r="AD19" s="56">
        <v>1</v>
      </c>
      <c r="AE19" s="56">
        <v>1</v>
      </c>
      <c r="AF19" s="56">
        <v>2</v>
      </c>
      <c r="AG19" s="56">
        <v>1</v>
      </c>
      <c r="AH19" s="56">
        <v>1</v>
      </c>
      <c r="AI19" s="56">
        <v>2</v>
      </c>
      <c r="AJ19" s="56">
        <v>1</v>
      </c>
      <c r="AK19" s="56">
        <v>1</v>
      </c>
      <c r="AL19" s="55">
        <v>1</v>
      </c>
    </row>
    <row r="20" spans="1:38" ht="14.25" customHeight="1" outlineLevel="1" x14ac:dyDescent="0.25">
      <c r="A20" s="121"/>
      <c r="B20" s="58">
        <v>8</v>
      </c>
      <c r="C20" s="58">
        <v>13</v>
      </c>
      <c r="D20" s="9" t="s">
        <v>35</v>
      </c>
      <c r="E20" s="59" t="s">
        <v>52</v>
      </c>
      <c r="F20" s="74">
        <v>0</v>
      </c>
      <c r="G20" s="74">
        <v>0</v>
      </c>
      <c r="H20" s="61">
        <v>8</v>
      </c>
      <c r="I20" s="61">
        <v>788.8</v>
      </c>
      <c r="J20" s="62">
        <v>14.5</v>
      </c>
      <c r="K20" s="63"/>
      <c r="L20" s="64">
        <v>0</v>
      </c>
      <c r="M20" s="64">
        <v>0</v>
      </c>
      <c r="N20" s="64">
        <v>0</v>
      </c>
      <c r="O20" s="55">
        <v>0</v>
      </c>
      <c r="P20" s="70">
        <v>1</v>
      </c>
      <c r="Q20" s="56">
        <v>0</v>
      </c>
      <c r="R20" s="56">
        <v>0</v>
      </c>
      <c r="S20" s="56">
        <v>0</v>
      </c>
      <c r="T20" s="70">
        <v>2</v>
      </c>
      <c r="U20" s="68">
        <v>0</v>
      </c>
      <c r="V20" s="56">
        <v>0</v>
      </c>
      <c r="W20" s="56">
        <v>0</v>
      </c>
      <c r="X20" s="56">
        <v>1</v>
      </c>
      <c r="Y20" s="56">
        <v>2</v>
      </c>
      <c r="Z20" s="56">
        <v>2</v>
      </c>
      <c r="AA20" s="56">
        <v>1</v>
      </c>
      <c r="AB20" s="56">
        <v>2</v>
      </c>
      <c r="AC20" s="56">
        <v>1</v>
      </c>
      <c r="AD20" s="56">
        <v>1</v>
      </c>
      <c r="AE20" s="56">
        <v>2</v>
      </c>
      <c r="AF20" s="56">
        <v>1</v>
      </c>
      <c r="AG20" s="56">
        <v>1</v>
      </c>
      <c r="AH20" s="56">
        <v>2</v>
      </c>
      <c r="AI20" s="56">
        <v>2</v>
      </c>
      <c r="AJ20" s="56">
        <v>0</v>
      </c>
      <c r="AK20" s="56">
        <v>0</v>
      </c>
      <c r="AL20" s="56">
        <v>0</v>
      </c>
    </row>
    <row r="21" spans="1:38" ht="14.25" customHeight="1" outlineLevel="1" x14ac:dyDescent="0.25">
      <c r="A21" s="121"/>
      <c r="B21" s="58">
        <v>0</v>
      </c>
      <c r="C21" s="58">
        <v>0</v>
      </c>
      <c r="D21" s="9" t="s">
        <v>36</v>
      </c>
      <c r="E21" s="59" t="s">
        <v>52</v>
      </c>
      <c r="F21" s="74">
        <v>0</v>
      </c>
      <c r="G21" s="74">
        <v>0</v>
      </c>
      <c r="H21" s="61">
        <v>0</v>
      </c>
      <c r="I21" s="61">
        <v>0</v>
      </c>
      <c r="J21" s="62">
        <v>14.5</v>
      </c>
      <c r="K21" s="63"/>
      <c r="L21" s="64"/>
      <c r="M21" s="64"/>
      <c r="N21" s="65"/>
      <c r="O21" s="55">
        <v>0</v>
      </c>
      <c r="P21" s="56">
        <v>0</v>
      </c>
      <c r="Q21" s="56">
        <v>0</v>
      </c>
      <c r="R21" s="55">
        <v>0</v>
      </c>
      <c r="S21" s="55">
        <v>0</v>
      </c>
      <c r="T21" s="55">
        <v>0</v>
      </c>
      <c r="U21" s="56">
        <v>0</v>
      </c>
      <c r="V21" s="56">
        <v>0</v>
      </c>
      <c r="W21" s="56">
        <v>0</v>
      </c>
      <c r="X21" s="56">
        <v>0</v>
      </c>
      <c r="Y21" s="55">
        <v>0</v>
      </c>
      <c r="Z21" s="55">
        <v>0</v>
      </c>
      <c r="AA21" s="81">
        <v>0</v>
      </c>
      <c r="AB21" s="56">
        <v>0</v>
      </c>
      <c r="AC21" s="56">
        <v>0</v>
      </c>
      <c r="AD21" s="56">
        <v>0</v>
      </c>
      <c r="AE21" s="56">
        <v>0</v>
      </c>
      <c r="AF21" s="56">
        <v>0</v>
      </c>
      <c r="AG21" s="56">
        <v>0</v>
      </c>
      <c r="AH21" s="56">
        <v>0</v>
      </c>
      <c r="AI21" s="56">
        <v>0</v>
      </c>
      <c r="AJ21" s="56">
        <v>0</v>
      </c>
      <c r="AK21" s="56">
        <v>0</v>
      </c>
      <c r="AL21" s="56">
        <v>0</v>
      </c>
    </row>
    <row r="22" spans="1:38" ht="14.25" customHeight="1" outlineLevel="1" x14ac:dyDescent="0.25">
      <c r="A22" s="121"/>
      <c r="B22" s="58">
        <v>8</v>
      </c>
      <c r="C22" s="58">
        <v>0</v>
      </c>
      <c r="D22" s="9" t="s">
        <v>37</v>
      </c>
      <c r="E22" s="59" t="s">
        <v>51</v>
      </c>
      <c r="F22" s="57"/>
      <c r="G22" s="57"/>
      <c r="H22" s="61">
        <v>8</v>
      </c>
      <c r="I22" s="61">
        <v>788.8</v>
      </c>
      <c r="J22" s="62">
        <v>14.5</v>
      </c>
      <c r="K22" s="63"/>
      <c r="L22" s="64"/>
      <c r="M22" s="64"/>
      <c r="N22" s="64">
        <v>0</v>
      </c>
      <c r="O22" s="55">
        <v>0</v>
      </c>
      <c r="P22" s="70">
        <v>0</v>
      </c>
      <c r="Q22" s="70">
        <v>0</v>
      </c>
      <c r="R22" s="70">
        <v>4</v>
      </c>
      <c r="S22" s="55">
        <v>0</v>
      </c>
      <c r="T22" s="55">
        <v>0</v>
      </c>
      <c r="U22" s="70">
        <v>1</v>
      </c>
      <c r="V22" s="56">
        <v>0</v>
      </c>
      <c r="W22" s="70">
        <v>1</v>
      </c>
      <c r="X22" s="79">
        <v>2</v>
      </c>
      <c r="Y22" s="55">
        <v>0</v>
      </c>
      <c r="Z22" s="55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</row>
    <row r="23" spans="1:38" ht="14.25" customHeight="1" outlineLevel="1" x14ac:dyDescent="0.25">
      <c r="A23" s="121"/>
      <c r="B23" s="58">
        <v>2</v>
      </c>
      <c r="C23" s="58">
        <v>0</v>
      </c>
      <c r="D23" s="59" t="s">
        <v>38</v>
      </c>
      <c r="E23" s="59" t="s">
        <v>54</v>
      </c>
      <c r="F23" s="82"/>
      <c r="G23" s="82"/>
      <c r="H23" s="61">
        <v>2</v>
      </c>
      <c r="I23" s="83">
        <v>0</v>
      </c>
      <c r="J23" s="62"/>
      <c r="K23" s="63"/>
      <c r="L23" s="64"/>
      <c r="M23" s="64">
        <v>0</v>
      </c>
      <c r="N23" s="64">
        <v>0</v>
      </c>
      <c r="O23" s="55">
        <v>0</v>
      </c>
      <c r="P23" s="56"/>
      <c r="Q23" s="68">
        <v>0</v>
      </c>
      <c r="R23" s="55">
        <v>0</v>
      </c>
      <c r="S23" s="56">
        <v>1</v>
      </c>
      <c r="T23" s="56" t="s">
        <v>39</v>
      </c>
      <c r="U23" s="56">
        <v>0</v>
      </c>
      <c r="V23" s="56">
        <v>0</v>
      </c>
      <c r="W23" s="56">
        <v>0</v>
      </c>
      <c r="X23" s="55">
        <v>0</v>
      </c>
      <c r="Y23" s="55">
        <v>0</v>
      </c>
      <c r="Z23" s="55">
        <v>1</v>
      </c>
      <c r="AA23" s="55"/>
      <c r="AB23" s="55"/>
      <c r="AC23" s="84"/>
      <c r="AD23" s="84"/>
      <c r="AE23" s="84"/>
      <c r="AF23" s="84"/>
      <c r="AG23" s="84"/>
      <c r="AH23" s="84"/>
      <c r="AI23" s="85"/>
      <c r="AJ23" s="85"/>
      <c r="AK23" s="85"/>
      <c r="AL23" s="85"/>
    </row>
    <row r="24" spans="1:38" ht="14.25" customHeight="1" outlineLevel="1" x14ac:dyDescent="0.25">
      <c r="A24" s="121"/>
      <c r="B24" s="58">
        <v>4</v>
      </c>
      <c r="C24" s="58">
        <v>0</v>
      </c>
      <c r="D24" s="59" t="s">
        <v>40</v>
      </c>
      <c r="E24" s="59" t="s">
        <v>54</v>
      </c>
      <c r="F24" s="82"/>
      <c r="G24" s="82"/>
      <c r="H24" s="82"/>
      <c r="I24" s="83">
        <v>0</v>
      </c>
      <c r="J24" s="62"/>
      <c r="K24" s="63"/>
      <c r="L24" s="64"/>
      <c r="M24" s="64"/>
      <c r="N24" s="65"/>
      <c r="O24" s="55">
        <v>0</v>
      </c>
      <c r="P24" s="56">
        <v>0</v>
      </c>
      <c r="Q24" s="56">
        <v>0</v>
      </c>
      <c r="R24" s="55">
        <v>0</v>
      </c>
      <c r="S24" s="55">
        <v>0</v>
      </c>
      <c r="T24" s="86">
        <v>1</v>
      </c>
      <c r="U24" s="79">
        <v>3</v>
      </c>
      <c r="V24" s="56">
        <v>0</v>
      </c>
      <c r="W24" s="56">
        <v>0</v>
      </c>
      <c r="X24" s="55">
        <v>0</v>
      </c>
      <c r="Y24" s="55">
        <v>0</v>
      </c>
      <c r="Z24" s="55">
        <v>0</v>
      </c>
      <c r="AA24" s="55"/>
      <c r="AB24" s="55"/>
      <c r="AC24" s="55"/>
      <c r="AD24" s="55"/>
      <c r="AE24" s="55"/>
      <c r="AF24" s="55"/>
      <c r="AG24" s="55"/>
      <c r="AH24" s="55"/>
      <c r="AI24" s="57"/>
      <c r="AJ24" s="57"/>
      <c r="AK24" s="57"/>
      <c r="AL24" s="57"/>
    </row>
    <row r="25" spans="1:38" ht="21" customHeight="1" thickBot="1" x14ac:dyDescent="0.4">
      <c r="A25" s="121"/>
      <c r="B25" s="87">
        <v>86</v>
      </c>
      <c r="C25" s="87">
        <v>191</v>
      </c>
      <c r="D25" s="88" t="s">
        <v>41</v>
      </c>
      <c r="E25" s="88"/>
      <c r="F25" s="89"/>
      <c r="G25" s="89"/>
      <c r="H25" s="89"/>
      <c r="I25" s="89"/>
      <c r="J25" s="90"/>
      <c r="K25" s="91">
        <v>1</v>
      </c>
      <c r="L25" s="91">
        <v>1</v>
      </c>
      <c r="M25" s="91">
        <v>4</v>
      </c>
      <c r="N25" s="92">
        <v>1</v>
      </c>
      <c r="O25" s="56">
        <v>2</v>
      </c>
      <c r="P25" s="56">
        <v>3</v>
      </c>
      <c r="Q25" s="56">
        <v>3</v>
      </c>
      <c r="R25" s="56">
        <v>9</v>
      </c>
      <c r="S25" s="56">
        <v>2</v>
      </c>
      <c r="T25" s="56">
        <v>5</v>
      </c>
      <c r="U25" s="56">
        <v>8</v>
      </c>
      <c r="V25" s="56">
        <v>2</v>
      </c>
      <c r="W25" s="56">
        <v>5</v>
      </c>
      <c r="X25" s="56">
        <v>13</v>
      </c>
      <c r="Y25" s="56">
        <v>15</v>
      </c>
      <c r="Z25" s="56">
        <v>19</v>
      </c>
      <c r="AA25" s="56">
        <v>16</v>
      </c>
      <c r="AB25" s="56">
        <v>22</v>
      </c>
      <c r="AC25" s="56">
        <v>16</v>
      </c>
      <c r="AD25" s="56">
        <v>16</v>
      </c>
      <c r="AE25" s="56">
        <v>17</v>
      </c>
      <c r="AF25" s="56">
        <v>19</v>
      </c>
      <c r="AG25" s="56">
        <v>16</v>
      </c>
      <c r="AH25" s="56">
        <v>9</v>
      </c>
      <c r="AI25" s="56">
        <v>16</v>
      </c>
      <c r="AJ25" s="56">
        <v>16</v>
      </c>
      <c r="AK25" s="56">
        <v>14</v>
      </c>
      <c r="AL25" s="56">
        <v>14</v>
      </c>
    </row>
    <row r="26" spans="1:38" x14ac:dyDescent="0.25">
      <c r="B26" s="93">
        <v>-6</v>
      </c>
      <c r="C26" s="94"/>
      <c r="D26" s="95" t="s">
        <v>42</v>
      </c>
      <c r="E26" s="96"/>
      <c r="F26" s="97"/>
      <c r="G26" s="97"/>
      <c r="H26" s="97"/>
      <c r="I26" s="97"/>
      <c r="J26" s="98"/>
      <c r="K26" s="99">
        <v>0</v>
      </c>
      <c r="L26" s="100">
        <v>0</v>
      </c>
      <c r="M26" s="100">
        <v>0</v>
      </c>
      <c r="N26" s="101">
        <v>0</v>
      </c>
      <c r="O26" s="102">
        <v>0</v>
      </c>
      <c r="P26" s="100">
        <v>0</v>
      </c>
      <c r="Q26" s="100">
        <v>0</v>
      </c>
      <c r="R26" s="100">
        <v>2</v>
      </c>
      <c r="S26" s="100">
        <v>0</v>
      </c>
      <c r="T26" s="100">
        <v>0</v>
      </c>
      <c r="U26" s="100">
        <v>-1</v>
      </c>
      <c r="V26" s="100">
        <v>2</v>
      </c>
      <c r="W26" s="100">
        <v>4</v>
      </c>
      <c r="X26" s="100">
        <v>-1</v>
      </c>
      <c r="Y26" s="100">
        <v>-3</v>
      </c>
      <c r="Z26" s="101">
        <v>-9</v>
      </c>
      <c r="AA26" s="100">
        <v>-2</v>
      </c>
      <c r="AB26" s="100">
        <v>-7</v>
      </c>
      <c r="AC26" s="100">
        <v>0</v>
      </c>
      <c r="AD26" s="100">
        <v>1</v>
      </c>
      <c r="AE26" s="100">
        <v>-4</v>
      </c>
      <c r="AF26" s="100">
        <v>-2</v>
      </c>
      <c r="AG26" s="100">
        <v>2</v>
      </c>
      <c r="AH26" s="100">
        <v>-7</v>
      </c>
      <c r="AI26" s="100">
        <v>2</v>
      </c>
      <c r="AJ26" s="100">
        <v>3</v>
      </c>
      <c r="AK26" s="100">
        <v>5</v>
      </c>
      <c r="AL26" s="100">
        <v>1</v>
      </c>
    </row>
    <row r="27" spans="1:38" ht="15.75" thickBot="1" x14ac:dyDescent="0.3">
      <c r="B27" s="103">
        <v>-7.4999999999999997E-2</v>
      </c>
      <c r="C27" s="104"/>
      <c r="D27" s="105" t="s">
        <v>43</v>
      </c>
      <c r="E27" s="106"/>
      <c r="F27" s="107"/>
      <c r="G27" s="107"/>
      <c r="H27" s="107"/>
      <c r="I27" s="107"/>
      <c r="J27" s="108"/>
      <c r="K27" s="109" t="s">
        <v>44</v>
      </c>
      <c r="L27" s="110">
        <v>0</v>
      </c>
      <c r="M27" s="110">
        <v>0</v>
      </c>
      <c r="N27" s="111">
        <v>0</v>
      </c>
      <c r="O27" s="112">
        <v>0</v>
      </c>
      <c r="P27" s="110">
        <v>0</v>
      </c>
      <c r="Q27" s="110">
        <v>0</v>
      </c>
      <c r="R27" s="110">
        <v>0.18181818181818182</v>
      </c>
      <c r="S27" s="110">
        <v>0</v>
      </c>
      <c r="T27" s="110">
        <v>0</v>
      </c>
      <c r="U27" s="110">
        <v>-0.14285714285714285</v>
      </c>
      <c r="V27" s="110">
        <v>0.5</v>
      </c>
      <c r="W27" s="110">
        <v>0.44444444444444442</v>
      </c>
      <c r="X27" s="110">
        <v>-8.3333333333333329E-2</v>
      </c>
      <c r="Y27" s="110">
        <v>-0.25</v>
      </c>
      <c r="Z27" s="111">
        <v>-0.9</v>
      </c>
      <c r="AA27" s="110">
        <v>-0.14285714285714285</v>
      </c>
      <c r="AB27" s="110">
        <v>-0.46666666666666667</v>
      </c>
      <c r="AC27" s="110">
        <v>0</v>
      </c>
      <c r="AD27" s="110">
        <v>5.8823529411764705E-2</v>
      </c>
      <c r="AE27" s="110">
        <v>-0.30769230769230771</v>
      </c>
      <c r="AF27" s="110">
        <v>-0.11764705882352941</v>
      </c>
      <c r="AG27" s="110">
        <v>0.1111111111111111</v>
      </c>
      <c r="AH27" s="110">
        <v>-3.5</v>
      </c>
      <c r="AI27" s="110">
        <v>0.1111111111111111</v>
      </c>
      <c r="AJ27" s="110">
        <v>0.15789473684210525</v>
      </c>
      <c r="AK27" s="110">
        <v>0.26315789473684209</v>
      </c>
      <c r="AL27" s="110">
        <v>6.6666666666666666E-2</v>
      </c>
    </row>
    <row r="29" spans="1:38" x14ac:dyDescent="0.25">
      <c r="D29" s="122" t="s">
        <v>45</v>
      </c>
      <c r="E29" s="122"/>
      <c r="F29" s="122"/>
      <c r="G29" s="122"/>
      <c r="H29" s="122"/>
      <c r="O29" s="56">
        <f>SUM($O$4:O4)</f>
        <v>2</v>
      </c>
      <c r="P29" s="56">
        <f>SUM($O$4:P4)</f>
        <v>5</v>
      </c>
      <c r="Q29" s="56">
        <f>SUM($O$4:Q4)</f>
        <v>8</v>
      </c>
      <c r="R29" s="56">
        <f>SUM($O$4:R4)</f>
        <v>19</v>
      </c>
      <c r="S29" s="56">
        <f>SUM($O$4:S4)</f>
        <v>21</v>
      </c>
      <c r="T29" s="56">
        <f>SUM($O$4:T4)</f>
        <v>26</v>
      </c>
      <c r="U29" s="56">
        <f>SUM($O$4:U4)</f>
        <v>33</v>
      </c>
      <c r="V29" s="56">
        <f>SUM($O$4:V4)</f>
        <v>37</v>
      </c>
      <c r="W29" s="56">
        <f>SUM($O$4:W4)</f>
        <v>46</v>
      </c>
      <c r="X29" s="56">
        <f>SUM($O$4:X4)</f>
        <v>58</v>
      </c>
      <c r="Y29" s="56">
        <f>SUM($O$4:Y4)</f>
        <v>70</v>
      </c>
      <c r="Z29" s="56">
        <f>SUM($O$4:Z4)</f>
        <v>80</v>
      </c>
      <c r="AA29" s="56">
        <f>SUM($AA$4:AA4)</f>
        <v>14</v>
      </c>
      <c r="AB29" s="56">
        <f>SUM($AA$4:AB4)</f>
        <v>29</v>
      </c>
      <c r="AC29" s="56">
        <f>SUM($AA$4:AC4)</f>
        <v>45</v>
      </c>
      <c r="AD29" s="56">
        <f>SUM($AA$4:AD4)</f>
        <v>62</v>
      </c>
      <c r="AE29" s="56">
        <f>SUM($AA$4:AE4)</f>
        <v>75</v>
      </c>
      <c r="AF29" s="56">
        <f>SUM($AA$4:AF4)</f>
        <v>92</v>
      </c>
      <c r="AG29" s="56">
        <f>SUM($AA$4:AG4)</f>
        <v>110</v>
      </c>
      <c r="AH29" s="56">
        <f>SUM($AA$4:AH4)</f>
        <v>112</v>
      </c>
      <c r="AI29" s="56">
        <f>SUM($AA$4:AI4)</f>
        <v>130</v>
      </c>
      <c r="AJ29" s="56">
        <f>SUM($AA$4:AJ4)</f>
        <v>149</v>
      </c>
      <c r="AK29" s="56">
        <f>SUM($AA$4:AK4)</f>
        <v>168</v>
      </c>
      <c r="AL29" s="56">
        <f>SUM($AA$4:AL4)</f>
        <v>183</v>
      </c>
    </row>
    <row r="30" spans="1:38" x14ac:dyDescent="0.25">
      <c r="B30" s="113"/>
      <c r="C30" s="113"/>
      <c r="D30" s="123" t="s">
        <v>46</v>
      </c>
      <c r="E30" s="123"/>
      <c r="F30" s="123"/>
      <c r="G30" s="123"/>
      <c r="H30" s="123"/>
      <c r="O30" s="57">
        <f>SUM($O$25:O25)</f>
        <v>2</v>
      </c>
      <c r="P30" s="57">
        <f>SUM($O$25:P25)</f>
        <v>5</v>
      </c>
      <c r="Q30" s="57">
        <f>SUM($O$25:Q25)</f>
        <v>8</v>
      </c>
      <c r="R30" s="57">
        <f>SUM($O$25:R25)</f>
        <v>17</v>
      </c>
      <c r="S30" s="57">
        <f>SUM($O$25:S25)</f>
        <v>19</v>
      </c>
      <c r="T30" s="57">
        <f>SUM($O$25:T25)</f>
        <v>24</v>
      </c>
      <c r="U30" s="57">
        <f>SUM($O$25:U25)</f>
        <v>32</v>
      </c>
      <c r="V30" s="57">
        <f>SUM($O$25:V25)</f>
        <v>34</v>
      </c>
      <c r="W30" s="57">
        <f>SUM($O$25:W25)</f>
        <v>39</v>
      </c>
      <c r="X30" s="57">
        <f>SUM($O$25:X25)</f>
        <v>52</v>
      </c>
      <c r="Y30" s="57">
        <f>SUM($O$25:Y25)</f>
        <v>67</v>
      </c>
      <c r="Z30" s="57">
        <f>SUM($O$25:Z25)</f>
        <v>86</v>
      </c>
      <c r="AA30" s="57">
        <f>SUM($AA$25:AA25)</f>
        <v>16</v>
      </c>
      <c r="AB30" s="57">
        <f>SUM($AA$25:AB25)</f>
        <v>38</v>
      </c>
      <c r="AC30" s="57">
        <f>SUM($AA$25:AC25)</f>
        <v>54</v>
      </c>
      <c r="AD30" s="57">
        <f>SUM($AA$25:AD25)</f>
        <v>70</v>
      </c>
      <c r="AE30" s="57">
        <f>SUM($AA$25:AE25)</f>
        <v>87</v>
      </c>
      <c r="AF30" s="57">
        <f>SUM($AA$25:AF25)</f>
        <v>106</v>
      </c>
      <c r="AG30" s="57">
        <f>SUM($AA$25:AG25)</f>
        <v>122</v>
      </c>
      <c r="AH30" s="57">
        <f>SUM($AA$25:AH25)</f>
        <v>131</v>
      </c>
      <c r="AI30" s="57">
        <f>SUM($AA$25:AI25)</f>
        <v>147</v>
      </c>
      <c r="AJ30" s="57">
        <f>SUM($AA$25:AJ25)</f>
        <v>163</v>
      </c>
      <c r="AK30" s="57">
        <f>SUM($AA$25:AK25)</f>
        <v>177</v>
      </c>
      <c r="AL30" s="57">
        <f>SUM($AA$25:AL25)</f>
        <v>191</v>
      </c>
    </row>
    <row r="31" spans="1:38" x14ac:dyDescent="0.25">
      <c r="D31" s="124" t="s">
        <v>47</v>
      </c>
      <c r="E31" s="124"/>
      <c r="F31" s="124"/>
      <c r="G31" s="124"/>
      <c r="H31" s="124"/>
      <c r="O31" s="57">
        <v>7</v>
      </c>
      <c r="P31" s="57">
        <v>10</v>
      </c>
      <c r="Q31" s="57">
        <v>11</v>
      </c>
      <c r="R31" s="57">
        <v>13</v>
      </c>
      <c r="S31" s="57">
        <v>11</v>
      </c>
      <c r="T31" s="57">
        <v>13</v>
      </c>
      <c r="U31" s="57">
        <v>15</v>
      </c>
      <c r="V31" s="57">
        <v>2</v>
      </c>
      <c r="W31" s="57">
        <v>15</v>
      </c>
      <c r="X31" s="57">
        <v>16</v>
      </c>
      <c r="Y31" s="57">
        <v>15</v>
      </c>
      <c r="Z31" s="57">
        <v>11</v>
      </c>
      <c r="AA31" s="57">
        <v>14</v>
      </c>
      <c r="AB31" s="57">
        <v>15</v>
      </c>
      <c r="AC31" s="57">
        <v>16</v>
      </c>
      <c r="AD31" s="57">
        <v>17</v>
      </c>
      <c r="AE31" s="57">
        <v>13</v>
      </c>
      <c r="AF31" s="57">
        <v>17</v>
      </c>
      <c r="AG31" s="57">
        <v>18</v>
      </c>
      <c r="AH31" s="57">
        <v>2</v>
      </c>
      <c r="AI31" s="57">
        <v>18</v>
      </c>
      <c r="AJ31" s="57">
        <v>19</v>
      </c>
      <c r="AK31" s="57">
        <v>19</v>
      </c>
      <c r="AL31" s="57">
        <v>15</v>
      </c>
    </row>
    <row r="32" spans="1:38" x14ac:dyDescent="0.25">
      <c r="D32" s="124" t="s">
        <v>48</v>
      </c>
      <c r="E32" s="124"/>
      <c r="F32" s="124"/>
      <c r="G32" s="124"/>
      <c r="H32" s="124"/>
      <c r="O32" s="114">
        <f>O31</f>
        <v>7</v>
      </c>
      <c r="P32" s="114">
        <f>P31+O32</f>
        <v>17</v>
      </c>
      <c r="Q32" s="114">
        <f t="shared" ref="Q32:Z32" si="0">Q31+P32</f>
        <v>28</v>
      </c>
      <c r="R32" s="114">
        <f t="shared" si="0"/>
        <v>41</v>
      </c>
      <c r="S32" s="114">
        <f t="shared" si="0"/>
        <v>52</v>
      </c>
      <c r="T32" s="114">
        <f t="shared" si="0"/>
        <v>65</v>
      </c>
      <c r="U32" s="114">
        <f t="shared" si="0"/>
        <v>80</v>
      </c>
      <c r="V32" s="114">
        <f t="shared" si="0"/>
        <v>82</v>
      </c>
      <c r="W32" s="114">
        <f t="shared" si="0"/>
        <v>97</v>
      </c>
      <c r="X32" s="114">
        <f t="shared" si="0"/>
        <v>113</v>
      </c>
      <c r="Y32" s="114">
        <f t="shared" si="0"/>
        <v>128</v>
      </c>
      <c r="Z32" s="114">
        <f t="shared" si="0"/>
        <v>139</v>
      </c>
      <c r="AA32" s="114">
        <f>SUM($AA$31:AA31)</f>
        <v>14</v>
      </c>
      <c r="AB32" s="114">
        <f>SUM($AA$31:AB31)</f>
        <v>29</v>
      </c>
      <c r="AC32" s="114">
        <f>SUM($AA$31:AC31)</f>
        <v>45</v>
      </c>
      <c r="AD32" s="114">
        <f>SUM($AA$31:AD31)</f>
        <v>62</v>
      </c>
      <c r="AE32" s="114">
        <f>SUM($AA$31:AE31)</f>
        <v>75</v>
      </c>
      <c r="AF32" s="114">
        <f>SUM($AA$31:AF31)</f>
        <v>92</v>
      </c>
      <c r="AG32" s="114">
        <f>SUM($AA$31:AG31)</f>
        <v>110</v>
      </c>
      <c r="AH32" s="114">
        <f>SUM($AA$31:AH31)</f>
        <v>112</v>
      </c>
      <c r="AI32" s="114">
        <f>SUM($AA$31:AI31)</f>
        <v>130</v>
      </c>
      <c r="AJ32" s="114">
        <f>SUM($AA$31:AJ31)</f>
        <v>149</v>
      </c>
      <c r="AK32" s="114">
        <f>SUM($AA$31:AK31)</f>
        <v>168</v>
      </c>
      <c r="AL32" s="114">
        <f>SUM($AA$31:AL31)</f>
        <v>183</v>
      </c>
    </row>
    <row r="33" spans="2:38" x14ac:dyDescent="0.25">
      <c r="C33" s="115"/>
      <c r="D33" s="125" t="s">
        <v>49</v>
      </c>
      <c r="E33" s="125"/>
      <c r="F33" s="125"/>
      <c r="G33" s="125"/>
      <c r="H33" s="125"/>
      <c r="O33" s="56">
        <f>O29-O32</f>
        <v>-5</v>
      </c>
      <c r="P33" s="57">
        <f t="shared" ref="P33:AL33" si="1">P29-P32</f>
        <v>-12</v>
      </c>
      <c r="Q33" s="57">
        <f t="shared" si="1"/>
        <v>-20</v>
      </c>
      <c r="R33" s="57">
        <f t="shared" si="1"/>
        <v>-22</v>
      </c>
      <c r="S33" s="57">
        <f t="shared" si="1"/>
        <v>-31</v>
      </c>
      <c r="T33" s="57">
        <f t="shared" si="1"/>
        <v>-39</v>
      </c>
      <c r="U33" s="57">
        <f t="shared" si="1"/>
        <v>-47</v>
      </c>
      <c r="V33" s="57">
        <f t="shared" si="1"/>
        <v>-45</v>
      </c>
      <c r="W33" s="57">
        <f t="shared" si="1"/>
        <v>-51</v>
      </c>
      <c r="X33" s="57">
        <f t="shared" si="1"/>
        <v>-55</v>
      </c>
      <c r="Y33" s="57">
        <f t="shared" si="1"/>
        <v>-58</v>
      </c>
      <c r="Z33" s="57">
        <f t="shared" si="1"/>
        <v>-59</v>
      </c>
      <c r="AA33" s="57">
        <f t="shared" si="1"/>
        <v>0</v>
      </c>
      <c r="AB33" s="57">
        <f t="shared" si="1"/>
        <v>0</v>
      </c>
      <c r="AC33" s="57">
        <f t="shared" si="1"/>
        <v>0</v>
      </c>
      <c r="AD33" s="57">
        <f t="shared" si="1"/>
        <v>0</v>
      </c>
      <c r="AE33" s="57">
        <f t="shared" si="1"/>
        <v>0</v>
      </c>
      <c r="AF33" s="57">
        <f t="shared" si="1"/>
        <v>0</v>
      </c>
      <c r="AG33" s="57">
        <f t="shared" si="1"/>
        <v>0</v>
      </c>
      <c r="AH33" s="57">
        <f t="shared" si="1"/>
        <v>0</v>
      </c>
      <c r="AI33" s="57">
        <f t="shared" si="1"/>
        <v>0</v>
      </c>
      <c r="AJ33" s="57">
        <f t="shared" si="1"/>
        <v>0</v>
      </c>
      <c r="AK33" s="57">
        <f t="shared" si="1"/>
        <v>0</v>
      </c>
      <c r="AL33" s="57">
        <f t="shared" si="1"/>
        <v>0</v>
      </c>
    </row>
    <row r="34" spans="2:38" x14ac:dyDescent="0.25">
      <c r="B34" s="20">
        <v>2019</v>
      </c>
      <c r="C34" s="21">
        <v>2020</v>
      </c>
    </row>
    <row r="35" spans="2:38" ht="23.25" x14ac:dyDescent="0.35">
      <c r="B35" s="113">
        <f>SUM(O35:Z35)</f>
        <v>86</v>
      </c>
      <c r="C35">
        <f>SUM(AA35:AL35)</f>
        <v>191</v>
      </c>
      <c r="O35" s="116">
        <f t="shared" ref="O35:AL35" si="2">SUM(O36:O42)</f>
        <v>2</v>
      </c>
      <c r="P35" s="116">
        <f t="shared" si="2"/>
        <v>3</v>
      </c>
      <c r="Q35" s="116">
        <f t="shared" si="2"/>
        <v>3</v>
      </c>
      <c r="R35" s="116">
        <f t="shared" si="2"/>
        <v>9</v>
      </c>
      <c r="S35" s="116">
        <f t="shared" si="2"/>
        <v>2</v>
      </c>
      <c r="T35" s="116">
        <f t="shared" si="2"/>
        <v>5</v>
      </c>
      <c r="U35" s="116">
        <f t="shared" si="2"/>
        <v>8</v>
      </c>
      <c r="V35" s="116">
        <f t="shared" si="2"/>
        <v>2</v>
      </c>
      <c r="W35" s="116">
        <f t="shared" si="2"/>
        <v>5</v>
      </c>
      <c r="X35" s="116">
        <f t="shared" si="2"/>
        <v>13</v>
      </c>
      <c r="Y35" s="116">
        <f t="shared" si="2"/>
        <v>15</v>
      </c>
      <c r="Z35" s="116">
        <f t="shared" si="2"/>
        <v>19</v>
      </c>
      <c r="AA35" s="116">
        <f t="shared" si="2"/>
        <v>16</v>
      </c>
      <c r="AB35" s="116">
        <f t="shared" si="2"/>
        <v>22</v>
      </c>
      <c r="AC35" s="116">
        <f t="shared" si="2"/>
        <v>16</v>
      </c>
      <c r="AD35" s="116">
        <f t="shared" si="2"/>
        <v>16</v>
      </c>
      <c r="AE35" s="116">
        <f t="shared" si="2"/>
        <v>17</v>
      </c>
      <c r="AF35" s="116">
        <f t="shared" si="2"/>
        <v>19</v>
      </c>
      <c r="AG35" s="116">
        <f t="shared" si="2"/>
        <v>16</v>
      </c>
      <c r="AH35" s="116">
        <f t="shared" si="2"/>
        <v>9</v>
      </c>
      <c r="AI35" s="116">
        <f t="shared" si="2"/>
        <v>16</v>
      </c>
      <c r="AJ35" s="116">
        <f t="shared" si="2"/>
        <v>16</v>
      </c>
      <c r="AK35" s="116">
        <f t="shared" si="2"/>
        <v>14</v>
      </c>
      <c r="AL35" s="116">
        <f t="shared" si="2"/>
        <v>14</v>
      </c>
    </row>
    <row r="36" spans="2:38" x14ac:dyDescent="0.25">
      <c r="B36">
        <f t="shared" ref="B36:B42" si="3">SUM(O36:Z36)</f>
        <v>6</v>
      </c>
      <c r="C36">
        <f t="shared" ref="C36:C42" si="4">SUM(AA36:AL36)</f>
        <v>0</v>
      </c>
      <c r="D36" s="117" t="s">
        <v>50</v>
      </c>
      <c r="O36" s="57">
        <f>SUMIF('0_Demande'!$E$6:$E$24,$D36,'0_Demande'!O$6:O$24)</f>
        <v>1</v>
      </c>
      <c r="P36" s="57">
        <f>SUMIF('0_Demande'!$E$6:$E$24,$D36,'0_Demande'!P$6:P$24)</f>
        <v>1</v>
      </c>
      <c r="Q36" s="57">
        <f>SUMIF('0_Demande'!$E$6:$E$24,$D36,'0_Demande'!Q$6:Q$24)</f>
        <v>1</v>
      </c>
      <c r="R36" s="57">
        <f>SUMIF('0_Demande'!$E$6:$E$24,$D36,'0_Demande'!R$6:R$24)</f>
        <v>2</v>
      </c>
      <c r="S36" s="57">
        <f>SUMIF('0_Demande'!$E$6:$E$24,$D36,'0_Demande'!S$6:S$24)</f>
        <v>1</v>
      </c>
      <c r="T36" s="57">
        <f>SUMIF('0_Demande'!$E$6:$E$24,$D36,'0_Demande'!T$6:T$24)</f>
        <v>0</v>
      </c>
      <c r="U36" s="57">
        <f>SUMIF('0_Demande'!$E$6:$E$24,$D36,'0_Demande'!U$6:U$24)</f>
        <v>0</v>
      </c>
      <c r="V36" s="57">
        <f>SUMIF('0_Demande'!$E$6:$E$24,$D36,'0_Demande'!V$6:V$24)</f>
        <v>0</v>
      </c>
      <c r="W36" s="57">
        <f>SUMIF('0_Demande'!$E$6:$E$24,$D36,'0_Demande'!W$6:W$24)</f>
        <v>0</v>
      </c>
      <c r="X36" s="57">
        <f>SUMIF('0_Demande'!$E$6:$E$24,$D36,'0_Demande'!X$6:X$24)</f>
        <v>0</v>
      </c>
      <c r="Y36" s="57">
        <f>SUMIF('0_Demande'!$E$6:$E$24,$D36,'0_Demande'!Y$6:Y$24)</f>
        <v>0</v>
      </c>
      <c r="Z36" s="57">
        <f>SUMIF('0_Demande'!$E$6:$E$24,$D36,'0_Demande'!Z$6:Z$24)</f>
        <v>0</v>
      </c>
      <c r="AA36" s="57">
        <f>SUMIF('0_Demande'!$E$6:$E$24,$D36,'0_Demande'!AA$6:AA$24)</f>
        <v>0</v>
      </c>
      <c r="AB36" s="57">
        <f>SUMIF('0_Demande'!$E$6:$E$24,$D36,'0_Demande'!AB$6:AB$24)</f>
        <v>0</v>
      </c>
      <c r="AC36" s="57">
        <f>SUMIF('0_Demande'!$E$6:$E$24,$D36,'0_Demande'!AC$6:AC$24)</f>
        <v>0</v>
      </c>
      <c r="AD36" s="57">
        <f>SUMIF('0_Demande'!$E$6:$E$24,$D36,'0_Demande'!AD$6:AD$24)</f>
        <v>0</v>
      </c>
      <c r="AE36" s="57">
        <f>SUMIF('0_Demande'!$E$6:$E$24,$D36,'0_Demande'!AE$6:AE$24)</f>
        <v>0</v>
      </c>
      <c r="AF36" s="57">
        <f>SUMIF('0_Demande'!$E$6:$E$24,$D36,'0_Demande'!AF$6:AF$24)</f>
        <v>0</v>
      </c>
      <c r="AG36" s="57">
        <f>SUMIF('0_Demande'!$E$6:$E$24,$D36,'0_Demande'!AG$6:AG$24)</f>
        <v>0</v>
      </c>
      <c r="AH36" s="57">
        <f>SUMIF('0_Demande'!$E$6:$E$24,$D36,'0_Demande'!AH$6:AH$24)</f>
        <v>0</v>
      </c>
      <c r="AI36" s="57">
        <f>SUMIF('0_Demande'!$E$6:$E$24,$D36,'0_Demande'!AI$6:AI$24)</f>
        <v>0</v>
      </c>
      <c r="AJ36" s="57">
        <f>SUMIF('0_Demande'!$E$6:$E$24,$D36,'0_Demande'!AJ$6:AJ$24)</f>
        <v>0</v>
      </c>
      <c r="AK36" s="57">
        <f>SUMIF('0_Demande'!$E$6:$E$24,$D36,'0_Demande'!AK$6:AK$24)</f>
        <v>0</v>
      </c>
      <c r="AL36" s="57">
        <f>SUMIF('0_Demande'!$E$6:$E$24,$D36,'0_Demande'!AL$6:AL$24)</f>
        <v>0</v>
      </c>
    </row>
    <row r="37" spans="2:38" x14ac:dyDescent="0.25">
      <c r="B37">
        <f t="shared" si="3"/>
        <v>8</v>
      </c>
      <c r="C37">
        <f t="shared" si="4"/>
        <v>0</v>
      </c>
      <c r="D37" s="118" t="s">
        <v>51</v>
      </c>
      <c r="O37" s="57">
        <f>SUMIF('0_Demande'!$E$6:$E$24,$D37,'0_Demande'!O$6:O$24)</f>
        <v>0</v>
      </c>
      <c r="P37" s="57">
        <f>SUMIF('0_Demande'!$E$6:$E$24,$D37,'0_Demande'!P$6:P$24)</f>
        <v>0</v>
      </c>
      <c r="Q37" s="57">
        <f>SUMIF('0_Demande'!$E$6:$E$24,$D37,'0_Demande'!Q$6:Q$24)</f>
        <v>0</v>
      </c>
      <c r="R37" s="57">
        <f>SUMIF('0_Demande'!$E$6:$E$24,$D37,'0_Demande'!R$6:R$24)</f>
        <v>4</v>
      </c>
      <c r="S37" s="57">
        <f>SUMIF('0_Demande'!$E$6:$E$24,$D37,'0_Demande'!S$6:S$24)</f>
        <v>0</v>
      </c>
      <c r="T37" s="57">
        <f>SUMIF('0_Demande'!$E$6:$E$24,$D37,'0_Demande'!T$6:T$24)</f>
        <v>0</v>
      </c>
      <c r="U37" s="57">
        <f>SUMIF('0_Demande'!$E$6:$E$24,$D37,'0_Demande'!U$6:U$24)</f>
        <v>1</v>
      </c>
      <c r="V37" s="57">
        <f>SUMIF('0_Demande'!$E$6:$E$24,$D37,'0_Demande'!V$6:V$24)</f>
        <v>0</v>
      </c>
      <c r="W37" s="57">
        <f>SUMIF('0_Demande'!$E$6:$E$24,$D37,'0_Demande'!W$6:W$24)</f>
        <v>1</v>
      </c>
      <c r="X37" s="57">
        <f>SUMIF('0_Demande'!$E$6:$E$24,$D37,'0_Demande'!X$6:X$24)</f>
        <v>2</v>
      </c>
      <c r="Y37" s="57">
        <f>SUMIF('0_Demande'!$E$6:$E$24,$D37,'0_Demande'!Y$6:Y$24)</f>
        <v>0</v>
      </c>
      <c r="Z37" s="57">
        <f>SUMIF('0_Demande'!$E$6:$E$24,$D37,'0_Demande'!Z$6:Z$24)</f>
        <v>0</v>
      </c>
      <c r="AA37" s="57">
        <f>SUMIF('0_Demande'!$E$6:$E$24,$D37,'0_Demande'!AA$6:AA$24)</f>
        <v>0</v>
      </c>
      <c r="AB37" s="57">
        <f>SUMIF('0_Demande'!$E$6:$E$24,$D37,'0_Demande'!AB$6:AB$24)</f>
        <v>0</v>
      </c>
      <c r="AC37" s="57">
        <f>SUMIF('0_Demande'!$E$6:$E$24,$D37,'0_Demande'!AC$6:AC$24)</f>
        <v>0</v>
      </c>
      <c r="AD37" s="57">
        <f>SUMIF('0_Demande'!$E$6:$E$24,$D37,'0_Demande'!AD$6:AD$24)</f>
        <v>0</v>
      </c>
      <c r="AE37" s="57">
        <f>SUMIF('0_Demande'!$E$6:$E$24,$D37,'0_Demande'!AE$6:AE$24)</f>
        <v>0</v>
      </c>
      <c r="AF37" s="57">
        <f>SUMIF('0_Demande'!$E$6:$E$24,$D37,'0_Demande'!AF$6:AF$24)</f>
        <v>0</v>
      </c>
      <c r="AG37" s="57">
        <f>SUMIF('0_Demande'!$E$6:$E$24,$D37,'0_Demande'!AG$6:AG$24)</f>
        <v>0</v>
      </c>
      <c r="AH37" s="57">
        <f>SUMIF('0_Demande'!$E$6:$E$24,$D37,'0_Demande'!AH$6:AH$24)</f>
        <v>0</v>
      </c>
      <c r="AI37" s="57">
        <f>SUMIF('0_Demande'!$E$6:$E$24,$D37,'0_Demande'!AI$6:AI$24)</f>
        <v>0</v>
      </c>
      <c r="AJ37" s="57">
        <f>SUMIF('0_Demande'!$E$6:$E$24,$D37,'0_Demande'!AJ$6:AJ$24)</f>
        <v>0</v>
      </c>
      <c r="AK37" s="57">
        <f>SUMIF('0_Demande'!$E$6:$E$24,$D37,'0_Demande'!AK$6:AK$24)</f>
        <v>0</v>
      </c>
      <c r="AL37" s="57">
        <f>SUMIF('0_Demande'!$E$6:$E$24,$D37,'0_Demande'!AL$6:AL$24)</f>
        <v>0</v>
      </c>
    </row>
    <row r="38" spans="2:38" x14ac:dyDescent="0.25">
      <c r="B38">
        <f t="shared" si="3"/>
        <v>64</v>
      </c>
      <c r="C38">
        <f t="shared" si="4"/>
        <v>164</v>
      </c>
      <c r="D38" s="119" t="s">
        <v>52</v>
      </c>
      <c r="O38" s="57">
        <f>SUMIF('0_Demande'!$E$6:$E$24,$D38,'0_Demande'!O$6:O$24)</f>
        <v>1</v>
      </c>
      <c r="P38" s="57">
        <f>SUMIF('0_Demande'!$E$6:$E$24,$D38,'0_Demande'!P$6:P$24)</f>
        <v>2</v>
      </c>
      <c r="Q38" s="57">
        <f>SUMIF('0_Demande'!$E$6:$E$24,$D38,'0_Demande'!Q$6:Q$24)</f>
        <v>2</v>
      </c>
      <c r="R38" s="57">
        <f>SUMIF('0_Demande'!$E$6:$E$24,$D38,'0_Demande'!R$6:R$24)</f>
        <v>3</v>
      </c>
      <c r="S38" s="57">
        <f>SUMIF('0_Demande'!$E$6:$E$24,$D38,'0_Demande'!S$6:S$24)</f>
        <v>0</v>
      </c>
      <c r="T38" s="57">
        <f>SUMIF('0_Demande'!$E$6:$E$24,$D38,'0_Demande'!T$6:T$24)</f>
        <v>4</v>
      </c>
      <c r="U38" s="57">
        <f>SUMIF('0_Demande'!$E$6:$E$24,$D38,'0_Demande'!U$6:U$24)</f>
        <v>4</v>
      </c>
      <c r="V38" s="57">
        <f>SUMIF('0_Demande'!$E$6:$E$24,$D38,'0_Demande'!V$6:V$24)</f>
        <v>2</v>
      </c>
      <c r="W38" s="57">
        <f>SUMIF('0_Demande'!$E$6:$E$24,$D38,'0_Demande'!W$6:W$24)</f>
        <v>4</v>
      </c>
      <c r="X38" s="57">
        <f>SUMIF('0_Demande'!$E$6:$E$24,$D38,'0_Demande'!X$6:X$24)</f>
        <v>10</v>
      </c>
      <c r="Y38" s="57">
        <f>SUMIF('0_Demande'!$E$6:$E$24,$D38,'0_Demande'!Y$6:Y$24)</f>
        <v>15</v>
      </c>
      <c r="Z38" s="57">
        <f>SUMIF('0_Demande'!$E$6:$E$24,$D38,'0_Demande'!Z$6:Z$24)</f>
        <v>17</v>
      </c>
      <c r="AA38" s="57">
        <f>SUMIF('0_Demande'!$E$6:$E$24,$D38,'0_Demande'!AA$6:AA$24)</f>
        <v>13</v>
      </c>
      <c r="AB38" s="57">
        <f>SUMIF('0_Demande'!$E$6:$E$24,$D38,'0_Demande'!AB$6:AB$24)</f>
        <v>18</v>
      </c>
      <c r="AC38" s="57">
        <f>SUMIF('0_Demande'!$E$6:$E$24,$D38,'0_Demande'!AC$6:AC$24)</f>
        <v>14</v>
      </c>
      <c r="AD38" s="57">
        <f>SUMIF('0_Demande'!$E$6:$E$24,$D38,'0_Demande'!AD$6:AD$24)</f>
        <v>14</v>
      </c>
      <c r="AE38" s="57">
        <f>SUMIF('0_Demande'!$E$6:$E$24,$D38,'0_Demande'!AE$6:AE$24)</f>
        <v>15</v>
      </c>
      <c r="AF38" s="57">
        <f>SUMIF('0_Demande'!$E$6:$E$24,$D38,'0_Demande'!AF$6:AF$24)</f>
        <v>16</v>
      </c>
      <c r="AG38" s="57">
        <f>SUMIF('0_Demande'!$E$6:$E$24,$D38,'0_Demande'!AG$6:AG$24)</f>
        <v>14</v>
      </c>
      <c r="AH38" s="57">
        <f>SUMIF('0_Demande'!$E$6:$E$24,$D38,'0_Demande'!AH$6:AH$24)</f>
        <v>7</v>
      </c>
      <c r="AI38" s="57">
        <f>SUMIF('0_Demande'!$E$6:$E$24,$D38,'0_Demande'!AI$6:AI$24)</f>
        <v>14</v>
      </c>
      <c r="AJ38" s="57">
        <f>SUMIF('0_Demande'!$E$6:$E$24,$D38,'0_Demande'!AJ$6:AJ$24)</f>
        <v>13</v>
      </c>
      <c r="AK38" s="57">
        <f>SUMIF('0_Demande'!$E$6:$E$24,$D38,'0_Demande'!AK$6:AK$24)</f>
        <v>12</v>
      </c>
      <c r="AL38" s="57">
        <f>SUMIF('0_Demande'!$E$6:$E$24,$D38,'0_Demande'!AL$6:AL$24)</f>
        <v>14</v>
      </c>
    </row>
    <row r="39" spans="2:38" x14ac:dyDescent="0.25">
      <c r="B39">
        <f t="shared" si="3"/>
        <v>0</v>
      </c>
      <c r="C39">
        <f t="shared" si="4"/>
        <v>20</v>
      </c>
      <c r="D39" s="118" t="s">
        <v>53</v>
      </c>
      <c r="O39" s="57">
        <f>SUMIF('0_Demande'!$E$6:$E$24,$D39,'0_Demande'!O$6:O$24)</f>
        <v>0</v>
      </c>
      <c r="P39" s="57">
        <f>SUMIF('0_Demande'!$E$6:$E$24,$D39,'0_Demande'!P$6:P$24)</f>
        <v>0</v>
      </c>
      <c r="Q39" s="57">
        <f>SUMIF('0_Demande'!$E$6:$E$24,$D39,'0_Demande'!Q$6:Q$24)</f>
        <v>0</v>
      </c>
      <c r="R39" s="57">
        <f>SUMIF('0_Demande'!$E$6:$E$24,$D39,'0_Demande'!R$6:R$24)</f>
        <v>0</v>
      </c>
      <c r="S39" s="57">
        <f>SUMIF('0_Demande'!$E$6:$E$24,$D39,'0_Demande'!S$6:S$24)</f>
        <v>0</v>
      </c>
      <c r="T39" s="57">
        <f>SUMIF('0_Demande'!$E$6:$E$24,$D39,'0_Demande'!T$6:T$24)</f>
        <v>0</v>
      </c>
      <c r="U39" s="57">
        <f>SUMIF('0_Demande'!$E$6:$E$24,$D39,'0_Demande'!U$6:U$24)</f>
        <v>0</v>
      </c>
      <c r="V39" s="57">
        <f>SUMIF('0_Demande'!$E$6:$E$24,$D39,'0_Demande'!V$6:V$24)</f>
        <v>0</v>
      </c>
      <c r="W39" s="57">
        <f>SUMIF('0_Demande'!$E$6:$E$24,$D39,'0_Demande'!W$6:W$24)</f>
        <v>0</v>
      </c>
      <c r="X39" s="57">
        <f>SUMIF('0_Demande'!$E$6:$E$24,$D39,'0_Demande'!X$6:X$24)</f>
        <v>0</v>
      </c>
      <c r="Y39" s="57">
        <f>SUMIF('0_Demande'!$E$6:$E$24,$D39,'0_Demande'!Y$6:Y$24)</f>
        <v>0</v>
      </c>
      <c r="Z39" s="57">
        <f>SUMIF('0_Demande'!$E$6:$E$24,$D39,'0_Demande'!Z$6:Z$24)</f>
        <v>0</v>
      </c>
      <c r="AA39" s="57">
        <f>SUMIF('0_Demande'!$E$6:$E$24,$D39,'0_Demande'!AA$6:AA$24)</f>
        <v>1</v>
      </c>
      <c r="AB39" s="57">
        <f>SUMIF('0_Demande'!$E$6:$E$24,$D39,'0_Demande'!AB$6:AB$24)</f>
        <v>1</v>
      </c>
      <c r="AC39" s="57">
        <f>SUMIF('0_Demande'!$E$6:$E$24,$D39,'0_Demande'!AC$6:AC$24)</f>
        <v>2</v>
      </c>
      <c r="AD39" s="57">
        <f>SUMIF('0_Demande'!$E$6:$E$24,$D39,'0_Demande'!AD$6:AD$24)</f>
        <v>2</v>
      </c>
      <c r="AE39" s="57">
        <f>SUMIF('0_Demande'!$E$6:$E$24,$D39,'0_Demande'!AE$6:AE$24)</f>
        <v>2</v>
      </c>
      <c r="AF39" s="57">
        <f>SUMIF('0_Demande'!$E$6:$E$24,$D39,'0_Demande'!AF$6:AF$24)</f>
        <v>2</v>
      </c>
      <c r="AG39" s="57">
        <f>SUMIF('0_Demande'!$E$6:$E$24,$D39,'0_Demande'!AG$6:AG$24)</f>
        <v>2</v>
      </c>
      <c r="AH39" s="57">
        <f>SUMIF('0_Demande'!$E$6:$E$24,$D39,'0_Demande'!AH$6:AH$24)</f>
        <v>2</v>
      </c>
      <c r="AI39" s="57">
        <f>SUMIF('0_Demande'!$E$6:$E$24,$D39,'0_Demande'!AI$6:AI$24)</f>
        <v>2</v>
      </c>
      <c r="AJ39" s="57">
        <f>SUMIF('0_Demande'!$E$6:$E$24,$D39,'0_Demande'!AJ$6:AJ$24)</f>
        <v>2</v>
      </c>
      <c r="AK39" s="57">
        <f>SUMIF('0_Demande'!$E$6:$E$24,$D39,'0_Demande'!AK$6:AK$24)</f>
        <v>2</v>
      </c>
      <c r="AL39" s="57">
        <f>SUMIF('0_Demande'!$E$6:$E$24,$D39,'0_Demande'!AL$6:AL$24)</f>
        <v>0</v>
      </c>
    </row>
    <row r="40" spans="2:38" x14ac:dyDescent="0.25">
      <c r="B40">
        <f t="shared" si="3"/>
        <v>8</v>
      </c>
      <c r="C40">
        <f t="shared" si="4"/>
        <v>7</v>
      </c>
      <c r="D40" s="118" t="s">
        <v>54</v>
      </c>
      <c r="O40" s="57">
        <f>SUMIF('0_Demande'!$E$6:$E$24,$D40,'0_Demande'!O$6:O$24)</f>
        <v>0</v>
      </c>
      <c r="P40" s="57">
        <f>SUMIF('0_Demande'!$E$6:$E$24,$D40,'0_Demande'!P$6:P$24)</f>
        <v>0</v>
      </c>
      <c r="Q40" s="57">
        <f>SUMIF('0_Demande'!$E$6:$E$24,$D40,'0_Demande'!Q$6:Q$24)</f>
        <v>0</v>
      </c>
      <c r="R40" s="57">
        <f>SUMIF('0_Demande'!$E$6:$E$24,$D40,'0_Demande'!R$6:R$24)</f>
        <v>0</v>
      </c>
      <c r="S40" s="57">
        <f>SUMIF('0_Demande'!$E$6:$E$24,$D40,'0_Demande'!S$6:S$24)</f>
        <v>1</v>
      </c>
      <c r="T40" s="57">
        <f>SUMIF('0_Demande'!$E$6:$E$24,$D40,'0_Demande'!T$6:T$24)</f>
        <v>1</v>
      </c>
      <c r="U40" s="57">
        <f>SUMIF('0_Demande'!$E$6:$E$24,$D40,'0_Demande'!U$6:U$24)</f>
        <v>3</v>
      </c>
      <c r="V40" s="57">
        <f>SUMIF('0_Demande'!$E$6:$E$24,$D40,'0_Demande'!V$6:V$24)</f>
        <v>0</v>
      </c>
      <c r="W40" s="57">
        <f>SUMIF('0_Demande'!$E$6:$E$24,$D40,'0_Demande'!W$6:W$24)</f>
        <v>0</v>
      </c>
      <c r="X40" s="57">
        <f>SUMIF('0_Demande'!$E$6:$E$24,$D40,'0_Demande'!X$6:X$24)</f>
        <v>1</v>
      </c>
      <c r="Y40" s="57">
        <f>SUMIF('0_Demande'!$E$6:$E$24,$D40,'0_Demande'!Y$6:Y$24)</f>
        <v>0</v>
      </c>
      <c r="Z40" s="57">
        <f>SUMIF('0_Demande'!$E$6:$E$24,$D40,'0_Demande'!Z$6:Z$24)</f>
        <v>2</v>
      </c>
      <c r="AA40" s="57">
        <f>SUMIF('0_Demande'!$E$6:$E$24,$D40,'0_Demande'!AA$6:AA$24)</f>
        <v>2</v>
      </c>
      <c r="AB40" s="57">
        <f>SUMIF('0_Demande'!$E$6:$E$24,$D40,'0_Demande'!AB$6:AB$24)</f>
        <v>3</v>
      </c>
      <c r="AC40" s="57">
        <f>SUMIF('0_Demande'!$E$6:$E$24,$D40,'0_Demande'!AC$6:AC$24)</f>
        <v>0</v>
      </c>
      <c r="AD40" s="57">
        <f>SUMIF('0_Demande'!$E$6:$E$24,$D40,'0_Demande'!AD$6:AD$24)</f>
        <v>0</v>
      </c>
      <c r="AE40" s="57">
        <f>SUMIF('0_Demande'!$E$6:$E$24,$D40,'0_Demande'!AE$6:AE$24)</f>
        <v>0</v>
      </c>
      <c r="AF40" s="57">
        <f>SUMIF('0_Demande'!$E$6:$E$24,$D40,'0_Demande'!AF$6:AF$24)</f>
        <v>1</v>
      </c>
      <c r="AG40" s="57">
        <f>SUMIF('0_Demande'!$E$6:$E$24,$D40,'0_Demande'!AG$6:AG$24)</f>
        <v>0</v>
      </c>
      <c r="AH40" s="57">
        <f>SUMIF('0_Demande'!$E$6:$E$24,$D40,'0_Demande'!AH$6:AH$24)</f>
        <v>0</v>
      </c>
      <c r="AI40" s="57">
        <f>SUMIF('0_Demande'!$E$6:$E$24,$D40,'0_Demande'!AI$6:AI$24)</f>
        <v>0</v>
      </c>
      <c r="AJ40" s="57">
        <f>SUMIF('0_Demande'!$E$6:$E$24,$D40,'0_Demande'!AJ$6:AJ$24)</f>
        <v>1</v>
      </c>
      <c r="AK40" s="57">
        <f>SUMIF('0_Demande'!$E$6:$E$24,$D40,'0_Demande'!AK$6:AK$24)</f>
        <v>0</v>
      </c>
      <c r="AL40" s="57">
        <f>SUMIF('0_Demande'!$E$6:$E$24,$D40,'0_Demande'!AL$6:AL$24)</f>
        <v>0</v>
      </c>
    </row>
    <row r="41" spans="2:38" x14ac:dyDescent="0.25">
      <c r="B41">
        <f t="shared" si="3"/>
        <v>0</v>
      </c>
      <c r="C41">
        <f t="shared" si="4"/>
        <v>0</v>
      </c>
      <c r="D41" s="118" t="s">
        <v>55</v>
      </c>
      <c r="O41" s="57">
        <f>SUMIF('0_Demande'!$E$6:$E$24,$D41,'0_Demande'!O$6:O$24)</f>
        <v>0</v>
      </c>
      <c r="P41" s="57">
        <f>SUMIF('0_Demande'!$E$6:$E$24,$D41,'0_Demande'!P$6:P$24)</f>
        <v>0</v>
      </c>
      <c r="Q41" s="57">
        <f>SUMIF('0_Demande'!$E$6:$E$24,$D41,'0_Demande'!Q$6:Q$24)</f>
        <v>0</v>
      </c>
      <c r="R41" s="57">
        <f>SUMIF('0_Demande'!$E$6:$E$24,$D41,'0_Demande'!R$6:R$24)</f>
        <v>0</v>
      </c>
      <c r="S41" s="57">
        <f>SUMIF('0_Demande'!$E$6:$E$24,$D41,'0_Demande'!S$6:S$24)</f>
        <v>0</v>
      </c>
      <c r="T41" s="57">
        <f>SUMIF('0_Demande'!$E$6:$E$24,$D41,'0_Demande'!T$6:T$24)</f>
        <v>0</v>
      </c>
      <c r="U41" s="57">
        <f>SUMIF('0_Demande'!$E$6:$E$24,$D41,'0_Demande'!U$6:U$24)</f>
        <v>0</v>
      </c>
      <c r="V41" s="57">
        <f>SUMIF('0_Demande'!$E$6:$E$24,$D41,'0_Demande'!V$6:V$24)</f>
        <v>0</v>
      </c>
      <c r="W41" s="57">
        <f>SUMIF('0_Demande'!$E$6:$E$24,$D41,'0_Demande'!W$6:W$24)</f>
        <v>0</v>
      </c>
      <c r="X41" s="57">
        <f>SUMIF('0_Demande'!$E$6:$E$24,$D41,'0_Demande'!X$6:X$24)</f>
        <v>0</v>
      </c>
      <c r="Y41" s="57">
        <f>SUMIF('0_Demande'!$E$6:$E$24,$D41,'0_Demande'!Y$6:Y$24)</f>
        <v>0</v>
      </c>
      <c r="Z41" s="57">
        <f>SUMIF('0_Demande'!$E$6:$E$24,$D41,'0_Demande'!Z$6:Z$24)</f>
        <v>0</v>
      </c>
      <c r="AA41" s="57">
        <f>SUMIF('0_Demande'!$E$6:$E$24,$D41,'0_Demande'!AA$6:AA$24)</f>
        <v>0</v>
      </c>
      <c r="AB41" s="57">
        <f>SUMIF('0_Demande'!$E$6:$E$24,$D41,'0_Demande'!AB$6:AB$24)</f>
        <v>0</v>
      </c>
      <c r="AC41" s="57">
        <f>SUMIF('0_Demande'!$E$6:$E$24,$D41,'0_Demande'!AC$6:AC$24)</f>
        <v>0</v>
      </c>
      <c r="AD41" s="57">
        <f>SUMIF('0_Demande'!$E$6:$E$24,$D41,'0_Demande'!AD$6:AD$24)</f>
        <v>0</v>
      </c>
      <c r="AE41" s="57">
        <f>SUMIF('0_Demande'!$E$6:$E$24,$D41,'0_Demande'!AE$6:AE$24)</f>
        <v>0</v>
      </c>
      <c r="AF41" s="57">
        <f>SUMIF('0_Demande'!$E$6:$E$24,$D41,'0_Demande'!AF$6:AF$24)</f>
        <v>0</v>
      </c>
      <c r="AG41" s="57">
        <f>SUMIF('0_Demande'!$E$6:$E$24,$D41,'0_Demande'!AG$6:AG$24)</f>
        <v>0</v>
      </c>
      <c r="AH41" s="57">
        <f>SUMIF('0_Demande'!$E$6:$E$24,$D41,'0_Demande'!AH$6:AH$24)</f>
        <v>0</v>
      </c>
      <c r="AI41" s="57">
        <f>SUMIF('0_Demande'!$E$6:$E$24,$D41,'0_Demande'!AI$6:AI$24)</f>
        <v>0</v>
      </c>
      <c r="AJ41" s="57">
        <f>SUMIF('0_Demande'!$E$6:$E$24,$D41,'0_Demande'!AJ$6:AJ$24)</f>
        <v>0</v>
      </c>
      <c r="AK41" s="57">
        <f>SUMIF('0_Demande'!$E$6:$E$24,$D41,'0_Demande'!AK$6:AK$24)</f>
        <v>0</v>
      </c>
      <c r="AL41" s="57">
        <f>SUMIF('0_Demande'!$E$6:$E$24,$D41,'0_Demande'!AL$6:AL$24)</f>
        <v>0</v>
      </c>
    </row>
    <row r="42" spans="2:38" x14ac:dyDescent="0.25">
      <c r="B42">
        <f t="shared" si="3"/>
        <v>0</v>
      </c>
      <c r="C42">
        <f t="shared" si="4"/>
        <v>0</v>
      </c>
      <c r="D42" s="118" t="s">
        <v>56</v>
      </c>
      <c r="O42" s="57">
        <f>SUMIF('0_Demande'!$E$6:$E$24,$D42,'0_Demande'!O$6:O$24)</f>
        <v>0</v>
      </c>
      <c r="P42" s="57">
        <f>SUMIF('0_Demande'!$E$6:$E$24,$D42,'0_Demande'!P$6:P$24)</f>
        <v>0</v>
      </c>
      <c r="Q42" s="57">
        <f>SUMIF('0_Demande'!$E$6:$E$24,$D42,'0_Demande'!Q$6:Q$24)</f>
        <v>0</v>
      </c>
      <c r="R42" s="57">
        <f>SUMIF('0_Demande'!$E$6:$E$24,$D42,'0_Demande'!R$6:R$24)</f>
        <v>0</v>
      </c>
      <c r="S42" s="57">
        <f>SUMIF('0_Demande'!$E$6:$E$24,$D42,'0_Demande'!S$6:S$24)</f>
        <v>0</v>
      </c>
      <c r="T42" s="57">
        <f>SUMIF('0_Demande'!$E$6:$E$24,$D42,'0_Demande'!T$6:T$24)</f>
        <v>0</v>
      </c>
      <c r="U42" s="57">
        <f>SUMIF('0_Demande'!$E$6:$E$24,$D42,'0_Demande'!U$6:U$24)</f>
        <v>0</v>
      </c>
      <c r="V42" s="57">
        <f>SUMIF('0_Demande'!$E$6:$E$24,$D42,'0_Demande'!V$6:V$24)</f>
        <v>0</v>
      </c>
      <c r="W42" s="57">
        <f>SUMIF('0_Demande'!$E$6:$E$24,$D42,'0_Demande'!W$6:W$24)</f>
        <v>0</v>
      </c>
      <c r="X42" s="57">
        <f>SUMIF('0_Demande'!$E$6:$E$24,$D42,'0_Demande'!X$6:X$24)</f>
        <v>0</v>
      </c>
      <c r="Y42" s="57">
        <f>SUMIF('0_Demande'!$E$6:$E$24,$D42,'0_Demande'!Y$6:Y$24)</f>
        <v>0</v>
      </c>
      <c r="Z42" s="57">
        <f>SUMIF('0_Demande'!$E$6:$E$24,$D42,'0_Demande'!Z$6:Z$24)</f>
        <v>0</v>
      </c>
      <c r="AA42" s="57">
        <f>SUMIF('0_Demande'!$E$6:$E$24,$D42,'0_Demande'!AA$6:AA$24)</f>
        <v>0</v>
      </c>
      <c r="AB42" s="57">
        <f>SUMIF('0_Demande'!$E$6:$E$24,$D42,'0_Demande'!AB$6:AB$24)</f>
        <v>0</v>
      </c>
      <c r="AC42" s="57">
        <f>SUMIF('0_Demande'!$E$6:$E$24,$D42,'0_Demande'!AC$6:AC$24)</f>
        <v>0</v>
      </c>
      <c r="AD42" s="57">
        <f>SUMIF('0_Demande'!$E$6:$E$24,$D42,'0_Demande'!AD$6:AD$24)</f>
        <v>0</v>
      </c>
      <c r="AE42" s="57">
        <f>SUMIF('0_Demande'!$E$6:$E$24,$D42,'0_Demande'!AE$6:AE$24)</f>
        <v>0</v>
      </c>
      <c r="AF42" s="57">
        <f>SUMIF('0_Demande'!$E$6:$E$24,$D42,'0_Demande'!AF$6:AF$24)</f>
        <v>0</v>
      </c>
      <c r="AG42" s="57">
        <f>SUMIF('0_Demande'!$E$6:$E$24,$D42,'0_Demande'!AG$6:AG$24)</f>
        <v>0</v>
      </c>
      <c r="AH42" s="57">
        <f>SUMIF('0_Demande'!$E$6:$E$24,$D42,'0_Demande'!AH$6:AH$24)</f>
        <v>0</v>
      </c>
      <c r="AI42" s="57">
        <f>SUMIF('0_Demande'!$E$6:$E$24,$D42,'0_Demande'!AI$6:AI$24)</f>
        <v>0</v>
      </c>
      <c r="AJ42" s="57">
        <f>SUMIF('0_Demande'!$E$6:$E$24,$D42,'0_Demande'!AJ$6:AJ$24)</f>
        <v>0</v>
      </c>
      <c r="AK42" s="57">
        <f>SUMIF('0_Demande'!$E$6:$E$24,$D42,'0_Demande'!AK$6:AK$24)</f>
        <v>0</v>
      </c>
      <c r="AL42" s="57">
        <f>SUMIF('0_Demande'!$E$6:$E$24,$D42,'0_Demande'!AL$6:AL$24)</f>
        <v>0</v>
      </c>
    </row>
  </sheetData>
  <mergeCells count="9">
    <mergeCell ref="D33:H33"/>
    <mergeCell ref="P2:Q2"/>
    <mergeCell ref="S2:T2"/>
    <mergeCell ref="F3:G3"/>
    <mergeCell ref="A6:A25"/>
    <mergeCell ref="D29:H29"/>
    <mergeCell ref="D30:H30"/>
    <mergeCell ref="D31:H31"/>
    <mergeCell ref="D32:H32"/>
  </mergeCells>
  <conditionalFormatting sqref="K26:Z2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K27:Z2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9:AL29">
    <cfRule type="expression" dxfId="0" priority="4">
      <formula>O$29&lt;O$32</formula>
    </cfRule>
  </conditionalFormatting>
  <conditionalFormatting sqref="O33:AL33">
    <cfRule type="colorScale" priority="3">
      <colorScale>
        <cfvo type="min"/>
        <cfvo type="num" val="0"/>
        <color rgb="FFF8696B"/>
        <color rgb="FFFCFCFF"/>
      </colorScale>
    </cfRule>
  </conditionalFormatting>
  <conditionalFormatting sqref="AA26:AL2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A27:AL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0_Demande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Nicolas</dc:creator>
  <cp:lastModifiedBy>PROIX Nicolas</cp:lastModifiedBy>
  <dcterms:created xsi:type="dcterms:W3CDTF">2019-08-27T16:22:06Z</dcterms:created>
  <dcterms:modified xsi:type="dcterms:W3CDTF">2019-08-27T16:36:47Z</dcterms:modified>
</cp:coreProperties>
</file>