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95" windowHeight="1201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K4" i="1" l="1"/>
  <c r="J4" i="1"/>
  <c r="G6" i="1" l="1"/>
  <c r="G9" i="1" s="1"/>
  <c r="G24" i="1" s="1"/>
  <c r="G18" i="1"/>
  <c r="G21" i="1"/>
  <c r="G22" i="1" s="1"/>
  <c r="G28" i="1"/>
  <c r="E32" i="1"/>
  <c r="F32" i="1"/>
  <c r="D32" i="1"/>
  <c r="D31" i="1"/>
  <c r="E31" i="1"/>
  <c r="F31" i="1"/>
  <c r="C31" i="1"/>
  <c r="C30" i="1"/>
  <c r="D30" i="1"/>
  <c r="E30" i="1"/>
  <c r="B30" i="1"/>
  <c r="C28" i="1"/>
  <c r="D28" i="1"/>
  <c r="E28" i="1"/>
  <c r="F28" i="1"/>
  <c r="B28" i="1"/>
  <c r="C24" i="1"/>
  <c r="D24" i="1"/>
  <c r="E24" i="1"/>
  <c r="B24" i="1"/>
  <c r="F18" i="1"/>
  <c r="F21" i="1"/>
  <c r="F22" i="1" s="1"/>
  <c r="C22" i="1"/>
  <c r="D22" i="1"/>
  <c r="E22" i="1"/>
  <c r="B22" i="1"/>
  <c r="C21" i="1"/>
  <c r="D21" i="1"/>
  <c r="E21" i="1"/>
  <c r="B21" i="1"/>
  <c r="F6" i="1"/>
  <c r="F9" i="1" s="1"/>
  <c r="F24" i="1" s="1"/>
  <c r="F30" i="1" s="1"/>
  <c r="E18" i="1"/>
  <c r="E9" i="1"/>
  <c r="E6" i="1"/>
  <c r="C18" i="1"/>
  <c r="D18" i="1"/>
  <c r="B18" i="1"/>
  <c r="C9" i="1"/>
  <c r="D9" i="1"/>
  <c r="B9" i="1"/>
  <c r="C6" i="1"/>
  <c r="D6" i="1"/>
  <c r="B6" i="1"/>
  <c r="G30" i="1" l="1"/>
  <c r="G31" i="1" s="1"/>
  <c r="G32" i="1" l="1"/>
</calcChain>
</file>

<file path=xl/sharedStrings.xml><?xml version="1.0" encoding="utf-8"?>
<sst xmlns="http://schemas.openxmlformats.org/spreadsheetml/2006/main" count="32" uniqueCount="30">
  <si>
    <t>Source Lingot</t>
  </si>
  <si>
    <t>Prix Lingot ($/kg)</t>
  </si>
  <si>
    <t>poids lingot/ pièce</t>
  </si>
  <si>
    <t>Prix matière hors chutes ($/pièce)</t>
  </si>
  <si>
    <t>VA Devis ( $/pièce)</t>
  </si>
  <si>
    <t>P Vente ($/pièce)</t>
  </si>
  <si>
    <t>Bilan Pamiers</t>
  </si>
  <si>
    <t>Massif (kg /pièce)</t>
  </si>
  <si>
    <t>Copeaux (kg /pièce)</t>
  </si>
  <si>
    <t>UKTMP/UKAD</t>
  </si>
  <si>
    <t>VSMPO</t>
  </si>
  <si>
    <t>EcoTI UKAD</t>
  </si>
  <si>
    <t>PV Copeaux ($/kg)</t>
  </si>
  <si>
    <t>PV Massif ($/kg)</t>
  </si>
  <si>
    <t>Vente chute ($/pièce)</t>
  </si>
  <si>
    <t>EcoTi UKAD</t>
  </si>
  <si>
    <t>Base</t>
  </si>
  <si>
    <t>Scénario 2</t>
  </si>
  <si>
    <t>Scénario 1</t>
  </si>
  <si>
    <t>Cadence</t>
  </si>
  <si>
    <t>Nb pièces</t>
  </si>
  <si>
    <t>Achat Client</t>
  </si>
  <si>
    <t>Copeaux client (kg/pièces)</t>
  </si>
  <si>
    <t>P vente Copeaux ($/kg)</t>
  </si>
  <si>
    <t>VA Pamiers Annuelle + Vente Chutes  ($/an)</t>
  </si>
  <si>
    <t>Ca Vente Chutes($/an)</t>
  </si>
  <si>
    <t>Achat Net Client ($/kg)</t>
  </si>
  <si>
    <t>Ecart / UKTMP</t>
  </si>
  <si>
    <t>Ecart / lingot VSMPO</t>
  </si>
  <si>
    <t>Scénario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</si>
</sst>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9" fontId="0" fillId="0" borderId="0" xfId="2" applyFont="1"/>
    <xf numFmtId="9" fontId="0" fillId="0" borderId="0" xfId="2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abSelected="1" workbookViewId="0">
      <selection activeCell="D22" sqref="D22"/>
    </sheetView>
  </sheetViews>
  <sheetFormatPr baseColWidth="10" defaultRowHeight="15" x14ac:dyDescent="0.25"/>
  <cols>
    <col min="1" max="1" width="42.28515625" customWidth="1"/>
    <col min="2" max="2" width="14.140625" customWidth="1"/>
    <col min="3" max="7" width="12.7109375" bestFit="1" customWidth="1"/>
  </cols>
  <sheetData>
    <row r="2" spans="1:11" x14ac:dyDescent="0.25">
      <c r="D2" t="s">
        <v>16</v>
      </c>
      <c r="E2" t="s">
        <v>18</v>
      </c>
      <c r="F2" t="s">
        <v>17</v>
      </c>
      <c r="G2" t="s">
        <v>29</v>
      </c>
    </row>
    <row r="3" spans="1:11" x14ac:dyDescent="0.25">
      <c r="A3" t="s">
        <v>0</v>
      </c>
      <c r="B3" t="s">
        <v>9</v>
      </c>
      <c r="C3" t="s">
        <v>10</v>
      </c>
      <c r="D3" t="s">
        <v>11</v>
      </c>
      <c r="E3" t="s">
        <v>15</v>
      </c>
      <c r="F3" t="s">
        <v>15</v>
      </c>
      <c r="G3" t="s">
        <v>15</v>
      </c>
    </row>
    <row r="4" spans="1:11" x14ac:dyDescent="0.25">
      <c r="A4" t="s">
        <v>1</v>
      </c>
      <c r="B4">
        <v>20</v>
      </c>
      <c r="C4">
        <v>23</v>
      </c>
      <c r="D4">
        <v>18.350000000000001</v>
      </c>
      <c r="E4">
        <v>18.350000000000001</v>
      </c>
      <c r="F4">
        <v>19</v>
      </c>
      <c r="G4">
        <v>15.5</v>
      </c>
      <c r="J4">
        <f>D4/C4</f>
        <v>0.7978260869565218</v>
      </c>
      <c r="K4">
        <f>G4/C4</f>
        <v>0.67391304347826086</v>
      </c>
    </row>
    <row r="5" spans="1:11" x14ac:dyDescent="0.25">
      <c r="A5" t="s">
        <v>2</v>
      </c>
      <c r="B5">
        <v>172.5</v>
      </c>
      <c r="C5">
        <v>172.5</v>
      </c>
      <c r="D5">
        <v>172.5</v>
      </c>
      <c r="E5">
        <v>172.5</v>
      </c>
      <c r="F5">
        <v>172.5</v>
      </c>
      <c r="G5">
        <v>172.5</v>
      </c>
    </row>
    <row r="6" spans="1:11" x14ac:dyDescent="0.25">
      <c r="A6" t="s">
        <v>3</v>
      </c>
      <c r="B6" s="1">
        <f>B5*B4</f>
        <v>3450</v>
      </c>
      <c r="C6" s="1">
        <f t="shared" ref="C6:G6" si="0">C5*C4</f>
        <v>3967.5</v>
      </c>
      <c r="D6" s="1">
        <f t="shared" si="0"/>
        <v>3165.3750000000005</v>
      </c>
      <c r="E6" s="1">
        <f t="shared" si="0"/>
        <v>3165.3750000000005</v>
      </c>
      <c r="F6" s="1">
        <f t="shared" si="0"/>
        <v>3277.5</v>
      </c>
      <c r="G6" s="1">
        <f t="shared" si="0"/>
        <v>2673.75</v>
      </c>
    </row>
    <row r="7" spans="1:11" x14ac:dyDescent="0.25">
      <c r="A7" t="s">
        <v>4</v>
      </c>
      <c r="B7" s="1">
        <v>14703</v>
      </c>
      <c r="C7" s="1">
        <v>14703</v>
      </c>
      <c r="D7" s="1">
        <v>14703</v>
      </c>
      <c r="E7" s="1">
        <v>15160</v>
      </c>
      <c r="F7" s="1">
        <v>14703</v>
      </c>
      <c r="G7" s="1">
        <v>14703</v>
      </c>
    </row>
    <row r="9" spans="1:11" x14ac:dyDescent="0.25">
      <c r="A9" t="s">
        <v>5</v>
      </c>
      <c r="B9" s="1">
        <f>B7+B6</f>
        <v>18153</v>
      </c>
      <c r="C9" s="1">
        <f t="shared" ref="C9:E9" si="1">C7+C6</f>
        <v>18670.5</v>
      </c>
      <c r="D9" s="1">
        <f t="shared" si="1"/>
        <v>17868.375</v>
      </c>
      <c r="E9" s="1">
        <f t="shared" si="1"/>
        <v>18325.375</v>
      </c>
      <c r="F9" s="1">
        <f t="shared" ref="F9:G9" si="2">F7+F6</f>
        <v>17980.5</v>
      </c>
      <c r="G9" s="1">
        <f t="shared" si="2"/>
        <v>17376.75</v>
      </c>
    </row>
    <row r="11" spans="1:11" x14ac:dyDescent="0.25">
      <c r="A11" t="s">
        <v>6</v>
      </c>
    </row>
    <row r="12" spans="1:11" x14ac:dyDescent="0.25">
      <c r="A12" t="s">
        <v>7</v>
      </c>
      <c r="B12">
        <v>5</v>
      </c>
      <c r="C12">
        <v>5</v>
      </c>
      <c r="D12">
        <v>5</v>
      </c>
      <c r="E12">
        <v>5</v>
      </c>
      <c r="F12">
        <v>5</v>
      </c>
      <c r="G12">
        <v>5</v>
      </c>
    </row>
    <row r="13" spans="1:11" x14ac:dyDescent="0.25">
      <c r="A13" t="s">
        <v>8</v>
      </c>
      <c r="B13">
        <v>105</v>
      </c>
      <c r="C13">
        <v>105</v>
      </c>
      <c r="D13">
        <v>105</v>
      </c>
      <c r="E13">
        <v>105</v>
      </c>
      <c r="F13">
        <v>105</v>
      </c>
      <c r="G13">
        <v>105</v>
      </c>
    </row>
    <row r="15" spans="1:11" x14ac:dyDescent="0.25">
      <c r="A15" t="s">
        <v>13</v>
      </c>
      <c r="B15">
        <v>0</v>
      </c>
      <c r="C15">
        <v>0</v>
      </c>
      <c r="D15">
        <v>1</v>
      </c>
      <c r="E15">
        <v>1</v>
      </c>
      <c r="F15">
        <v>1</v>
      </c>
      <c r="G15">
        <v>1</v>
      </c>
    </row>
    <row r="16" spans="1:11" x14ac:dyDescent="0.25">
      <c r="A16" t="s">
        <v>12</v>
      </c>
      <c r="B16">
        <v>5</v>
      </c>
      <c r="C16">
        <v>5</v>
      </c>
      <c r="D16">
        <v>0.6</v>
      </c>
      <c r="E16">
        <v>0.6</v>
      </c>
      <c r="F16">
        <v>0.6</v>
      </c>
      <c r="G16">
        <v>0.6</v>
      </c>
    </row>
    <row r="18" spans="1:7" x14ac:dyDescent="0.25">
      <c r="A18" t="s">
        <v>14</v>
      </c>
      <c r="B18">
        <f>B15*B12+B16*B13</f>
        <v>525</v>
      </c>
      <c r="C18">
        <f t="shared" ref="C18:E18" si="3">C15*C12+C16*C13</f>
        <v>525</v>
      </c>
      <c r="D18">
        <f t="shared" si="3"/>
        <v>68</v>
      </c>
      <c r="E18">
        <f t="shared" si="3"/>
        <v>68</v>
      </c>
      <c r="F18">
        <f t="shared" ref="F18:G18" si="4">F15*F12+F16*F13</f>
        <v>68</v>
      </c>
      <c r="G18">
        <f t="shared" si="4"/>
        <v>68</v>
      </c>
    </row>
    <row r="20" spans="1:7" x14ac:dyDescent="0.25">
      <c r="A20" t="s">
        <v>20</v>
      </c>
      <c r="B20">
        <v>14</v>
      </c>
      <c r="C20">
        <v>14</v>
      </c>
      <c r="D20">
        <v>14</v>
      </c>
      <c r="E20">
        <v>14</v>
      </c>
      <c r="F20">
        <v>14</v>
      </c>
      <c r="G20">
        <v>14</v>
      </c>
    </row>
    <row r="21" spans="1:7" x14ac:dyDescent="0.25">
      <c r="A21" t="s">
        <v>19</v>
      </c>
      <c r="B21">
        <f>10*11.5</f>
        <v>115</v>
      </c>
      <c r="C21">
        <f t="shared" ref="C21:G21" si="5">10*11.5</f>
        <v>115</v>
      </c>
      <c r="D21">
        <f t="shared" si="5"/>
        <v>115</v>
      </c>
      <c r="E21">
        <f t="shared" si="5"/>
        <v>115</v>
      </c>
      <c r="F21">
        <f t="shared" si="5"/>
        <v>115</v>
      </c>
      <c r="G21">
        <f t="shared" si="5"/>
        <v>115</v>
      </c>
    </row>
    <row r="22" spans="1:7" x14ac:dyDescent="0.25">
      <c r="A22" t="s">
        <v>24</v>
      </c>
      <c r="B22" s="2">
        <f>B21*B20*(B7+B18)</f>
        <v>24517080</v>
      </c>
      <c r="C22" s="2">
        <f t="shared" ref="C22:G22" si="6">C21*C20*(C7+C18)</f>
        <v>24517080</v>
      </c>
      <c r="D22" s="2">
        <f t="shared" si="6"/>
        <v>23781310</v>
      </c>
      <c r="E22" s="2">
        <f t="shared" si="6"/>
        <v>24517080</v>
      </c>
      <c r="F22" s="2">
        <f t="shared" si="6"/>
        <v>23781310</v>
      </c>
      <c r="G22" s="2">
        <f t="shared" si="6"/>
        <v>23781310</v>
      </c>
    </row>
    <row r="24" spans="1:7" x14ac:dyDescent="0.25">
      <c r="A24" t="s">
        <v>21</v>
      </c>
      <c r="B24" s="2">
        <f>B21*B20*B9</f>
        <v>29226330</v>
      </c>
      <c r="C24" s="2">
        <f t="shared" ref="C24:F24" si="7">C21*C20*C9</f>
        <v>30059505</v>
      </c>
      <c r="D24" s="2">
        <f t="shared" si="7"/>
        <v>28768083.75</v>
      </c>
      <c r="E24" s="2">
        <f t="shared" si="7"/>
        <v>29503853.75</v>
      </c>
      <c r="F24" s="2">
        <f t="shared" si="7"/>
        <v>28948605</v>
      </c>
      <c r="G24" s="2">
        <f t="shared" ref="G24" si="8">G21*G20*G9</f>
        <v>27976567.5</v>
      </c>
    </row>
    <row r="26" spans="1:7" x14ac:dyDescent="0.25">
      <c r="A26" t="s">
        <v>22</v>
      </c>
      <c r="B26">
        <v>26</v>
      </c>
      <c r="C26">
        <v>26</v>
      </c>
      <c r="D26">
        <v>26</v>
      </c>
      <c r="E26">
        <v>26</v>
      </c>
      <c r="F26">
        <v>26</v>
      </c>
      <c r="G26">
        <v>26</v>
      </c>
    </row>
    <row r="27" spans="1:7" x14ac:dyDescent="0.25">
      <c r="A27" t="s">
        <v>23</v>
      </c>
      <c r="B27">
        <v>5</v>
      </c>
      <c r="C27">
        <v>5</v>
      </c>
      <c r="D27">
        <v>0.6</v>
      </c>
      <c r="E27">
        <v>0.6</v>
      </c>
      <c r="F27">
        <v>0.6</v>
      </c>
      <c r="G27">
        <v>0.6</v>
      </c>
    </row>
    <row r="28" spans="1:7" x14ac:dyDescent="0.25">
      <c r="A28" t="s">
        <v>25</v>
      </c>
      <c r="B28">
        <f>B27*B26*B21*B20</f>
        <v>209300</v>
      </c>
      <c r="C28">
        <f t="shared" ref="C28:G28" si="9">C27*C26*C21*C20</f>
        <v>209300</v>
      </c>
      <c r="D28">
        <f t="shared" si="9"/>
        <v>25116</v>
      </c>
      <c r="E28">
        <f t="shared" si="9"/>
        <v>25116</v>
      </c>
      <c r="F28">
        <f t="shared" si="9"/>
        <v>25116</v>
      </c>
      <c r="G28">
        <f t="shared" si="9"/>
        <v>25116</v>
      </c>
    </row>
    <row r="30" spans="1:7" x14ac:dyDescent="0.25">
      <c r="A30" t="s">
        <v>26</v>
      </c>
      <c r="B30" s="3">
        <f>B24-B28</f>
        <v>29017030</v>
      </c>
      <c r="C30" s="3">
        <f t="shared" ref="C30:F30" si="10">C24-C28</f>
        <v>29850205</v>
      </c>
      <c r="D30" s="3">
        <f t="shared" si="10"/>
        <v>28742967.75</v>
      </c>
      <c r="E30" s="3">
        <f t="shared" si="10"/>
        <v>29478737.75</v>
      </c>
      <c r="F30" s="3">
        <f t="shared" si="10"/>
        <v>28923489</v>
      </c>
      <c r="G30" s="3">
        <f t="shared" ref="G30" si="11">G24-G28</f>
        <v>27951451.5</v>
      </c>
    </row>
    <row r="31" spans="1:7" x14ac:dyDescent="0.25">
      <c r="A31" t="s">
        <v>27</v>
      </c>
      <c r="C31" s="4">
        <f>(C30-$B$30)/$B$30</f>
        <v>2.8713310769572214E-2</v>
      </c>
      <c r="D31" s="4">
        <f t="shared" ref="D31:G31" si="12">(D30-$B$30)/$B$30</f>
        <v>-9.4448759917882697E-3</v>
      </c>
      <c r="E31" s="4">
        <f t="shared" si="12"/>
        <v>1.5911612939022362E-2</v>
      </c>
      <c r="F31" s="4">
        <f t="shared" si="12"/>
        <v>-3.2236586583809577E-3</v>
      </c>
      <c r="G31" s="4">
        <f t="shared" si="12"/>
        <v>-3.6722521222881874E-2</v>
      </c>
    </row>
    <row r="32" spans="1:7" x14ac:dyDescent="0.25">
      <c r="A32" t="s">
        <v>28</v>
      </c>
      <c r="D32" s="5">
        <f>(D30-$C$30)/$C$30</f>
        <v>-3.7093120466006851E-2</v>
      </c>
      <c r="E32" s="4">
        <f t="shared" ref="E32:F32" si="13">(E30-$C$30)/$C$30</f>
        <v>-1.2444378522693563E-2</v>
      </c>
      <c r="F32" s="4">
        <f t="shared" si="13"/>
        <v>-3.1045548933416035E-2</v>
      </c>
      <c r="G32" s="4">
        <f t="shared" ref="G32" si="14">(G30-$C$30)/$C$30</f>
        <v>-6.3609395647366576E-2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Aubert &amp; Duval</cp:lastModifiedBy>
  <dcterms:created xsi:type="dcterms:W3CDTF">2012-03-01T10:56:33Z</dcterms:created>
  <dcterms:modified xsi:type="dcterms:W3CDTF">2012-03-14T10:46:00Z</dcterms:modified>
</cp:coreProperties>
</file>